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data" ContentType="application/vnd.openxmlformats-officedocument.model+data"/>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drawings/drawing9.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defaultThemeVersion="124226"/>
  <mc:AlternateContent xmlns:mc="http://schemas.openxmlformats.org/markup-compatibility/2006">
    <mc:Choice Requires="x15">
      <x15ac:absPath xmlns:x15ac="http://schemas.microsoft.com/office/spreadsheetml/2010/11/ac" url="C:\Users\resid\OneDrive\Documentos\"/>
    </mc:Choice>
  </mc:AlternateContent>
  <bookViews>
    <workbookView xWindow="0" yWindow="0" windowWidth="21570" windowHeight="8055" tabRatio="927" activeTab="2"/>
  </bookViews>
  <sheets>
    <sheet name="Resumen" sheetId="40" r:id="rId1"/>
    <sheet name="Formulario PPGR1" sheetId="1" r:id="rId2"/>
    <sheet name="Formulario PPGR2" sheetId="12" r:id="rId3"/>
    <sheet name="Formulario PPGR3" sheetId="10" r:id="rId4"/>
    <sheet name="Formulario PPGR4" sheetId="13" r:id="rId5"/>
    <sheet name="Hoja1" sheetId="41" state="hidden" r:id="rId6"/>
    <sheet name="Formulario PPGR5" sheetId="14" state="hidden" r:id="rId7"/>
    <sheet name="Formulario PPGR6" sheetId="30" state="hidden" r:id="rId8"/>
    <sheet name="Formulario PPGR7" sheetId="31" state="hidden" r:id="rId9"/>
    <sheet name="Formulario PPGR8" sheetId="32" state="hidden" r:id="rId10"/>
    <sheet name="Tablero Indicadores POA" sheetId="39" state="hidden" r:id="rId11"/>
    <sheet name="Prov" sheetId="38" state="hidden" r:id="rId12"/>
    <sheet name="Insumos" sheetId="35" state="hidden" r:id="rId13"/>
    <sheet name="LSIns" sheetId="36" state="hidden" r:id="rId14"/>
    <sheet name="Obj" sheetId="34" state="hidden" r:id="rId15"/>
    <sheet name="Catalogo" sheetId="33" state="hidden" r:id="rId16"/>
  </sheets>
  <definedNames>
    <definedName name="_xlnm._FilterDatabase" localSheetId="8" hidden="1">'Formulario PPGR7'!$A$16:$K$326</definedName>
    <definedName name="_xlnm._FilterDatabase" localSheetId="9" hidden="1">'Formulario PPGR8'!$A$16:$K$328</definedName>
    <definedName name="_xlnm._FilterDatabase" localSheetId="12" hidden="1">Insumos!$A$1:$E$528</definedName>
    <definedName name="_xlcn.WorksheetConnection_PlantillaPOADCSNSySRS25112024.xlsxTabla61" hidden="1">Tabla6[]</definedName>
    <definedName name="_xlcn.WorksheetConnection_PlantillaPOADCSNSySRS25112024.xlsxTabla81" hidden="1">Tabla8[]</definedName>
    <definedName name="_xlnm.Print_Area" localSheetId="1">'Formulario PPGR1'!$A$1:$AP$136</definedName>
    <definedName name="Azua">Prov!$C$3:$C$12</definedName>
    <definedName name="Bahoruco">Prov!$C$13:$C$17</definedName>
    <definedName name="Barahona">Prov!$C$18:$C$28</definedName>
    <definedName name="CodigoActividad">'Formulario PPGR2'!$H$9:$H$721</definedName>
    <definedName name="Dajabon">Prov!$C$29:$C$33</definedName>
    <definedName name="Dajabón">Prov!$C$29:$C$33</definedName>
    <definedName name="Distrito_Nacional">Prov!$C$2</definedName>
    <definedName name="Duarte">Prov!$C$34:$C$40</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structura">Catalogo!$B$24:$B$29</definedName>
    <definedName name="Ls_GerenciasSRS">Catalogo!$E$164:$E$166</definedName>
    <definedName name="Ls_LinesEstategica">Obj!$B$6:$B$8</definedName>
    <definedName name="Ls_Medio_Verificacion">Catalogo!$B$188:$B$207</definedName>
    <definedName name="Ls_ObjEstrategico">Obj!$G$6:$G$21</definedName>
    <definedName name="Ls_Oficina">Catalogo!$D$127:$D$130</definedName>
    <definedName name="Ls_OficinasSRS">Catalogo!$E$179:$E$181</definedName>
    <definedName name="ls_Regiones">Catalogo!$B$10:$B$20</definedName>
    <definedName name="ls_SubDireccion">Catalogo!$D$100:$D$120</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Obj!#REF!</definedName>
    <definedName name="Obj1.2">Obj!$F$61:$F$65</definedName>
    <definedName name="Obj1.3">Obj!$F$66:$F$69</definedName>
    <definedName name="Obj1.4">Obj!#REF!</definedName>
    <definedName name="Obj1.5">Obj!#REF!</definedName>
    <definedName name="Obj1.6">Obj!#REF!</definedName>
    <definedName name="Obj1.7">Obj!#REF!</definedName>
    <definedName name="Obj1.8">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Catalogo!$B$3:$B$6</definedName>
    <definedName name="Productos">'Formulario PPGR1'!$K$9:$K$132</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6" name="Tabla6" connection="WorksheetConnection_Plantilla POA DCSNS y SRS 25112024.xlsx!Tabla6"/>
          <x15:modelTable id="Tabla8" name="Tabla8" connection="WorksheetConnection_Plantilla POA DCSNS y SRS 25112024.xlsx!Tabla8"/>
        </x15:modelTables>
        <x15:modelRelationships>
          <x15:modelRelationship fromTable="Tabla8" fromColumn="# Obj." toTable="Tabla6" toColumn="Resultados Esperados"/>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5" i="13" l="1"/>
  <c r="C106" i="13"/>
  <c r="C107" i="13"/>
  <c r="C108" i="13"/>
  <c r="C109" i="13"/>
  <c r="C110" i="13"/>
  <c r="C111" i="13"/>
  <c r="C112" i="13"/>
  <c r="C113" i="13"/>
  <c r="C114" i="13"/>
  <c r="C115" i="13"/>
  <c r="C116" i="13"/>
  <c r="C117" i="13"/>
  <c r="C118" i="13"/>
  <c r="C119" i="13"/>
  <c r="C120" i="13"/>
  <c r="C121" i="13"/>
  <c r="C122" i="13"/>
  <c r="C123" i="13"/>
  <c r="C124" i="13"/>
  <c r="C125" i="13"/>
  <c r="C126" i="13"/>
  <c r="C127" i="13"/>
  <c r="C128" i="13"/>
  <c r="C129" i="13"/>
  <c r="C130" i="13"/>
  <c r="C131" i="13"/>
  <c r="C132" i="13"/>
  <c r="C133" i="13"/>
  <c r="C134" i="13"/>
  <c r="C135" i="13"/>
  <c r="D105" i="13"/>
  <c r="D106" i="13"/>
  <c r="D107" i="13"/>
  <c r="D108" i="13"/>
  <c r="D109" i="13"/>
  <c r="D110" i="13"/>
  <c r="D111" i="13"/>
  <c r="D112" i="13"/>
  <c r="D113" i="13"/>
  <c r="D114" i="13"/>
  <c r="D115" i="13"/>
  <c r="D116" i="13"/>
  <c r="D117" i="13"/>
  <c r="D118" i="13"/>
  <c r="D119" i="13"/>
  <c r="D120" i="13"/>
  <c r="D121" i="13"/>
  <c r="D122" i="13"/>
  <c r="D123" i="13"/>
  <c r="D124" i="13"/>
  <c r="D125" i="13"/>
  <c r="D126" i="13"/>
  <c r="D127" i="13"/>
  <c r="D128" i="13"/>
  <c r="D129" i="13"/>
  <c r="D130" i="13"/>
  <c r="D131" i="13"/>
  <c r="D132" i="13"/>
  <c r="D133" i="13"/>
  <c r="D134" i="13"/>
  <c r="D135" i="13"/>
  <c r="E105" i="13"/>
  <c r="E106" i="13"/>
  <c r="E107" i="13"/>
  <c r="E108" i="13"/>
  <c r="E109" i="13"/>
  <c r="E110" i="13"/>
  <c r="E111" i="13"/>
  <c r="E112" i="13"/>
  <c r="E113" i="13"/>
  <c r="E114" i="13"/>
  <c r="E115" i="13"/>
  <c r="E116" i="13"/>
  <c r="E117" i="13"/>
  <c r="E118" i="13"/>
  <c r="E119" i="13"/>
  <c r="E120" i="13"/>
  <c r="E121" i="13"/>
  <c r="E122" i="13"/>
  <c r="E123" i="13"/>
  <c r="E124" i="13"/>
  <c r="E125" i="13"/>
  <c r="E126" i="13"/>
  <c r="E127" i="13"/>
  <c r="E128" i="13"/>
  <c r="E129" i="13"/>
  <c r="E130" i="13"/>
  <c r="E131" i="13"/>
  <c r="E132" i="13"/>
  <c r="E133" i="13"/>
  <c r="E134" i="13"/>
  <c r="E135" i="13"/>
  <c r="F105" i="13"/>
  <c r="F106" i="13"/>
  <c r="F107" i="13"/>
  <c r="F108" i="13"/>
  <c r="F109" i="13"/>
  <c r="F110" i="13"/>
  <c r="F111" i="13"/>
  <c r="F112" i="13"/>
  <c r="F113" i="13"/>
  <c r="F114" i="13"/>
  <c r="F115" i="13"/>
  <c r="F116" i="13"/>
  <c r="F117" i="13"/>
  <c r="F118" i="13"/>
  <c r="F119" i="13"/>
  <c r="F120" i="13"/>
  <c r="F121" i="13"/>
  <c r="F122" i="13"/>
  <c r="F123" i="13"/>
  <c r="F124" i="13"/>
  <c r="F125" i="13"/>
  <c r="F126" i="13"/>
  <c r="F127" i="13"/>
  <c r="F128" i="13"/>
  <c r="F129" i="13"/>
  <c r="F130" i="13"/>
  <c r="F131" i="13"/>
  <c r="F132" i="13"/>
  <c r="F133" i="13"/>
  <c r="F134" i="13"/>
  <c r="F135" i="13"/>
  <c r="N105" i="13"/>
  <c r="N106" i="13"/>
  <c r="N107" i="13"/>
  <c r="N108" i="13"/>
  <c r="N109" i="13"/>
  <c r="N110" i="13"/>
  <c r="N111" i="13"/>
  <c r="N112" i="13"/>
  <c r="N113" i="13"/>
  <c r="N114" i="13"/>
  <c r="N115" i="13"/>
  <c r="N116" i="13"/>
  <c r="N117" i="13"/>
  <c r="N118" i="13"/>
  <c r="N119" i="13"/>
  <c r="N120" i="13"/>
  <c r="N121" i="13"/>
  <c r="N122" i="13"/>
  <c r="N123" i="13"/>
  <c r="N124" i="13"/>
  <c r="N125" i="13"/>
  <c r="N126" i="13"/>
  <c r="N127" i="13"/>
  <c r="N128" i="13"/>
  <c r="N129" i="13"/>
  <c r="N130" i="13"/>
  <c r="N131" i="13"/>
  <c r="N132" i="13"/>
  <c r="N133" i="13"/>
  <c r="N134" i="13"/>
  <c r="N135" i="13"/>
  <c r="C136" i="13"/>
  <c r="C137" i="13"/>
  <c r="C138" i="13"/>
  <c r="C139" i="13"/>
  <c r="C140" i="13"/>
  <c r="C141" i="13"/>
  <c r="C142" i="13"/>
  <c r="C143" i="13"/>
  <c r="C144" i="13"/>
  <c r="C145" i="13"/>
  <c r="C146" i="13"/>
  <c r="C147" i="13"/>
  <c r="C148" i="13"/>
  <c r="C149" i="13"/>
  <c r="C150" i="13"/>
  <c r="C151" i="13"/>
  <c r="C152" i="13"/>
  <c r="C153" i="13"/>
  <c r="C154" i="13"/>
  <c r="C155" i="13"/>
  <c r="C156" i="13"/>
  <c r="C157" i="13"/>
  <c r="C158" i="13"/>
  <c r="D136" i="13"/>
  <c r="D137" i="13"/>
  <c r="D138" i="13"/>
  <c r="D139" i="13"/>
  <c r="D140" i="13"/>
  <c r="D141" i="13"/>
  <c r="D142" i="13"/>
  <c r="D143" i="13"/>
  <c r="D144" i="13"/>
  <c r="D145" i="13"/>
  <c r="D146" i="13"/>
  <c r="D147" i="13"/>
  <c r="D148" i="13"/>
  <c r="D149" i="13"/>
  <c r="D150" i="13"/>
  <c r="D151" i="13"/>
  <c r="D152" i="13"/>
  <c r="D153" i="13"/>
  <c r="D154" i="13"/>
  <c r="D155" i="13"/>
  <c r="D156" i="13"/>
  <c r="D157" i="13"/>
  <c r="D158" i="13"/>
  <c r="E136" i="13"/>
  <c r="E137" i="13"/>
  <c r="E138" i="13"/>
  <c r="E139" i="13"/>
  <c r="E140" i="13"/>
  <c r="E141" i="13"/>
  <c r="E142" i="13"/>
  <c r="E143" i="13"/>
  <c r="E144" i="13"/>
  <c r="E145" i="13"/>
  <c r="E146" i="13"/>
  <c r="E147" i="13"/>
  <c r="E148" i="13"/>
  <c r="E149" i="13"/>
  <c r="E150" i="13"/>
  <c r="E151" i="13"/>
  <c r="E152" i="13"/>
  <c r="E153" i="13"/>
  <c r="E154" i="13"/>
  <c r="E155" i="13"/>
  <c r="E156" i="13"/>
  <c r="E157" i="13"/>
  <c r="E158" i="13"/>
  <c r="F136" i="13"/>
  <c r="F137" i="13"/>
  <c r="F138" i="13"/>
  <c r="F139" i="13"/>
  <c r="F140" i="13"/>
  <c r="F141" i="13"/>
  <c r="F142" i="13"/>
  <c r="F143" i="13"/>
  <c r="F144" i="13"/>
  <c r="F145" i="13"/>
  <c r="F146" i="13"/>
  <c r="F147" i="13"/>
  <c r="F148" i="13"/>
  <c r="F149" i="13"/>
  <c r="F150" i="13"/>
  <c r="F151" i="13"/>
  <c r="F152" i="13"/>
  <c r="F153" i="13"/>
  <c r="F154" i="13"/>
  <c r="F155" i="13"/>
  <c r="F156" i="13"/>
  <c r="F157" i="13"/>
  <c r="F158" i="13"/>
  <c r="N136" i="13"/>
  <c r="N137" i="13"/>
  <c r="N138" i="13"/>
  <c r="N139" i="13"/>
  <c r="N140" i="13"/>
  <c r="N141" i="13"/>
  <c r="N142" i="13"/>
  <c r="N143" i="13"/>
  <c r="N144" i="13"/>
  <c r="N145" i="13"/>
  <c r="N146" i="13"/>
  <c r="N147" i="13"/>
  <c r="N148" i="13"/>
  <c r="N149" i="13"/>
  <c r="N150" i="13"/>
  <c r="N151" i="13"/>
  <c r="N152" i="13"/>
  <c r="N153" i="13"/>
  <c r="N154" i="13"/>
  <c r="N155" i="13"/>
  <c r="N156" i="13"/>
  <c r="N157" i="13"/>
  <c r="N158" i="13"/>
  <c r="C159" i="13"/>
  <c r="C160" i="13"/>
  <c r="C161" i="13"/>
  <c r="C162" i="13"/>
  <c r="C163" i="13"/>
  <c r="C164" i="13"/>
  <c r="D159" i="13"/>
  <c r="D160" i="13"/>
  <c r="D161" i="13"/>
  <c r="D162" i="13"/>
  <c r="D163" i="13"/>
  <c r="D164" i="13"/>
  <c r="E159" i="13"/>
  <c r="E160" i="13"/>
  <c r="E161" i="13"/>
  <c r="E162" i="13"/>
  <c r="E163" i="13"/>
  <c r="E164" i="13"/>
  <c r="F159" i="13"/>
  <c r="F160" i="13"/>
  <c r="F161" i="13"/>
  <c r="F162" i="13"/>
  <c r="F163" i="13"/>
  <c r="F164" i="13"/>
  <c r="N159" i="13"/>
  <c r="N160" i="13"/>
  <c r="N161" i="13"/>
  <c r="N162" i="13"/>
  <c r="N163" i="13"/>
  <c r="N164" i="13"/>
  <c r="C40" i="13"/>
  <c r="C41" i="13"/>
  <c r="C42" i="13"/>
  <c r="C43" i="13"/>
  <c r="C44" i="13"/>
  <c r="C45" i="13"/>
  <c r="C46" i="13"/>
  <c r="C47" i="13"/>
  <c r="C48" i="13"/>
  <c r="C49" i="13"/>
  <c r="C50" i="13"/>
  <c r="C51" i="13"/>
  <c r="C52" i="13"/>
  <c r="C53" i="13"/>
  <c r="C54" i="13"/>
  <c r="C55" i="13"/>
  <c r="C56" i="13"/>
  <c r="D40" i="13"/>
  <c r="D41" i="13"/>
  <c r="D42" i="13"/>
  <c r="D43" i="13"/>
  <c r="D44" i="13"/>
  <c r="D45" i="13"/>
  <c r="D46" i="13"/>
  <c r="D47" i="13"/>
  <c r="D48" i="13"/>
  <c r="D49" i="13"/>
  <c r="D50" i="13"/>
  <c r="D51" i="13"/>
  <c r="D52" i="13"/>
  <c r="D53" i="13"/>
  <c r="D54" i="13"/>
  <c r="D55" i="13"/>
  <c r="D56" i="13"/>
  <c r="E40" i="13"/>
  <c r="E41" i="13"/>
  <c r="E42" i="13"/>
  <c r="E43" i="13"/>
  <c r="E44" i="13"/>
  <c r="E45" i="13"/>
  <c r="E46" i="13"/>
  <c r="E47" i="13"/>
  <c r="E48" i="13"/>
  <c r="E49" i="13"/>
  <c r="E50" i="13"/>
  <c r="E51" i="13"/>
  <c r="E52" i="13"/>
  <c r="E53" i="13"/>
  <c r="E54" i="13"/>
  <c r="E55" i="13"/>
  <c r="E56" i="13"/>
  <c r="F40" i="13"/>
  <c r="F41" i="13"/>
  <c r="F42" i="13"/>
  <c r="F43" i="13"/>
  <c r="F44" i="13"/>
  <c r="F45" i="13"/>
  <c r="F46" i="13"/>
  <c r="F47" i="13"/>
  <c r="F48" i="13"/>
  <c r="F49" i="13"/>
  <c r="F50" i="13"/>
  <c r="F51" i="13"/>
  <c r="F52" i="13"/>
  <c r="F53" i="13"/>
  <c r="F54" i="13"/>
  <c r="F55" i="13"/>
  <c r="F56" i="13"/>
  <c r="C24" i="13"/>
  <c r="C25" i="13"/>
  <c r="C26" i="13"/>
  <c r="C27" i="13"/>
  <c r="C28" i="13"/>
  <c r="C29" i="13"/>
  <c r="C30" i="13"/>
  <c r="C31" i="13"/>
  <c r="C32" i="13"/>
  <c r="C33" i="13"/>
  <c r="C34" i="13"/>
  <c r="C35" i="13"/>
  <c r="C36" i="13"/>
  <c r="D24" i="13"/>
  <c r="D25" i="13"/>
  <c r="D26" i="13"/>
  <c r="D27" i="13"/>
  <c r="D28" i="13"/>
  <c r="D29" i="13"/>
  <c r="D30" i="13"/>
  <c r="D31" i="13"/>
  <c r="D32" i="13"/>
  <c r="D33" i="13"/>
  <c r="D34" i="13"/>
  <c r="D35" i="13"/>
  <c r="D36" i="13"/>
  <c r="E24" i="13"/>
  <c r="E25" i="13"/>
  <c r="E26" i="13"/>
  <c r="E27" i="13"/>
  <c r="E28" i="13"/>
  <c r="E29" i="13"/>
  <c r="E30" i="13"/>
  <c r="E31" i="13"/>
  <c r="E32" i="13"/>
  <c r="E33" i="13"/>
  <c r="E34" i="13"/>
  <c r="E35" i="13"/>
  <c r="E36" i="13"/>
  <c r="F24" i="13"/>
  <c r="F25" i="13"/>
  <c r="F26" i="13"/>
  <c r="F27" i="13"/>
  <c r="F28" i="13"/>
  <c r="F29" i="13"/>
  <c r="F30" i="13"/>
  <c r="F31" i="13"/>
  <c r="F32" i="13"/>
  <c r="F33" i="13"/>
  <c r="F34" i="13"/>
  <c r="F35" i="13"/>
  <c r="F36" i="13"/>
  <c r="C37" i="13"/>
  <c r="C38" i="13"/>
  <c r="C39" i="13"/>
  <c r="C57" i="13"/>
  <c r="C58" i="13"/>
  <c r="C59" i="13"/>
  <c r="C60" i="13"/>
  <c r="C61" i="13"/>
  <c r="C62" i="13"/>
  <c r="C63" i="13"/>
  <c r="C64" i="13"/>
  <c r="C65" i="13"/>
  <c r="C66" i="13"/>
  <c r="D37" i="13"/>
  <c r="D38" i="13"/>
  <c r="D39" i="13"/>
  <c r="D57" i="13"/>
  <c r="D58" i="13"/>
  <c r="D59" i="13"/>
  <c r="D60" i="13"/>
  <c r="D61" i="13"/>
  <c r="D62" i="13"/>
  <c r="D63" i="13"/>
  <c r="D64" i="13"/>
  <c r="D65" i="13"/>
  <c r="D66" i="13"/>
  <c r="E37" i="13"/>
  <c r="E38" i="13"/>
  <c r="E39" i="13"/>
  <c r="E57" i="13"/>
  <c r="E58" i="13"/>
  <c r="E59" i="13"/>
  <c r="E60" i="13"/>
  <c r="E61" i="13"/>
  <c r="E62" i="13"/>
  <c r="E63" i="13"/>
  <c r="E64" i="13"/>
  <c r="E65" i="13"/>
  <c r="E66" i="13"/>
  <c r="F37" i="13"/>
  <c r="F38" i="13"/>
  <c r="F39" i="13"/>
  <c r="F57" i="13"/>
  <c r="F58" i="13"/>
  <c r="F59" i="13"/>
  <c r="F60" i="13"/>
  <c r="F61" i="13"/>
  <c r="F62" i="13"/>
  <c r="F63" i="13"/>
  <c r="F64" i="13"/>
  <c r="F65" i="13"/>
  <c r="F66" i="13"/>
  <c r="C67" i="13"/>
  <c r="C68" i="13"/>
  <c r="C69" i="13"/>
  <c r="C70" i="13"/>
  <c r="C71" i="13"/>
  <c r="C72" i="13"/>
  <c r="C73" i="13"/>
  <c r="C74" i="13"/>
  <c r="C75" i="13"/>
  <c r="C76" i="13"/>
  <c r="C77" i="13"/>
  <c r="C78" i="13"/>
  <c r="C79" i="13"/>
  <c r="D67" i="13"/>
  <c r="D68" i="13"/>
  <c r="D69" i="13"/>
  <c r="D70" i="13"/>
  <c r="D71" i="13"/>
  <c r="D72" i="13"/>
  <c r="D73" i="13"/>
  <c r="D74" i="13"/>
  <c r="D75" i="13"/>
  <c r="D76" i="13"/>
  <c r="D77" i="13"/>
  <c r="D78" i="13"/>
  <c r="D79" i="13"/>
  <c r="E67" i="13"/>
  <c r="E68" i="13"/>
  <c r="E69" i="13"/>
  <c r="E70" i="13"/>
  <c r="E71" i="13"/>
  <c r="E72" i="13"/>
  <c r="E73" i="13"/>
  <c r="E74" i="13"/>
  <c r="E75" i="13"/>
  <c r="E76" i="13"/>
  <c r="E77" i="13"/>
  <c r="E78" i="13"/>
  <c r="E79" i="13"/>
  <c r="F67" i="13"/>
  <c r="F68" i="13"/>
  <c r="F69" i="13"/>
  <c r="F70" i="13"/>
  <c r="F71" i="13"/>
  <c r="F72" i="13"/>
  <c r="F73" i="13"/>
  <c r="F74" i="13"/>
  <c r="F75" i="13"/>
  <c r="F76" i="13"/>
  <c r="F77" i="13"/>
  <c r="F78" i="13"/>
  <c r="F79" i="13"/>
  <c r="C80" i="13"/>
  <c r="C81" i="13"/>
  <c r="C82" i="13"/>
  <c r="C83" i="13"/>
  <c r="C84" i="13"/>
  <c r="C85" i="13"/>
  <c r="C86" i="13"/>
  <c r="C87" i="13"/>
  <c r="C88" i="13"/>
  <c r="C89" i="13"/>
  <c r="C90" i="13"/>
  <c r="C91" i="13"/>
  <c r="C92" i="13"/>
  <c r="D80" i="13"/>
  <c r="D81" i="13"/>
  <c r="D82" i="13"/>
  <c r="D83" i="13"/>
  <c r="D84" i="13"/>
  <c r="D85" i="13"/>
  <c r="D86" i="13"/>
  <c r="D87" i="13"/>
  <c r="D88" i="13"/>
  <c r="D89" i="13"/>
  <c r="D90" i="13"/>
  <c r="D91" i="13"/>
  <c r="D92" i="13"/>
  <c r="E80" i="13"/>
  <c r="E81" i="13"/>
  <c r="E82" i="13"/>
  <c r="E83" i="13"/>
  <c r="E84" i="13"/>
  <c r="E85" i="13"/>
  <c r="E86" i="13"/>
  <c r="E87" i="13"/>
  <c r="E88" i="13"/>
  <c r="E89" i="13"/>
  <c r="E90" i="13"/>
  <c r="E91" i="13"/>
  <c r="E92" i="13"/>
  <c r="F80" i="13"/>
  <c r="F81" i="13"/>
  <c r="F82" i="13"/>
  <c r="F83" i="13"/>
  <c r="F84" i="13"/>
  <c r="F85" i="13"/>
  <c r="F86" i="13"/>
  <c r="F87" i="13"/>
  <c r="F88" i="13"/>
  <c r="F89" i="13"/>
  <c r="F90" i="13"/>
  <c r="F91" i="13"/>
  <c r="F92" i="13"/>
  <c r="G105" i="1" a="1"/>
  <c r="G105" i="1" s="1"/>
  <c r="I105" i="1"/>
  <c r="G106" i="1" a="1"/>
  <c r="G106" i="1"/>
  <c r="I106" i="1"/>
  <c r="G107" i="1" a="1"/>
  <c r="G107" i="1"/>
  <c r="I107" i="1"/>
  <c r="G108" i="1" a="1"/>
  <c r="G108" i="1"/>
  <c r="I108" i="1"/>
  <c r="G109" i="1" a="1"/>
  <c r="G109" i="1" s="1"/>
  <c r="I109" i="1"/>
  <c r="G110" i="1" a="1"/>
  <c r="G110" i="1"/>
  <c r="I110" i="1"/>
  <c r="G111" i="1" a="1"/>
  <c r="G111" i="1"/>
  <c r="I111" i="1"/>
  <c r="G112" i="1" a="1"/>
  <c r="G112" i="1"/>
  <c r="I112" i="1"/>
  <c r="G113" i="1" a="1"/>
  <c r="G113" i="1" s="1"/>
  <c r="I113" i="1"/>
  <c r="G114" i="1" a="1"/>
  <c r="G114" i="1"/>
  <c r="I114" i="1"/>
  <c r="G115" i="1" a="1"/>
  <c r="G115" i="1"/>
  <c r="I115" i="1"/>
  <c r="G116" i="1" a="1"/>
  <c r="G116" i="1"/>
  <c r="I116" i="1"/>
  <c r="G117" i="1" a="1"/>
  <c r="G117" i="1" s="1"/>
  <c r="I117" i="1"/>
  <c r="G118" i="1" a="1"/>
  <c r="G118" i="1"/>
  <c r="I118" i="1"/>
  <c r="G119" i="1" a="1"/>
  <c r="G119" i="1"/>
  <c r="I119" i="1"/>
  <c r="G120" i="1" a="1"/>
  <c r="G120" i="1"/>
  <c r="I120" i="1"/>
  <c r="G121" i="1" a="1"/>
  <c r="G121" i="1" s="1"/>
  <c r="I121" i="1"/>
  <c r="G122" i="1" a="1"/>
  <c r="G122" i="1"/>
  <c r="I122" i="1"/>
  <c r="G123" i="1" a="1"/>
  <c r="G123" i="1"/>
  <c r="I123" i="1"/>
  <c r="G124" i="1" a="1"/>
  <c r="G124" i="1"/>
  <c r="I124" i="1"/>
  <c r="G125" i="1" a="1"/>
  <c r="G125" i="1" s="1"/>
  <c r="I125" i="1"/>
  <c r="G126" i="1" a="1"/>
  <c r="G126" i="1"/>
  <c r="I126" i="1"/>
  <c r="G127" i="1" a="1"/>
  <c r="G127" i="1"/>
  <c r="I127" i="1"/>
  <c r="G128" i="1" a="1"/>
  <c r="G128" i="1"/>
  <c r="I128" i="1"/>
  <c r="G129" i="1" a="1"/>
  <c r="G129" i="1" s="1"/>
  <c r="I129" i="1"/>
  <c r="G130" i="1" a="1"/>
  <c r="G130" i="1"/>
  <c r="I130" i="1"/>
  <c r="G131" i="1" a="1"/>
  <c r="G131" i="1"/>
  <c r="I131" i="1"/>
  <c r="G102" i="1" a="1"/>
  <c r="G102" i="1"/>
  <c r="I102" i="1"/>
  <c r="G103" i="1" a="1"/>
  <c r="G103" i="1"/>
  <c r="I103" i="1"/>
  <c r="G97" i="1" a="1"/>
  <c r="G97" i="1" s="1"/>
  <c r="I97" i="1"/>
  <c r="G98" i="1" a="1"/>
  <c r="G98" i="1" s="1"/>
  <c r="I98" i="1"/>
  <c r="G99" i="1" a="1"/>
  <c r="G99" i="1" s="1"/>
  <c r="I99" i="1"/>
  <c r="G100" i="1" a="1"/>
  <c r="G100" i="1"/>
  <c r="I100" i="1"/>
  <c r="G95" i="1" a="1"/>
  <c r="G95" i="1" s="1"/>
  <c r="I95" i="1"/>
  <c r="G92" i="1" a="1"/>
  <c r="G92" i="1" s="1"/>
  <c r="I92" i="1"/>
  <c r="G93" i="1" a="1"/>
  <c r="G93" i="1"/>
  <c r="I93" i="1"/>
  <c r="G86" i="1" a="1"/>
  <c r="G86" i="1"/>
  <c r="I86" i="1"/>
  <c r="G87" i="1" a="1"/>
  <c r="G87" i="1"/>
  <c r="I87" i="1"/>
  <c r="G88" i="1" a="1"/>
  <c r="G88" i="1"/>
  <c r="I88" i="1"/>
  <c r="G89" i="1" a="1"/>
  <c r="G89" i="1"/>
  <c r="I89" i="1"/>
  <c r="G90" i="1" a="1"/>
  <c r="G90" i="1"/>
  <c r="I90" i="1"/>
  <c r="G79" i="1" a="1"/>
  <c r="G79" i="1" s="1"/>
  <c r="I79" i="1"/>
  <c r="G80" i="1" a="1"/>
  <c r="G80" i="1"/>
  <c r="I80" i="1"/>
  <c r="G81" i="1" a="1"/>
  <c r="G81" i="1"/>
  <c r="I81" i="1"/>
  <c r="G82" i="1" a="1"/>
  <c r="G82" i="1"/>
  <c r="I82" i="1"/>
  <c r="G83" i="1" a="1"/>
  <c r="G83" i="1" s="1"/>
  <c r="I83" i="1"/>
  <c r="G84" i="1" a="1"/>
  <c r="G84" i="1"/>
  <c r="I84" i="1"/>
  <c r="G69" i="1" a="1"/>
  <c r="G69" i="1" s="1"/>
  <c r="I69" i="1"/>
  <c r="G70" i="1" a="1"/>
  <c r="G70" i="1"/>
  <c r="I70" i="1"/>
  <c r="G71" i="1" a="1"/>
  <c r="G71" i="1"/>
  <c r="I71" i="1"/>
  <c r="G72" i="1" a="1"/>
  <c r="G72" i="1"/>
  <c r="I72" i="1"/>
  <c r="G73" i="1" a="1"/>
  <c r="G73" i="1" s="1"/>
  <c r="I73" i="1"/>
  <c r="G74" i="1" a="1"/>
  <c r="G74" i="1"/>
  <c r="I74" i="1"/>
  <c r="G75" i="1" a="1"/>
  <c r="G75" i="1"/>
  <c r="I75" i="1"/>
  <c r="G76" i="1" a="1"/>
  <c r="G76" i="1"/>
  <c r="I76" i="1"/>
  <c r="G77" i="1" a="1"/>
  <c r="G77" i="1" s="1"/>
  <c r="I77" i="1"/>
  <c r="G67" i="1" a="1"/>
  <c r="G67" i="1" s="1"/>
  <c r="I67" i="1"/>
  <c r="G64" i="1" a="1"/>
  <c r="G64" i="1"/>
  <c r="I64" i="1"/>
  <c r="G65" i="1" a="1"/>
  <c r="G65" i="1"/>
  <c r="I65" i="1"/>
  <c r="G52" i="1" a="1"/>
  <c r="G52" i="1"/>
  <c r="I52" i="1"/>
  <c r="G53" i="1" a="1"/>
  <c r="G53" i="1"/>
  <c r="I53" i="1"/>
  <c r="G54" i="1" a="1"/>
  <c r="G54" i="1" s="1"/>
  <c r="I54" i="1"/>
  <c r="G55" i="1" a="1"/>
  <c r="G55" i="1"/>
  <c r="I55" i="1"/>
  <c r="G56" i="1" a="1"/>
  <c r="G56" i="1"/>
  <c r="I56" i="1"/>
  <c r="G57" i="1" a="1"/>
  <c r="G57" i="1"/>
  <c r="I57" i="1"/>
  <c r="G58" i="1" a="1"/>
  <c r="G58" i="1" s="1"/>
  <c r="I58" i="1"/>
  <c r="G59" i="1" a="1"/>
  <c r="G59" i="1"/>
  <c r="I59" i="1"/>
  <c r="G60" i="1" a="1"/>
  <c r="G60" i="1"/>
  <c r="I60" i="1"/>
  <c r="G61" i="1" a="1"/>
  <c r="G61" i="1"/>
  <c r="I61" i="1"/>
  <c r="G62" i="1" a="1"/>
  <c r="G62" i="1" s="1"/>
  <c r="I62" i="1"/>
  <c r="G45" i="1" a="1"/>
  <c r="G45" i="1" s="1"/>
  <c r="I45" i="1"/>
  <c r="G46" i="1" a="1"/>
  <c r="G46" i="1"/>
  <c r="I46" i="1"/>
  <c r="G47" i="1" a="1"/>
  <c r="G47" i="1"/>
  <c r="I47" i="1"/>
  <c r="G48" i="1" a="1"/>
  <c r="G48" i="1"/>
  <c r="I48" i="1"/>
  <c r="G49" i="1" a="1"/>
  <c r="G49" i="1" s="1"/>
  <c r="I49" i="1"/>
  <c r="G50" i="1" a="1"/>
  <c r="G50" i="1"/>
  <c r="I50" i="1"/>
  <c r="G41" i="1" a="1"/>
  <c r="G41" i="1" s="1"/>
  <c r="I41" i="1"/>
  <c r="G42" i="1" a="1"/>
  <c r="G42" i="1"/>
  <c r="I42" i="1"/>
  <c r="G38" i="1" a="1"/>
  <c r="G38" i="1"/>
  <c r="I38" i="1"/>
  <c r="G39" i="1" a="1"/>
  <c r="G39" i="1" s="1"/>
  <c r="I39" i="1"/>
  <c r="G36" i="1" a="1"/>
  <c r="G36" i="1"/>
  <c r="I36" i="1"/>
  <c r="G28" i="1" a="1"/>
  <c r="G28" i="1" s="1"/>
  <c r="I28" i="1"/>
  <c r="G29" i="1" a="1"/>
  <c r="G29" i="1" s="1"/>
  <c r="I29" i="1"/>
  <c r="G30" i="1" a="1"/>
  <c r="G30" i="1"/>
  <c r="I30" i="1"/>
  <c r="G31" i="1" a="1"/>
  <c r="G31" i="1"/>
  <c r="I31" i="1"/>
  <c r="G32" i="1" a="1"/>
  <c r="G32" i="1" s="1"/>
  <c r="I32" i="1"/>
  <c r="G33" i="1" a="1"/>
  <c r="G33" i="1" s="1"/>
  <c r="I33" i="1"/>
  <c r="G34" i="1" a="1"/>
  <c r="G34" i="1"/>
  <c r="I34" i="1"/>
  <c r="G20" i="1" a="1"/>
  <c r="G20" i="1" s="1"/>
  <c r="I20" i="1"/>
  <c r="G21" i="1" a="1"/>
  <c r="G21" i="1"/>
  <c r="I21" i="1"/>
  <c r="G22" i="1" a="1"/>
  <c r="G22" i="1"/>
  <c r="I22" i="1"/>
  <c r="G23" i="1" a="1"/>
  <c r="G23" i="1"/>
  <c r="I23" i="1"/>
  <c r="G24" i="1" a="1"/>
  <c r="G24" i="1" s="1"/>
  <c r="I24" i="1"/>
  <c r="G25" i="1" a="1"/>
  <c r="G25" i="1"/>
  <c r="I25" i="1"/>
  <c r="G15" i="1" a="1"/>
  <c r="G15" i="1"/>
  <c r="I15" i="1"/>
  <c r="G16" i="1" a="1"/>
  <c r="G16" i="1" s="1"/>
  <c r="I16" i="1"/>
  <c r="G17" i="1" a="1"/>
  <c r="G17" i="1"/>
  <c r="I17" i="1"/>
  <c r="G18" i="1" a="1"/>
  <c r="G18" i="1"/>
  <c r="I18" i="1"/>
  <c r="G10" i="1" a="1"/>
  <c r="G10" i="1"/>
  <c r="I10" i="1"/>
  <c r="G11" i="1" a="1"/>
  <c r="G11" i="1"/>
  <c r="I11" i="1"/>
  <c r="G12" i="1" a="1"/>
  <c r="G12" i="1"/>
  <c r="I12" i="1"/>
  <c r="G13" i="1" a="1"/>
  <c r="G13" i="1"/>
  <c r="I13" i="1"/>
  <c r="E293" i="10"/>
  <c r="F293" i="10"/>
  <c r="H293" i="10" a="1"/>
  <c r="H293" i="10" s="1"/>
  <c r="K293" i="10"/>
  <c r="M293" i="10"/>
  <c r="O293" i="10"/>
  <c r="P293" i="10" s="1"/>
  <c r="Q293" i="10"/>
  <c r="D372" i="12"/>
  <c r="E372" i="12"/>
  <c r="F372" i="12"/>
  <c r="V372" i="12"/>
  <c r="D371" i="12"/>
  <c r="E371" i="12"/>
  <c r="F371" i="12"/>
  <c r="V371" i="12"/>
  <c r="O161" i="10"/>
  <c r="P161" i="10" s="1"/>
  <c r="Q161" i="10"/>
  <c r="M161" i="10"/>
  <c r="E162" i="10"/>
  <c r="F162" i="10"/>
  <c r="H162" i="10" a="1"/>
  <c r="H162" i="10" s="1"/>
  <c r="K162" i="10"/>
  <c r="M162" i="10"/>
  <c r="O162" i="10"/>
  <c r="P162" i="10" s="1"/>
  <c r="Q162" i="10"/>
  <c r="H161" i="10" a="1"/>
  <c r="H161" i="10" s="1"/>
  <c r="K161" i="10"/>
  <c r="D434" i="12"/>
  <c r="E434" i="12"/>
  <c r="F434" i="12"/>
  <c r="V434" i="12"/>
  <c r="I161" i="10" s="1"/>
  <c r="V425" i="12"/>
  <c r="V426" i="12"/>
  <c r="V427" i="12"/>
  <c r="V428" i="12"/>
  <c r="V429" i="12"/>
  <c r="V430" i="12"/>
  <c r="V431" i="12"/>
  <c r="V432" i="12"/>
  <c r="V433" i="12"/>
  <c r="V435" i="12"/>
  <c r="V436" i="12"/>
  <c r="V437" i="12"/>
  <c r="V438" i="12"/>
  <c r="V439" i="12"/>
  <c r="V440" i="12"/>
  <c r="V444" i="12"/>
  <c r="V445" i="12"/>
  <c r="V446" i="12"/>
  <c r="V447" i="12"/>
  <c r="V448" i="12"/>
  <c r="V449" i="12"/>
  <c r="V450" i="12"/>
  <c r="V597" i="12"/>
  <c r="V598" i="12"/>
  <c r="V599" i="12"/>
  <c r="V600" i="12"/>
  <c r="V29" i="12"/>
  <c r="V30" i="12"/>
  <c r="V28" i="12"/>
  <c r="V10" i="12"/>
  <c r="V19" i="12"/>
  <c r="V20" i="12"/>
  <c r="V21" i="12"/>
  <c r="V22" i="12"/>
  <c r="V23" i="12"/>
  <c r="V24" i="12"/>
  <c r="V25" i="12"/>
  <c r="V26" i="12"/>
  <c r="V27" i="12"/>
  <c r="V34" i="12"/>
  <c r="V37" i="12"/>
  <c r="V38" i="12"/>
  <c r="V39" i="12"/>
  <c r="V40" i="12"/>
  <c r="V41" i="12"/>
  <c r="V42" i="12"/>
  <c r="V43" i="12"/>
  <c r="V44" i="12"/>
  <c r="V45" i="12"/>
  <c r="V46" i="12"/>
  <c r="V47" i="12"/>
  <c r="V48" i="12"/>
  <c r="V49" i="12"/>
  <c r="V50" i="12"/>
  <c r="V51" i="12"/>
  <c r="V52" i="12"/>
  <c r="V53" i="12"/>
  <c r="V54" i="12"/>
  <c r="V55" i="12"/>
  <c r="V56" i="12"/>
  <c r="V57" i="12"/>
  <c r="V58" i="12"/>
  <c r="V59" i="12"/>
  <c r="V60" i="12"/>
  <c r="V61" i="12"/>
  <c r="V63" i="12"/>
  <c r="V64" i="12"/>
  <c r="V65" i="12"/>
  <c r="V66" i="12"/>
  <c r="V67" i="12"/>
  <c r="V68" i="12"/>
  <c r="V69" i="12"/>
  <c r="V70" i="12"/>
  <c r="V71" i="12"/>
  <c r="V72" i="12"/>
  <c r="V73" i="12"/>
  <c r="V74" i="12"/>
  <c r="V75" i="12"/>
  <c r="V76" i="12"/>
  <c r="V77" i="12"/>
  <c r="V78" i="12"/>
  <c r="V79" i="12"/>
  <c r="V80" i="12"/>
  <c r="V82" i="12"/>
  <c r="V83" i="12"/>
  <c r="V84" i="12"/>
  <c r="V85" i="12"/>
  <c r="V86" i="12"/>
  <c r="V180" i="12"/>
  <c r="V181" i="12"/>
  <c r="V182" i="12"/>
  <c r="V183" i="12"/>
  <c r="V190" i="12"/>
  <c r="V191" i="12"/>
  <c r="V209" i="12"/>
  <c r="V210" i="12"/>
  <c r="V211" i="12"/>
  <c r="V212" i="12"/>
  <c r="V213" i="12"/>
  <c r="V214" i="12"/>
  <c r="V215" i="12"/>
  <c r="V216" i="12"/>
  <c r="V217" i="12"/>
  <c r="V218" i="12"/>
  <c r="V219" i="12"/>
  <c r="V220" i="12"/>
  <c r="V221" i="12"/>
  <c r="V601" i="12"/>
  <c r="V602" i="12"/>
  <c r="V603" i="12"/>
  <c r="V604" i="12"/>
  <c r="V557" i="12"/>
  <c r="V558" i="12"/>
  <c r="V559" i="12"/>
  <c r="V560" i="12"/>
  <c r="V561" i="12"/>
  <c r="V562" i="12"/>
  <c r="V469" i="12"/>
  <c r="V470" i="12"/>
  <c r="V471" i="12"/>
  <c r="V472" i="12"/>
  <c r="V473" i="12"/>
  <c r="V474" i="12"/>
  <c r="V475" i="12"/>
  <c r="V476" i="12"/>
  <c r="V477" i="12"/>
  <c r="V478" i="12"/>
  <c r="V479" i="12"/>
  <c r="V480" i="12"/>
  <c r="V481" i="12"/>
  <c r="V482" i="12"/>
  <c r="V483" i="12"/>
  <c r="V484" i="12"/>
  <c r="V485" i="12"/>
  <c r="V486" i="12"/>
  <c r="V487" i="12"/>
  <c r="V488" i="12"/>
  <c r="V489" i="12"/>
  <c r="V490" i="12"/>
  <c r="V491" i="12"/>
  <c r="V492" i="12"/>
  <c r="V493" i="12"/>
  <c r="V494" i="12"/>
  <c r="V495" i="12"/>
  <c r="V496" i="12"/>
  <c r="V497" i="12"/>
  <c r="V605" i="12"/>
  <c r="V606" i="12"/>
  <c r="V607" i="12"/>
  <c r="V608" i="12"/>
  <c r="V388" i="12"/>
  <c r="V389" i="12"/>
  <c r="V390" i="12"/>
  <c r="V391" i="12"/>
  <c r="V392" i="12"/>
  <c r="V393" i="12"/>
  <c r="V394" i="12"/>
  <c r="V395" i="12"/>
  <c r="V396" i="12"/>
  <c r="V397" i="12"/>
  <c r="V398" i="12"/>
  <c r="V399" i="12"/>
  <c r="V609" i="12"/>
  <c r="V610" i="12"/>
  <c r="V611" i="12"/>
  <c r="V612" i="12"/>
  <c r="V147" i="12"/>
  <c r="V148" i="12"/>
  <c r="V149" i="12"/>
  <c r="V150" i="12"/>
  <c r="V151" i="12"/>
  <c r="V152" i="12"/>
  <c r="V153" i="12"/>
  <c r="V154" i="12"/>
  <c r="V155" i="12"/>
  <c r="V156" i="12"/>
  <c r="V157" i="12"/>
  <c r="V158" i="12"/>
  <c r="V159" i="12"/>
  <c r="V160" i="12"/>
  <c r="V161" i="12"/>
  <c r="V162" i="12"/>
  <c r="V163" i="12"/>
  <c r="V164" i="12"/>
  <c r="V165" i="12"/>
  <c r="V166" i="12"/>
  <c r="V167" i="12"/>
  <c r="V168" i="12"/>
  <c r="V169" i="12"/>
  <c r="V170" i="12"/>
  <c r="V171" i="12"/>
  <c r="V172" i="12"/>
  <c r="V173" i="12"/>
  <c r="V174" i="12"/>
  <c r="V175" i="12"/>
  <c r="V176" i="12"/>
  <c r="V177" i="12"/>
  <c r="V178" i="12"/>
  <c r="V179" i="12"/>
  <c r="V187" i="12"/>
  <c r="V188" i="12"/>
  <c r="V193" i="12"/>
  <c r="V194" i="12"/>
  <c r="V195" i="12"/>
  <c r="V196" i="12"/>
  <c r="V197" i="12"/>
  <c r="V235" i="12"/>
  <c r="V236" i="12"/>
  <c r="V237" i="12"/>
  <c r="V238" i="12"/>
  <c r="V342" i="12"/>
  <c r="V343" i="12"/>
  <c r="V344" i="12"/>
  <c r="V441" i="12"/>
  <c r="V442" i="12"/>
  <c r="V443" i="12"/>
  <c r="V457" i="12"/>
  <c r="V458" i="12"/>
  <c r="V459" i="12"/>
  <c r="V460" i="12"/>
  <c r="V461" i="12"/>
  <c r="V462" i="12"/>
  <c r="V463" i="12"/>
  <c r="V464" i="12"/>
  <c r="V465" i="12"/>
  <c r="V466" i="12"/>
  <c r="V467" i="12"/>
  <c r="V468" i="12"/>
  <c r="V498" i="12"/>
  <c r="V499" i="12"/>
  <c r="V500" i="12"/>
  <c r="V501" i="12"/>
  <c r="V613" i="12"/>
  <c r="V614" i="12"/>
  <c r="V615" i="12"/>
  <c r="V616" i="12"/>
  <c r="V451" i="12"/>
  <c r="V503" i="12"/>
  <c r="V502" i="12"/>
  <c r="V572" i="12"/>
  <c r="V573" i="12"/>
  <c r="V574" i="12"/>
  <c r="V575" i="12"/>
  <c r="V576" i="12"/>
  <c r="V617" i="12"/>
  <c r="V618" i="12"/>
  <c r="V619" i="12"/>
  <c r="V620" i="12"/>
  <c r="V454" i="12"/>
  <c r="V455" i="12"/>
  <c r="V456" i="12"/>
  <c r="V621" i="12"/>
  <c r="V622" i="12"/>
  <c r="V623" i="12"/>
  <c r="V624" i="12"/>
  <c r="V222" i="12"/>
  <c r="V223" i="12"/>
  <c r="V224" i="12"/>
  <c r="V225" i="12"/>
  <c r="V226" i="12"/>
  <c r="V227" i="12"/>
  <c r="V228" i="12"/>
  <c r="V229" i="12"/>
  <c r="V230" i="12"/>
  <c r="V231" i="12"/>
  <c r="V239" i="12"/>
  <c r="V240" i="12"/>
  <c r="V241" i="12"/>
  <c r="V242" i="12"/>
  <c r="V243" i="12"/>
  <c r="V244" i="12"/>
  <c r="V245" i="12"/>
  <c r="V246" i="12"/>
  <c r="V247" i="12"/>
  <c r="V248" i="12"/>
  <c r="V249" i="12"/>
  <c r="V250" i="12"/>
  <c r="V251" i="12"/>
  <c r="V252" i="12"/>
  <c r="V253" i="12"/>
  <c r="V254" i="12"/>
  <c r="V255" i="12"/>
  <c r="V256" i="12"/>
  <c r="V257" i="12"/>
  <c r="V269" i="12"/>
  <c r="V270" i="12"/>
  <c r="V271" i="12"/>
  <c r="V272" i="12"/>
  <c r="V273" i="12"/>
  <c r="V274" i="12"/>
  <c r="V275" i="12"/>
  <c r="V276" i="12"/>
  <c r="V277" i="12"/>
  <c r="V625" i="12"/>
  <c r="V626" i="12"/>
  <c r="V627" i="12"/>
  <c r="V628" i="12"/>
  <c r="V519" i="12"/>
  <c r="V520" i="12"/>
  <c r="V521" i="12"/>
  <c r="V522" i="12"/>
  <c r="V523" i="12"/>
  <c r="V524" i="12"/>
  <c r="V525" i="12"/>
  <c r="V529" i="12"/>
  <c r="V530" i="12"/>
  <c r="V531" i="12"/>
  <c r="V532" i="12"/>
  <c r="V533" i="12"/>
  <c r="V534" i="12"/>
  <c r="V535" i="12"/>
  <c r="V536" i="12"/>
  <c r="V537" i="12"/>
  <c r="V538" i="12"/>
  <c r="V539" i="12"/>
  <c r="V629" i="12"/>
  <c r="V630" i="12"/>
  <c r="V631" i="12"/>
  <c r="V632" i="12"/>
  <c r="V552" i="12"/>
  <c r="V554" i="12"/>
  <c r="V555" i="12"/>
  <c r="V556" i="12"/>
  <c r="V633" i="12"/>
  <c r="V634" i="12"/>
  <c r="V635" i="12"/>
  <c r="V636" i="12"/>
  <c r="V35" i="12"/>
  <c r="V62" i="12"/>
  <c r="V125" i="12"/>
  <c r="V126" i="12"/>
  <c r="V127" i="12"/>
  <c r="V128" i="12"/>
  <c r="V129" i="12"/>
  <c r="V130" i="12"/>
  <c r="V131" i="12"/>
  <c r="V132" i="12"/>
  <c r="V133" i="12"/>
  <c r="V134" i="12"/>
  <c r="I293" i="10" s="1"/>
  <c r="V135" i="12"/>
  <c r="V136" i="12"/>
  <c r="V137" i="12"/>
  <c r="V138" i="12"/>
  <c r="V139" i="12"/>
  <c r="V140" i="12"/>
  <c r="V141" i="12"/>
  <c r="V142" i="12"/>
  <c r="V143" i="12"/>
  <c r="V144" i="12"/>
  <c r="V145" i="12"/>
  <c r="V146" i="12"/>
  <c r="V549" i="12"/>
  <c r="V550" i="12"/>
  <c r="V551" i="12"/>
  <c r="V563" i="12"/>
  <c r="V577" i="12"/>
  <c r="V578" i="12"/>
  <c r="V637" i="12"/>
  <c r="V638" i="12"/>
  <c r="V639" i="12"/>
  <c r="V640" i="12"/>
  <c r="V9" i="12"/>
  <c r="V88" i="12"/>
  <c r="V89" i="12"/>
  <c r="V90" i="12"/>
  <c r="V91" i="12"/>
  <c r="V92" i="12"/>
  <c r="V93" i="12"/>
  <c r="V94" i="12"/>
  <c r="V95" i="12"/>
  <c r="V96" i="12"/>
  <c r="V97" i="12"/>
  <c r="V98" i="12"/>
  <c r="V99" i="12"/>
  <c r="V100" i="12"/>
  <c r="V101" i="12"/>
  <c r="V102" i="12"/>
  <c r="V103" i="12"/>
  <c r="V104" i="12"/>
  <c r="V105" i="12"/>
  <c r="V106" i="12"/>
  <c r="V107" i="12"/>
  <c r="V108" i="12"/>
  <c r="V109" i="12"/>
  <c r="V110" i="12"/>
  <c r="V641" i="12"/>
  <c r="V642" i="12"/>
  <c r="V643" i="12"/>
  <c r="V644" i="12"/>
  <c r="V201" i="12"/>
  <c r="V202" i="12"/>
  <c r="V203" i="12"/>
  <c r="V204" i="12"/>
  <c r="V205" i="12"/>
  <c r="V206" i="12"/>
  <c r="V207" i="12"/>
  <c r="V208" i="12"/>
  <c r="V452" i="12"/>
  <c r="V453" i="12"/>
  <c r="V504" i="12"/>
  <c r="V505" i="12"/>
  <c r="V506" i="12"/>
  <c r="V507" i="12"/>
  <c r="V508" i="12"/>
  <c r="V509" i="12"/>
  <c r="V510" i="12"/>
  <c r="V511" i="12"/>
  <c r="V512" i="12"/>
  <c r="V513" i="12"/>
  <c r="V514" i="12"/>
  <c r="V515" i="12"/>
  <c r="V516" i="12"/>
  <c r="V517" i="12"/>
  <c r="V564" i="12"/>
  <c r="V565" i="12"/>
  <c r="V566" i="12"/>
  <c r="V567" i="12"/>
  <c r="V568" i="12"/>
  <c r="V569" i="12"/>
  <c r="V570" i="12"/>
  <c r="V571" i="12"/>
  <c r="V579" i="12"/>
  <c r="V580" i="12"/>
  <c r="V581" i="12"/>
  <c r="V582" i="12"/>
  <c r="V583" i="12"/>
  <c r="V584" i="12"/>
  <c r="V585" i="12"/>
  <c r="V586" i="12"/>
  <c r="V590" i="12"/>
  <c r="V591" i="12"/>
  <c r="V592" i="12"/>
  <c r="V593" i="12"/>
  <c r="V594" i="12"/>
  <c r="V595" i="12"/>
  <c r="V596" i="12"/>
  <c r="V645" i="12"/>
  <c r="V646" i="12"/>
  <c r="V647" i="12"/>
  <c r="V648" i="12"/>
  <c r="V649" i="12"/>
  <c r="V650" i="12"/>
  <c r="V651" i="12"/>
  <c r="V652" i="12"/>
  <c r="V653" i="12"/>
  <c r="V654" i="12"/>
  <c r="V655" i="12"/>
  <c r="V656" i="12"/>
  <c r="V657" i="12"/>
  <c r="V658" i="12"/>
  <c r="V659" i="12"/>
  <c r="V660" i="12"/>
  <c r="V661" i="12"/>
  <c r="V662" i="12"/>
  <c r="V663" i="12"/>
  <c r="V664" i="12"/>
  <c r="V665" i="12"/>
  <c r="V698" i="12"/>
  <c r="V699" i="12"/>
  <c r="V700" i="12"/>
  <c r="V701" i="12"/>
  <c r="V702" i="12"/>
  <c r="V703" i="12"/>
  <c r="V704" i="12"/>
  <c r="V705" i="12"/>
  <c r="V706" i="12"/>
  <c r="V707" i="12"/>
  <c r="V708" i="12"/>
  <c r="V709" i="12"/>
  <c r="V710" i="12"/>
  <c r="V711" i="12"/>
  <c r="V712" i="12"/>
  <c r="V713" i="12"/>
  <c r="V714" i="12"/>
  <c r="V715" i="12"/>
  <c r="V716" i="12"/>
  <c r="V717" i="12"/>
  <c r="V718" i="12"/>
  <c r="V719" i="12"/>
  <c r="V720" i="12"/>
  <c r="V721" i="12"/>
  <c r="V11" i="12"/>
  <c r="V12" i="12"/>
  <c r="V13" i="12"/>
  <c r="V14" i="12"/>
  <c r="V15" i="12"/>
  <c r="V16" i="12"/>
  <c r="V17" i="12"/>
  <c r="V18" i="12"/>
  <c r="V36" i="12"/>
  <c r="V81" i="12"/>
  <c r="V87" i="12"/>
  <c r="V184" i="12"/>
  <c r="V185" i="12"/>
  <c r="V186" i="12"/>
  <c r="V189" i="12"/>
  <c r="V192" i="12"/>
  <c r="V198" i="12"/>
  <c r="V199" i="12"/>
  <c r="V200" i="12"/>
  <c r="V232" i="12"/>
  <c r="V233" i="12"/>
  <c r="V234" i="12"/>
  <c r="V258" i="12"/>
  <c r="V259" i="12"/>
  <c r="V260" i="12"/>
  <c r="V261" i="12"/>
  <c r="V278" i="12"/>
  <c r="V279" i="12"/>
  <c r="V280" i="12"/>
  <c r="V281" i="12"/>
  <c r="V349" i="12"/>
  <c r="V350" i="12"/>
  <c r="V518" i="12"/>
  <c r="V526" i="12"/>
  <c r="V527" i="12"/>
  <c r="V528" i="12"/>
  <c r="V553" i="12"/>
  <c r="V666" i="12"/>
  <c r="V667" i="12"/>
  <c r="V668" i="12"/>
  <c r="V669" i="12"/>
  <c r="V351" i="12"/>
  <c r="V352" i="12"/>
  <c r="V353" i="12"/>
  <c r="V354" i="12"/>
  <c r="V355" i="12"/>
  <c r="V356" i="12"/>
  <c r="V357" i="12"/>
  <c r="V358" i="12"/>
  <c r="V359" i="12"/>
  <c r="V360" i="12"/>
  <c r="V361" i="12"/>
  <c r="V362" i="12"/>
  <c r="V363" i="12"/>
  <c r="V364" i="12"/>
  <c r="V365" i="12"/>
  <c r="V366" i="12"/>
  <c r="V367" i="12"/>
  <c r="V368" i="12"/>
  <c r="V369" i="12"/>
  <c r="V370" i="12"/>
  <c r="V373" i="12"/>
  <c r="V374" i="12"/>
  <c r="V375" i="12"/>
  <c r="V376" i="12"/>
  <c r="V377" i="12"/>
  <c r="V378" i="12"/>
  <c r="V379" i="12"/>
  <c r="V380" i="12"/>
  <c r="V381" i="12"/>
  <c r="V382" i="12"/>
  <c r="V383" i="12"/>
  <c r="V384" i="12"/>
  <c r="V385" i="12"/>
  <c r="V386" i="12"/>
  <c r="V387" i="12"/>
  <c r="V587" i="12"/>
  <c r="V588" i="12"/>
  <c r="V589" i="12"/>
  <c r="V670" i="12"/>
  <c r="V671" i="12"/>
  <c r="V672" i="12"/>
  <c r="V673" i="12"/>
  <c r="V407" i="12"/>
  <c r="V408" i="12"/>
  <c r="V409" i="12"/>
  <c r="V410" i="12"/>
  <c r="V411" i="12"/>
  <c r="V412" i="12"/>
  <c r="V413" i="12"/>
  <c r="V414" i="12"/>
  <c r="V415" i="12"/>
  <c r="V416" i="12"/>
  <c r="V417" i="12"/>
  <c r="V418" i="12"/>
  <c r="V419" i="12"/>
  <c r="V420" i="12"/>
  <c r="V421" i="12"/>
  <c r="V422" i="12"/>
  <c r="V423" i="12"/>
  <c r="V674" i="12"/>
  <c r="V675" i="12"/>
  <c r="V676" i="12"/>
  <c r="V677" i="12"/>
  <c r="V540" i="12"/>
  <c r="V541" i="12"/>
  <c r="V542" i="12"/>
  <c r="V543" i="12"/>
  <c r="V544" i="12"/>
  <c r="V545" i="12"/>
  <c r="V546" i="12"/>
  <c r="V547" i="12"/>
  <c r="V548" i="12"/>
  <c r="V678" i="12"/>
  <c r="V679" i="12"/>
  <c r="V680" i="12"/>
  <c r="V681" i="12"/>
  <c r="V262" i="12"/>
  <c r="V263" i="12"/>
  <c r="V264" i="12"/>
  <c r="V265" i="12"/>
  <c r="V266" i="12"/>
  <c r="V267" i="12"/>
  <c r="V268" i="12"/>
  <c r="V345" i="12"/>
  <c r="V346" i="12"/>
  <c r="V347" i="12"/>
  <c r="V348" i="12"/>
  <c r="V682" i="12"/>
  <c r="V683" i="12"/>
  <c r="V684" i="12"/>
  <c r="V685" i="12"/>
  <c r="V31" i="12"/>
  <c r="V32" i="12"/>
  <c r="V33" i="12"/>
  <c r="V282" i="12"/>
  <c r="V283" i="12"/>
  <c r="V284" i="12"/>
  <c r="V285" i="12"/>
  <c r="V286" i="12"/>
  <c r="V287" i="12"/>
  <c r="V288" i="12"/>
  <c r="V289" i="12"/>
  <c r="V290" i="12"/>
  <c r="V291" i="12"/>
  <c r="V292" i="12"/>
  <c r="V293" i="12"/>
  <c r="V294" i="12"/>
  <c r="V295" i="12"/>
  <c r="V296" i="12"/>
  <c r="V297" i="12"/>
  <c r="V298" i="12"/>
  <c r="V299" i="12"/>
  <c r="V300" i="12"/>
  <c r="V301" i="12"/>
  <c r="V302" i="12"/>
  <c r="V303" i="12"/>
  <c r="V304" i="12"/>
  <c r="V305" i="12"/>
  <c r="V306" i="12"/>
  <c r="V307" i="12"/>
  <c r="V308" i="12"/>
  <c r="V309" i="12"/>
  <c r="V310" i="12"/>
  <c r="V311" i="12"/>
  <c r="V312" i="12"/>
  <c r="V313" i="12"/>
  <c r="V314" i="12"/>
  <c r="V315" i="12"/>
  <c r="V316" i="12"/>
  <c r="V317" i="12"/>
  <c r="V318" i="12"/>
  <c r="V319" i="12"/>
  <c r="V320" i="12"/>
  <c r="V321" i="12"/>
  <c r="V322" i="12"/>
  <c r="V323" i="12"/>
  <c r="V324" i="12"/>
  <c r="V325" i="12"/>
  <c r="V326" i="12"/>
  <c r="V327" i="12"/>
  <c r="V328" i="12"/>
  <c r="V329" i="12"/>
  <c r="V330" i="12"/>
  <c r="V331" i="12"/>
  <c r="V332" i="12"/>
  <c r="V333" i="12"/>
  <c r="V334" i="12"/>
  <c r="V335" i="12"/>
  <c r="V336" i="12"/>
  <c r="V337" i="12"/>
  <c r="V338" i="12"/>
  <c r="V339" i="12"/>
  <c r="V340" i="12"/>
  <c r="V341" i="12"/>
  <c r="V686" i="12"/>
  <c r="V687" i="12"/>
  <c r="V688" i="12"/>
  <c r="V689" i="12"/>
  <c r="V400" i="12"/>
  <c r="V401" i="12"/>
  <c r="V402" i="12"/>
  <c r="V403" i="12"/>
  <c r="V404" i="12"/>
  <c r="V405" i="12"/>
  <c r="V406" i="12"/>
  <c r="V690" i="12"/>
  <c r="V691" i="12"/>
  <c r="V692" i="12"/>
  <c r="V693" i="12"/>
  <c r="V111" i="12"/>
  <c r="V112" i="12"/>
  <c r="V113" i="12"/>
  <c r="V114" i="12"/>
  <c r="V115" i="12"/>
  <c r="V116" i="12"/>
  <c r="V117" i="12"/>
  <c r="V118" i="12"/>
  <c r="V119" i="12"/>
  <c r="V120" i="12"/>
  <c r="V121" i="12"/>
  <c r="V122" i="12"/>
  <c r="V123" i="12"/>
  <c r="V124" i="12"/>
  <c r="V694" i="12"/>
  <c r="V695" i="12"/>
  <c r="V696" i="12"/>
  <c r="V697" i="12"/>
  <c r="V424" i="12"/>
  <c r="D652" i="12"/>
  <c r="E652" i="12"/>
  <c r="F652" i="12"/>
  <c r="D518" i="12"/>
  <c r="E518" i="12"/>
  <c r="F518" i="12"/>
  <c r="B815" i="10"/>
  <c r="B816" i="10"/>
  <c r="B817" i="10"/>
  <c r="E815" i="10"/>
  <c r="E816" i="10"/>
  <c r="E817" i="10"/>
  <c r="F815" i="10"/>
  <c r="F816" i="10"/>
  <c r="F817" i="10"/>
  <c r="H815" i="10" a="1"/>
  <c r="H815" i="10" s="1"/>
  <c r="H816" i="10" a="1"/>
  <c r="H816" i="10" s="1"/>
  <c r="H817" i="10" a="1"/>
  <c r="H817" i="10" s="1"/>
  <c r="I815" i="10"/>
  <c r="I816" i="10"/>
  <c r="I817" i="10"/>
  <c r="K815" i="10"/>
  <c r="K816" i="10"/>
  <c r="K817" i="10"/>
  <c r="M815" i="10"/>
  <c r="M816" i="10"/>
  <c r="M817" i="10"/>
  <c r="O815" i="10"/>
  <c r="O816" i="10"/>
  <c r="O817" i="10"/>
  <c r="P815" i="10"/>
  <c r="P816" i="10"/>
  <c r="P817" i="10"/>
  <c r="Q815" i="10"/>
  <c r="Q816" i="10"/>
  <c r="Q817" i="10"/>
  <c r="B818" i="10"/>
  <c r="E818" i="10"/>
  <c r="F818" i="10"/>
  <c r="H818" i="10" a="1"/>
  <c r="H818" i="10" s="1"/>
  <c r="I818" i="10"/>
  <c r="K818" i="10"/>
  <c r="M818" i="10"/>
  <c r="O818" i="10"/>
  <c r="P818" i="10"/>
  <c r="Q818" i="10"/>
  <c r="B819" i="10"/>
  <c r="E819" i="10"/>
  <c r="F819" i="10"/>
  <c r="H819" i="10" a="1"/>
  <c r="H819" i="10" s="1"/>
  <c r="I819" i="10"/>
  <c r="K819" i="10"/>
  <c r="M819" i="10"/>
  <c r="O819" i="10"/>
  <c r="P819" i="10"/>
  <c r="Q819" i="10"/>
  <c r="D41" i="40"/>
  <c r="F21" i="40" s="1"/>
  <c r="C41" i="40"/>
  <c r="E20" i="40" s="1"/>
  <c r="B41" i="40"/>
  <c r="G26" i="40" s="1"/>
  <c r="C60" i="1"/>
  <c r="B60" i="1" s="1"/>
  <c r="D60" i="1"/>
  <c r="E60" i="1"/>
  <c r="C59" i="1"/>
  <c r="B59" i="1" s="1"/>
  <c r="D59" i="1"/>
  <c r="E59" i="1"/>
  <c r="C58" i="1"/>
  <c r="B58" i="1" s="1"/>
  <c r="D58" i="1"/>
  <c r="E58" i="1"/>
  <c r="D629" i="12"/>
  <c r="D630" i="12"/>
  <c r="D631" i="12"/>
  <c r="D632" i="12"/>
  <c r="E629" i="12"/>
  <c r="E630" i="12"/>
  <c r="E631" i="12"/>
  <c r="E632" i="12"/>
  <c r="F629" i="12"/>
  <c r="F630" i="12"/>
  <c r="F631" i="12"/>
  <c r="F632" i="12"/>
  <c r="D625" i="12"/>
  <c r="D626" i="12"/>
  <c r="D627" i="12"/>
  <c r="D628" i="12"/>
  <c r="E625" i="12"/>
  <c r="E626" i="12"/>
  <c r="E627" i="12"/>
  <c r="E628" i="12"/>
  <c r="F625" i="12"/>
  <c r="F626" i="12"/>
  <c r="F627" i="12"/>
  <c r="F628" i="12"/>
  <c r="D637" i="12"/>
  <c r="D638" i="12"/>
  <c r="D639" i="12"/>
  <c r="D640" i="12"/>
  <c r="E637" i="12"/>
  <c r="E638" i="12"/>
  <c r="E639" i="12"/>
  <c r="E640" i="12"/>
  <c r="F637" i="12"/>
  <c r="F638" i="12"/>
  <c r="F639" i="12"/>
  <c r="F640" i="12"/>
  <c r="D641" i="12"/>
  <c r="D642" i="12"/>
  <c r="D643" i="12"/>
  <c r="D644" i="12"/>
  <c r="E641" i="12"/>
  <c r="E642" i="12"/>
  <c r="E643" i="12"/>
  <c r="E644" i="12"/>
  <c r="F641" i="12"/>
  <c r="F642" i="12"/>
  <c r="F643" i="12"/>
  <c r="F644" i="12"/>
  <c r="D601" i="12"/>
  <c r="D602" i="12"/>
  <c r="D603" i="12"/>
  <c r="D604" i="12"/>
  <c r="E601" i="12"/>
  <c r="E602" i="12"/>
  <c r="E603" i="12"/>
  <c r="E604" i="12"/>
  <c r="F601" i="12"/>
  <c r="F602" i="12"/>
  <c r="F603" i="12"/>
  <c r="F604" i="12"/>
  <c r="D686" i="12"/>
  <c r="D687" i="12"/>
  <c r="D688" i="12"/>
  <c r="D689" i="12"/>
  <c r="E686" i="12"/>
  <c r="E687" i="12"/>
  <c r="E688" i="12"/>
  <c r="E689" i="12"/>
  <c r="F686" i="12"/>
  <c r="F687" i="12"/>
  <c r="F688" i="12"/>
  <c r="F689" i="12"/>
  <c r="D694" i="12"/>
  <c r="D695" i="12"/>
  <c r="D696" i="12"/>
  <c r="D697" i="12"/>
  <c r="E694" i="12"/>
  <c r="E695" i="12"/>
  <c r="E696" i="12"/>
  <c r="E697" i="12"/>
  <c r="F694" i="12"/>
  <c r="F695" i="12"/>
  <c r="F696" i="12"/>
  <c r="F697" i="12"/>
  <c r="D682" i="12"/>
  <c r="D683" i="12"/>
  <c r="D684" i="12"/>
  <c r="D685" i="12"/>
  <c r="E682" i="12"/>
  <c r="E683" i="12"/>
  <c r="E684" i="12"/>
  <c r="E685" i="12"/>
  <c r="F682" i="12"/>
  <c r="F683" i="12"/>
  <c r="F684" i="12"/>
  <c r="F685" i="12"/>
  <c r="D613" i="12"/>
  <c r="D614" i="12"/>
  <c r="D615" i="12"/>
  <c r="D616" i="12"/>
  <c r="E613" i="12"/>
  <c r="E614" i="12"/>
  <c r="E615" i="12"/>
  <c r="E616" i="12"/>
  <c r="F613" i="12"/>
  <c r="F614" i="12"/>
  <c r="F615" i="12"/>
  <c r="F616" i="12"/>
  <c r="D666" i="12"/>
  <c r="D667" i="12"/>
  <c r="D668" i="12"/>
  <c r="D669" i="12"/>
  <c r="E666" i="12"/>
  <c r="E667" i="12"/>
  <c r="E668" i="12"/>
  <c r="E669" i="12"/>
  <c r="F666" i="12"/>
  <c r="F667" i="12"/>
  <c r="F668" i="12"/>
  <c r="F669" i="12"/>
  <c r="D633" i="12"/>
  <c r="D634" i="12"/>
  <c r="D635" i="12"/>
  <c r="D636" i="12"/>
  <c r="E633" i="12"/>
  <c r="E634" i="12"/>
  <c r="E635" i="12"/>
  <c r="E636" i="12"/>
  <c r="F633" i="12"/>
  <c r="F634" i="12"/>
  <c r="F635" i="12"/>
  <c r="F636" i="12"/>
  <c r="D621" i="12"/>
  <c r="D622" i="12"/>
  <c r="D623" i="12"/>
  <c r="D624" i="12"/>
  <c r="E621" i="12"/>
  <c r="E622" i="12"/>
  <c r="E623" i="12"/>
  <c r="E624" i="12"/>
  <c r="F621" i="12"/>
  <c r="F622" i="12"/>
  <c r="F623" i="12"/>
  <c r="F624" i="12"/>
  <c r="D678" i="12"/>
  <c r="D679" i="12"/>
  <c r="D680" i="12"/>
  <c r="D681" i="12"/>
  <c r="E678" i="12"/>
  <c r="E679" i="12"/>
  <c r="E680" i="12"/>
  <c r="E681" i="12"/>
  <c r="F678" i="12"/>
  <c r="F679" i="12"/>
  <c r="F680" i="12"/>
  <c r="F681" i="12"/>
  <c r="D597" i="12"/>
  <c r="D598" i="12"/>
  <c r="D599" i="12"/>
  <c r="D600" i="12"/>
  <c r="E597" i="12"/>
  <c r="E598" i="12"/>
  <c r="E599" i="12"/>
  <c r="E600" i="12"/>
  <c r="F597" i="12"/>
  <c r="F598" i="12"/>
  <c r="F599" i="12"/>
  <c r="F600" i="12"/>
  <c r="D690" i="12"/>
  <c r="D691" i="12"/>
  <c r="D692" i="12"/>
  <c r="D693" i="12"/>
  <c r="E690" i="12"/>
  <c r="E691" i="12"/>
  <c r="E692" i="12"/>
  <c r="E693" i="12"/>
  <c r="F690" i="12"/>
  <c r="F691" i="12"/>
  <c r="F692" i="12"/>
  <c r="F693" i="12"/>
  <c r="D670" i="12"/>
  <c r="D671" i="12"/>
  <c r="D672" i="12"/>
  <c r="D673" i="12"/>
  <c r="E670" i="12"/>
  <c r="E671" i="12"/>
  <c r="E672" i="12"/>
  <c r="E673" i="12"/>
  <c r="F670" i="12"/>
  <c r="F671" i="12"/>
  <c r="F672" i="12"/>
  <c r="F673" i="12"/>
  <c r="D662" i="12"/>
  <c r="D663" i="12"/>
  <c r="D664" i="12"/>
  <c r="D665" i="12"/>
  <c r="E662" i="12"/>
  <c r="E663" i="12"/>
  <c r="E664" i="12"/>
  <c r="E665" i="12"/>
  <c r="F662" i="12"/>
  <c r="F663" i="12"/>
  <c r="F664" i="12"/>
  <c r="F665" i="12"/>
  <c r="D609" i="12"/>
  <c r="D610" i="12"/>
  <c r="D611" i="12"/>
  <c r="D612" i="12"/>
  <c r="E609" i="12"/>
  <c r="E610" i="12"/>
  <c r="E611" i="12"/>
  <c r="E612" i="12"/>
  <c r="F609" i="12"/>
  <c r="F610" i="12"/>
  <c r="F611" i="12"/>
  <c r="F612" i="12"/>
  <c r="D617" i="12"/>
  <c r="D618" i="12"/>
  <c r="D619" i="12"/>
  <c r="D620" i="12"/>
  <c r="E617" i="12"/>
  <c r="E618" i="12"/>
  <c r="E619" i="12"/>
  <c r="E620" i="12"/>
  <c r="F617" i="12"/>
  <c r="F618" i="12"/>
  <c r="F619" i="12"/>
  <c r="F620" i="12"/>
  <c r="D605" i="12"/>
  <c r="D606" i="12"/>
  <c r="D607" i="12"/>
  <c r="D608" i="12"/>
  <c r="E605" i="12"/>
  <c r="E606" i="12"/>
  <c r="E607" i="12"/>
  <c r="E608" i="12"/>
  <c r="F605" i="12"/>
  <c r="F606" i="12"/>
  <c r="F607" i="12"/>
  <c r="F608" i="12"/>
  <c r="D674" i="12"/>
  <c r="E674" i="12"/>
  <c r="F674" i="12"/>
  <c r="D675" i="12"/>
  <c r="E675" i="12"/>
  <c r="F675" i="12"/>
  <c r="D677" i="12"/>
  <c r="E677" i="12"/>
  <c r="F677" i="12"/>
  <c r="D676" i="12"/>
  <c r="E676" i="12"/>
  <c r="F676" i="12"/>
  <c r="K813" i="10"/>
  <c r="K811" i="10"/>
  <c r="K808" i="10"/>
  <c r="K803" i="10"/>
  <c r="K804" i="10"/>
  <c r="K805" i="10"/>
  <c r="K802" i="10"/>
  <c r="K801" i="10"/>
  <c r="K800" i="10"/>
  <c r="K798" i="10"/>
  <c r="K797" i="10"/>
  <c r="K794" i="10"/>
  <c r="K793" i="10"/>
  <c r="K791" i="10"/>
  <c r="K792" i="10"/>
  <c r="K790" i="10"/>
  <c r="K789" i="10"/>
  <c r="K788" i="10"/>
  <c r="K787" i="10"/>
  <c r="K786" i="10"/>
  <c r="K785" i="10"/>
  <c r="K784" i="10"/>
  <c r="K783" i="10"/>
  <c r="K782" i="10"/>
  <c r="K781" i="10"/>
  <c r="K780" i="10"/>
  <c r="K779" i="10"/>
  <c r="K778" i="10"/>
  <c r="K777" i="10"/>
  <c r="K775" i="10"/>
  <c r="K774" i="10"/>
  <c r="K773" i="10"/>
  <c r="K772" i="10"/>
  <c r="D148" i="12"/>
  <c r="D149" i="12"/>
  <c r="D150" i="12"/>
  <c r="D151" i="12"/>
  <c r="D152" i="12"/>
  <c r="D153" i="12"/>
  <c r="E148" i="12"/>
  <c r="E149" i="12"/>
  <c r="E150" i="12"/>
  <c r="E151" i="12"/>
  <c r="E152" i="12"/>
  <c r="E153" i="12"/>
  <c r="F148" i="12"/>
  <c r="F149" i="12"/>
  <c r="F150" i="12"/>
  <c r="F151" i="12"/>
  <c r="F152" i="12"/>
  <c r="F153" i="12"/>
  <c r="D154" i="12"/>
  <c r="D155" i="12"/>
  <c r="D156" i="12"/>
  <c r="D157" i="12"/>
  <c r="D158" i="12"/>
  <c r="D159" i="12"/>
  <c r="D160" i="12"/>
  <c r="D161" i="12"/>
  <c r="D162" i="12"/>
  <c r="D163" i="12"/>
  <c r="E154" i="12"/>
  <c r="E155" i="12"/>
  <c r="E156" i="12"/>
  <c r="E157" i="12"/>
  <c r="E158" i="12"/>
  <c r="E159" i="12"/>
  <c r="E160" i="12"/>
  <c r="E161" i="12"/>
  <c r="E162" i="12"/>
  <c r="E163" i="12"/>
  <c r="F154" i="12"/>
  <c r="F155" i="12"/>
  <c r="F156" i="12"/>
  <c r="F157" i="12"/>
  <c r="F158" i="12"/>
  <c r="F159" i="12"/>
  <c r="F160" i="12"/>
  <c r="F161" i="12"/>
  <c r="F162" i="12"/>
  <c r="F163" i="12"/>
  <c r="D164" i="12"/>
  <c r="D165" i="12"/>
  <c r="D166" i="12"/>
  <c r="D167" i="12"/>
  <c r="D168" i="12"/>
  <c r="D169" i="12"/>
  <c r="D170" i="12"/>
  <c r="D171" i="12"/>
  <c r="D172" i="12"/>
  <c r="D173" i="12"/>
  <c r="E164" i="12"/>
  <c r="E165" i="12"/>
  <c r="E166" i="12"/>
  <c r="E167" i="12"/>
  <c r="E168" i="12"/>
  <c r="E169" i="12"/>
  <c r="E170" i="12"/>
  <c r="E171" i="12"/>
  <c r="E172" i="12"/>
  <c r="E173" i="12"/>
  <c r="F164" i="12"/>
  <c r="F165" i="12"/>
  <c r="F166" i="12"/>
  <c r="F167" i="12"/>
  <c r="F168" i="12"/>
  <c r="F169" i="12"/>
  <c r="F170" i="12"/>
  <c r="F171" i="12"/>
  <c r="F172" i="12"/>
  <c r="F173" i="12"/>
  <c r="D174" i="12"/>
  <c r="D175" i="12"/>
  <c r="D176" i="12"/>
  <c r="D177" i="12"/>
  <c r="E174" i="12"/>
  <c r="E175" i="12"/>
  <c r="E176" i="12"/>
  <c r="E177" i="12"/>
  <c r="F174" i="12"/>
  <c r="F175" i="12"/>
  <c r="F176" i="12"/>
  <c r="F177" i="12"/>
  <c r="D179" i="12"/>
  <c r="E179" i="12"/>
  <c r="F179" i="12"/>
  <c r="D178" i="12"/>
  <c r="E178" i="12"/>
  <c r="F178" i="12"/>
  <c r="D147" i="12"/>
  <c r="E147" i="12"/>
  <c r="F147" i="12"/>
  <c r="D236" i="12"/>
  <c r="E236" i="12"/>
  <c r="F236" i="12"/>
  <c r="D235" i="12"/>
  <c r="E235" i="12"/>
  <c r="F235" i="12"/>
  <c r="D238" i="12"/>
  <c r="E238" i="12"/>
  <c r="F238" i="12"/>
  <c r="D237" i="12"/>
  <c r="E237" i="12"/>
  <c r="F237" i="12"/>
  <c r="D188" i="12"/>
  <c r="E188" i="12"/>
  <c r="F188" i="12"/>
  <c r="D344" i="12"/>
  <c r="E344" i="12"/>
  <c r="F344" i="12"/>
  <c r="D343" i="12"/>
  <c r="E343" i="12"/>
  <c r="F343" i="12"/>
  <c r="D342" i="12"/>
  <c r="E342" i="12"/>
  <c r="F342" i="12"/>
  <c r="C62" i="1"/>
  <c r="B62" i="1" s="1"/>
  <c r="D62" i="1"/>
  <c r="E62" i="1"/>
  <c r="D468" i="12"/>
  <c r="E468" i="12"/>
  <c r="F468" i="12"/>
  <c r="D457" i="12"/>
  <c r="D458" i="12"/>
  <c r="D459" i="12"/>
  <c r="D460" i="12"/>
  <c r="E457" i="12"/>
  <c r="E458" i="12"/>
  <c r="E459" i="12"/>
  <c r="E460" i="12"/>
  <c r="F457" i="12"/>
  <c r="F458" i="12"/>
  <c r="F459" i="12"/>
  <c r="F460" i="12"/>
  <c r="D461" i="12"/>
  <c r="D462" i="12"/>
  <c r="D463" i="12"/>
  <c r="D464" i="12"/>
  <c r="E461" i="12"/>
  <c r="E462" i="12"/>
  <c r="E463" i="12"/>
  <c r="E464" i="12"/>
  <c r="F461" i="12"/>
  <c r="F462" i="12"/>
  <c r="F463" i="12"/>
  <c r="F464" i="12"/>
  <c r="D465" i="12"/>
  <c r="D466" i="12"/>
  <c r="E465" i="12"/>
  <c r="E466" i="12"/>
  <c r="F465" i="12"/>
  <c r="F466" i="12"/>
  <c r="D467" i="12"/>
  <c r="E467" i="12"/>
  <c r="F467" i="12"/>
  <c r="D443" i="12"/>
  <c r="E443" i="12"/>
  <c r="F443" i="12"/>
  <c r="D442" i="12"/>
  <c r="E442" i="12"/>
  <c r="F442" i="12"/>
  <c r="D441" i="12"/>
  <c r="E441" i="12"/>
  <c r="F441" i="12"/>
  <c r="D193" i="12"/>
  <c r="E193" i="12"/>
  <c r="F193" i="12"/>
  <c r="D194" i="12"/>
  <c r="D195" i="12"/>
  <c r="E194" i="12"/>
  <c r="E195" i="12"/>
  <c r="F194" i="12"/>
  <c r="F195" i="12"/>
  <c r="D196" i="12"/>
  <c r="E196" i="12"/>
  <c r="F196" i="12"/>
  <c r="D197" i="12"/>
  <c r="E197" i="12"/>
  <c r="F197" i="12"/>
  <c r="C90" i="1"/>
  <c r="B90" i="1" s="1"/>
  <c r="D90" i="1"/>
  <c r="E90" i="1"/>
  <c r="C89" i="1"/>
  <c r="B89" i="1" s="1"/>
  <c r="D89" i="1"/>
  <c r="E89" i="1"/>
  <c r="C42" i="1"/>
  <c r="B42" i="1" s="1"/>
  <c r="D42" i="1"/>
  <c r="E42" i="1"/>
  <c r="C34" i="1"/>
  <c r="B34" i="1" s="1"/>
  <c r="D34" i="1"/>
  <c r="E34" i="1"/>
  <c r="C33" i="1"/>
  <c r="B33" i="1" s="1"/>
  <c r="D33" i="1"/>
  <c r="E33" i="1"/>
  <c r="B32" i="1"/>
  <c r="C32" i="1"/>
  <c r="D32" i="1"/>
  <c r="E32" i="1"/>
  <c r="C26" i="1"/>
  <c r="D26" i="1"/>
  <c r="E26" i="1"/>
  <c r="G26" i="1" a="1"/>
  <c r="G26" i="1" s="1"/>
  <c r="I26" i="1"/>
  <c r="K769" i="10"/>
  <c r="K768" i="10"/>
  <c r="K767" i="10"/>
  <c r="K766" i="10"/>
  <c r="K765" i="10"/>
  <c r="K764" i="10"/>
  <c r="K763" i="10"/>
  <c r="K762" i="10"/>
  <c r="K761" i="10"/>
  <c r="K760" i="10"/>
  <c r="K759" i="10"/>
  <c r="K758" i="10"/>
  <c r="M757" i="10"/>
  <c r="K757" i="10"/>
  <c r="M756" i="10"/>
  <c r="K756" i="10"/>
  <c r="M755" i="10"/>
  <c r="K755" i="10"/>
  <c r="M754" i="10"/>
  <c r="K754" i="10"/>
  <c r="M753" i="10"/>
  <c r="K753" i="10"/>
  <c r="M752" i="10"/>
  <c r="K752" i="10"/>
  <c r="K751" i="10"/>
  <c r="K750" i="10"/>
  <c r="K749" i="10"/>
  <c r="K748" i="10"/>
  <c r="K747" i="10"/>
  <c r="K746" i="10"/>
  <c r="K744" i="10"/>
  <c r="K743" i="10"/>
  <c r="K742" i="10"/>
  <c r="K741" i="10"/>
  <c r="K740" i="10"/>
  <c r="K739" i="10"/>
  <c r="K738" i="10"/>
  <c r="K737" i="10"/>
  <c r="K736" i="10"/>
  <c r="K735" i="10"/>
  <c r="K734" i="10"/>
  <c r="K733" i="10"/>
  <c r="M732" i="10"/>
  <c r="K732" i="10"/>
  <c r="M731" i="10"/>
  <c r="K731" i="10"/>
  <c r="M730" i="10"/>
  <c r="K730" i="10"/>
  <c r="K728" i="10"/>
  <c r="K727" i="10"/>
  <c r="K726" i="10"/>
  <c r="K723" i="10"/>
  <c r="K722" i="10"/>
  <c r="K721" i="10"/>
  <c r="K714" i="10"/>
  <c r="K713" i="10"/>
  <c r="K712" i="10"/>
  <c r="K711" i="10"/>
  <c r="K710" i="10"/>
  <c r="K709" i="10"/>
  <c r="K708" i="10"/>
  <c r="K707" i="10"/>
  <c r="K706" i="10"/>
  <c r="K705" i="10"/>
  <c r="K704" i="10"/>
  <c r="K703" i="10"/>
  <c r="M699" i="10"/>
  <c r="K699" i="10"/>
  <c r="M698" i="10"/>
  <c r="K698" i="10"/>
  <c r="M691" i="10"/>
  <c r="M690" i="10"/>
  <c r="M689" i="10"/>
  <c r="M688" i="10"/>
  <c r="M687" i="10"/>
  <c r="M686" i="10"/>
  <c r="M679" i="10"/>
  <c r="M678" i="10"/>
  <c r="M677" i="10"/>
  <c r="M670" i="10"/>
  <c r="M669" i="10"/>
  <c r="M668" i="10"/>
  <c r="M659" i="10"/>
  <c r="M658" i="10"/>
  <c r="M657" i="10"/>
  <c r="M656" i="10"/>
  <c r="M655" i="10"/>
  <c r="M654" i="10"/>
  <c r="M641" i="10"/>
  <c r="M640" i="10"/>
  <c r="M639" i="10"/>
  <c r="K556" i="10"/>
  <c r="K555" i="10"/>
  <c r="K554" i="10"/>
  <c r="K545" i="10"/>
  <c r="K546" i="10"/>
  <c r="K547" i="10"/>
  <c r="K548" i="10"/>
  <c r="D18" i="12"/>
  <c r="E18" i="12"/>
  <c r="F18" i="12"/>
  <c r="D281" i="12"/>
  <c r="E281" i="12"/>
  <c r="F281" i="12"/>
  <c r="D280" i="12"/>
  <c r="E280" i="12"/>
  <c r="F280" i="12"/>
  <c r="D283" i="12"/>
  <c r="D284" i="12"/>
  <c r="D285" i="12"/>
  <c r="D286" i="12"/>
  <c r="D287" i="12"/>
  <c r="D288" i="12"/>
  <c r="D289" i="12"/>
  <c r="D290" i="12"/>
  <c r="D291" i="12"/>
  <c r="D292" i="12"/>
  <c r="D293" i="12"/>
  <c r="D294" i="12"/>
  <c r="D295" i="12"/>
  <c r="D296" i="12"/>
  <c r="D297" i="12"/>
  <c r="E283" i="12"/>
  <c r="E284" i="12"/>
  <c r="E285" i="12"/>
  <c r="E286" i="12"/>
  <c r="E287" i="12"/>
  <c r="E288" i="12"/>
  <c r="E289" i="12"/>
  <c r="E290" i="12"/>
  <c r="E291" i="12"/>
  <c r="E292" i="12"/>
  <c r="E293" i="12"/>
  <c r="E294" i="12"/>
  <c r="E295" i="12"/>
  <c r="E296" i="12"/>
  <c r="E297" i="12"/>
  <c r="F283" i="12"/>
  <c r="F284" i="12"/>
  <c r="F285" i="12"/>
  <c r="F286" i="12"/>
  <c r="F287" i="12"/>
  <c r="F288" i="12"/>
  <c r="F289" i="12"/>
  <c r="F290" i="12"/>
  <c r="F291" i="12"/>
  <c r="F292" i="12"/>
  <c r="F293" i="12"/>
  <c r="F294" i="12"/>
  <c r="F295" i="12"/>
  <c r="F296" i="12"/>
  <c r="F297" i="12"/>
  <c r="D298" i="12"/>
  <c r="D299" i="12"/>
  <c r="D300" i="12"/>
  <c r="D301" i="12"/>
  <c r="D302" i="12"/>
  <c r="D303" i="12"/>
  <c r="D304" i="12"/>
  <c r="D305" i="12"/>
  <c r="D306" i="12"/>
  <c r="D307" i="12"/>
  <c r="D308" i="12"/>
  <c r="D309" i="12"/>
  <c r="D310" i="12"/>
  <c r="D311" i="12"/>
  <c r="D312" i="12"/>
  <c r="D313" i="12"/>
  <c r="E298" i="12"/>
  <c r="E299" i="12"/>
  <c r="E300" i="12"/>
  <c r="E301" i="12"/>
  <c r="E302" i="12"/>
  <c r="E303" i="12"/>
  <c r="E304" i="12"/>
  <c r="E305" i="12"/>
  <c r="E306" i="12"/>
  <c r="E307" i="12"/>
  <c r="E308" i="12"/>
  <c r="E309" i="12"/>
  <c r="E310" i="12"/>
  <c r="E311" i="12"/>
  <c r="E312" i="12"/>
  <c r="E313" i="12"/>
  <c r="F298" i="12"/>
  <c r="F299" i="12"/>
  <c r="F300" i="12"/>
  <c r="F301" i="12"/>
  <c r="F302" i="12"/>
  <c r="F303" i="12"/>
  <c r="F304" i="12"/>
  <c r="F305" i="12"/>
  <c r="F306" i="12"/>
  <c r="F307" i="12"/>
  <c r="F308" i="12"/>
  <c r="F309" i="12"/>
  <c r="F310" i="12"/>
  <c r="F311" i="12"/>
  <c r="F312" i="12"/>
  <c r="F313" i="12"/>
  <c r="D314" i="12"/>
  <c r="D315" i="12"/>
  <c r="D316" i="12"/>
  <c r="D317" i="12"/>
  <c r="D318" i="12"/>
  <c r="D319" i="12"/>
  <c r="D320" i="12"/>
  <c r="D321" i="12"/>
  <c r="E314" i="12"/>
  <c r="E315" i="12"/>
  <c r="E316" i="12"/>
  <c r="E317" i="12"/>
  <c r="E318" i="12"/>
  <c r="E319" i="12"/>
  <c r="E320" i="12"/>
  <c r="E321" i="12"/>
  <c r="F314" i="12"/>
  <c r="F315" i="12"/>
  <c r="F316" i="12"/>
  <c r="F317" i="12"/>
  <c r="F318" i="12"/>
  <c r="F319" i="12"/>
  <c r="F320" i="12"/>
  <c r="F321" i="12"/>
  <c r="D322" i="12"/>
  <c r="D323" i="12"/>
  <c r="D324" i="12"/>
  <c r="D325" i="12"/>
  <c r="E322" i="12"/>
  <c r="E323" i="12"/>
  <c r="E324" i="12"/>
  <c r="E325" i="12"/>
  <c r="F322" i="12"/>
  <c r="F323" i="12"/>
  <c r="F324" i="12"/>
  <c r="F325" i="12"/>
  <c r="D326" i="12"/>
  <c r="D327" i="12"/>
  <c r="E326" i="12"/>
  <c r="E327" i="12"/>
  <c r="F326" i="12"/>
  <c r="F327" i="12"/>
  <c r="D279" i="12"/>
  <c r="E279" i="12"/>
  <c r="F279" i="12"/>
  <c r="D278" i="12"/>
  <c r="E278" i="12"/>
  <c r="F278" i="12"/>
  <c r="D329" i="12"/>
  <c r="D330" i="12"/>
  <c r="E329" i="12"/>
  <c r="E330" i="12"/>
  <c r="F329" i="12"/>
  <c r="F330" i="12"/>
  <c r="D331" i="12"/>
  <c r="D332" i="12"/>
  <c r="E331" i="12"/>
  <c r="E332" i="12"/>
  <c r="F331" i="12"/>
  <c r="F332" i="12"/>
  <c r="D334" i="12"/>
  <c r="E334" i="12"/>
  <c r="F334" i="12"/>
  <c r="D333" i="12"/>
  <c r="E333" i="12"/>
  <c r="F333" i="12"/>
  <c r="D336" i="12"/>
  <c r="D337" i="12"/>
  <c r="E336" i="12"/>
  <c r="E337" i="12"/>
  <c r="F336" i="12"/>
  <c r="F337" i="12"/>
  <c r="D338" i="12"/>
  <c r="D339" i="12"/>
  <c r="E338" i="12"/>
  <c r="E339" i="12"/>
  <c r="F338" i="12"/>
  <c r="F339" i="12"/>
  <c r="D341" i="12"/>
  <c r="E341" i="12"/>
  <c r="F341" i="12"/>
  <c r="D340" i="12"/>
  <c r="E340" i="12"/>
  <c r="F340" i="12"/>
  <c r="D335" i="12"/>
  <c r="E335" i="12"/>
  <c r="F335" i="12"/>
  <c r="D328" i="12"/>
  <c r="E328" i="12"/>
  <c r="F328" i="12"/>
  <c r="D282" i="12"/>
  <c r="E282" i="12"/>
  <c r="F282" i="12"/>
  <c r="D33" i="12"/>
  <c r="E33" i="12"/>
  <c r="F33" i="12"/>
  <c r="D32" i="12"/>
  <c r="E32" i="12"/>
  <c r="F32" i="12"/>
  <c r="D31" i="12"/>
  <c r="E31" i="12"/>
  <c r="F31" i="12"/>
  <c r="C17" i="1"/>
  <c r="B17" i="1" s="1"/>
  <c r="D17" i="1"/>
  <c r="E17" i="1"/>
  <c r="C16" i="1"/>
  <c r="B16" i="1" s="1"/>
  <c r="D16" i="1"/>
  <c r="E16" i="1"/>
  <c r="C18" i="1"/>
  <c r="B18" i="1" s="1"/>
  <c r="D18" i="1"/>
  <c r="E18" i="1"/>
  <c r="C15" i="1"/>
  <c r="B15" i="1" s="1"/>
  <c r="D15" i="1"/>
  <c r="E15" i="1"/>
  <c r="C61" i="1"/>
  <c r="B61" i="1" s="1"/>
  <c r="D61" i="1"/>
  <c r="E61" i="1"/>
  <c r="B13" i="1"/>
  <c r="C13" i="1"/>
  <c r="D13" i="1"/>
  <c r="E13" i="1"/>
  <c r="C57" i="1"/>
  <c r="B57" i="1" s="1"/>
  <c r="D57" i="1"/>
  <c r="E57" i="1"/>
  <c r="C56" i="1"/>
  <c r="B56" i="1" s="1"/>
  <c r="D56" i="1"/>
  <c r="E56" i="1"/>
  <c r="C55" i="1"/>
  <c r="B55" i="1" s="1"/>
  <c r="D55" i="1"/>
  <c r="E55" i="1"/>
  <c r="K543" i="10"/>
  <c r="H542" i="10" a="1"/>
  <c r="H542" i="10" s="1"/>
  <c r="K540" i="10"/>
  <c r="K538" i="10"/>
  <c r="K534" i="10"/>
  <c r="K532" i="10"/>
  <c r="K531" i="10"/>
  <c r="K530" i="10"/>
  <c r="K528" i="10"/>
  <c r="K527" i="10"/>
  <c r="K523" i="10"/>
  <c r="K522" i="10"/>
  <c r="D234" i="12"/>
  <c r="E234" i="12"/>
  <c r="F234" i="12"/>
  <c r="D258" i="12"/>
  <c r="D259" i="12"/>
  <c r="E258" i="12"/>
  <c r="E259" i="12"/>
  <c r="F258" i="12"/>
  <c r="F259" i="12"/>
  <c r="D261" i="12"/>
  <c r="E261" i="12"/>
  <c r="F261" i="12"/>
  <c r="D260" i="12"/>
  <c r="E260" i="12"/>
  <c r="F260" i="12"/>
  <c r="D233" i="12"/>
  <c r="E233" i="12"/>
  <c r="F233" i="12"/>
  <c r="D232" i="12"/>
  <c r="E232" i="12"/>
  <c r="F232" i="12"/>
  <c r="D277" i="12"/>
  <c r="E277" i="12"/>
  <c r="F277" i="12"/>
  <c r="D246" i="12"/>
  <c r="D247" i="12"/>
  <c r="D248" i="12"/>
  <c r="D249" i="12"/>
  <c r="D250" i="12"/>
  <c r="D251" i="12"/>
  <c r="E246" i="12"/>
  <c r="E247" i="12"/>
  <c r="E248" i="12"/>
  <c r="E249" i="12"/>
  <c r="E250" i="12"/>
  <c r="E251" i="12"/>
  <c r="F246" i="12"/>
  <c r="F247" i="12"/>
  <c r="F248" i="12"/>
  <c r="F249" i="12"/>
  <c r="F250" i="12"/>
  <c r="F251" i="12"/>
  <c r="D269" i="12"/>
  <c r="D270" i="12"/>
  <c r="D271" i="12"/>
  <c r="D272" i="12"/>
  <c r="E269" i="12"/>
  <c r="E270" i="12"/>
  <c r="E271" i="12"/>
  <c r="E272" i="12"/>
  <c r="F269" i="12"/>
  <c r="F270" i="12"/>
  <c r="F271" i="12"/>
  <c r="F272" i="12"/>
  <c r="D273" i="12"/>
  <c r="D274" i="12"/>
  <c r="D275" i="12"/>
  <c r="E273" i="12"/>
  <c r="E274" i="12"/>
  <c r="E275" i="12"/>
  <c r="F273" i="12"/>
  <c r="F274" i="12"/>
  <c r="F275" i="12"/>
  <c r="D230" i="12"/>
  <c r="E230" i="12"/>
  <c r="F230" i="12"/>
  <c r="D231" i="12"/>
  <c r="E231" i="12"/>
  <c r="F231" i="12"/>
  <c r="D276" i="12"/>
  <c r="E276" i="12"/>
  <c r="F276" i="12"/>
  <c r="D223" i="12"/>
  <c r="D224" i="12"/>
  <c r="D225" i="12"/>
  <c r="D226" i="12"/>
  <c r="D227" i="12"/>
  <c r="D228" i="12"/>
  <c r="D229" i="12"/>
  <c r="D239" i="12"/>
  <c r="D240" i="12"/>
  <c r="E223" i="12"/>
  <c r="E224" i="12"/>
  <c r="E225" i="12"/>
  <c r="E226" i="12"/>
  <c r="E227" i="12"/>
  <c r="E228" i="12"/>
  <c r="E229" i="12"/>
  <c r="E239" i="12"/>
  <c r="E240" i="12"/>
  <c r="F223" i="12"/>
  <c r="F224" i="12"/>
  <c r="F225" i="12"/>
  <c r="F226" i="12"/>
  <c r="F227" i="12"/>
  <c r="F228" i="12"/>
  <c r="F229" i="12"/>
  <c r="F239" i="12"/>
  <c r="F240" i="12"/>
  <c r="D241" i="12"/>
  <c r="D242" i="12"/>
  <c r="D243" i="12"/>
  <c r="D244" i="12"/>
  <c r="D245" i="12"/>
  <c r="E241" i="12"/>
  <c r="E242" i="12"/>
  <c r="E243" i="12"/>
  <c r="E244" i="12"/>
  <c r="E245" i="12"/>
  <c r="F241" i="12"/>
  <c r="F242" i="12"/>
  <c r="F243" i="12"/>
  <c r="F244" i="12"/>
  <c r="F245" i="12"/>
  <c r="D252" i="12"/>
  <c r="D253" i="12"/>
  <c r="D254" i="12"/>
  <c r="E252" i="12"/>
  <c r="E253" i="12"/>
  <c r="E254" i="12"/>
  <c r="F252" i="12"/>
  <c r="F253" i="12"/>
  <c r="F254" i="12"/>
  <c r="D222" i="12"/>
  <c r="D255" i="12"/>
  <c r="E222" i="12"/>
  <c r="E255" i="12"/>
  <c r="F222" i="12"/>
  <c r="F255" i="12"/>
  <c r="D256" i="12"/>
  <c r="E256" i="12"/>
  <c r="F256" i="12"/>
  <c r="D257" i="12"/>
  <c r="E257" i="12"/>
  <c r="F257" i="12"/>
  <c r="C50" i="1"/>
  <c r="B50" i="1" s="1"/>
  <c r="D50" i="1"/>
  <c r="E50" i="1"/>
  <c r="C49" i="1"/>
  <c r="B49" i="1" s="1"/>
  <c r="D49" i="1"/>
  <c r="E49" i="1"/>
  <c r="C48" i="1"/>
  <c r="D48" i="1"/>
  <c r="E48" i="1"/>
  <c r="B48" i="1" s="1"/>
  <c r="C47" i="1"/>
  <c r="B47" i="1" s="1"/>
  <c r="D47" i="1"/>
  <c r="E47" i="1"/>
  <c r="C46" i="1"/>
  <c r="B46" i="1" s="1"/>
  <c r="D46" i="1"/>
  <c r="E46" i="1"/>
  <c r="D553" i="12"/>
  <c r="E553" i="12"/>
  <c r="F553" i="12"/>
  <c r="D350" i="12"/>
  <c r="E350" i="12"/>
  <c r="F350" i="12"/>
  <c r="D349" i="12"/>
  <c r="E349" i="12"/>
  <c r="F349" i="12"/>
  <c r="D187" i="12"/>
  <c r="E187" i="12"/>
  <c r="F187" i="12"/>
  <c r="D189" i="12"/>
  <c r="E189" i="12"/>
  <c r="F189" i="12"/>
  <c r="D81" i="12"/>
  <c r="E81" i="12"/>
  <c r="F81" i="12"/>
  <c r="D186" i="12"/>
  <c r="E186" i="12"/>
  <c r="F186" i="12"/>
  <c r="D185" i="12"/>
  <c r="E185" i="12"/>
  <c r="F185" i="12"/>
  <c r="D184" i="12"/>
  <c r="E184" i="12"/>
  <c r="F184" i="12"/>
  <c r="D17" i="12"/>
  <c r="E17" i="12"/>
  <c r="F17" i="12"/>
  <c r="D192" i="12"/>
  <c r="E192" i="12"/>
  <c r="F192" i="12"/>
  <c r="D12" i="12"/>
  <c r="E12" i="12"/>
  <c r="F12" i="12"/>
  <c r="D526" i="12"/>
  <c r="E526" i="12"/>
  <c r="F526" i="12"/>
  <c r="D527" i="12"/>
  <c r="E527" i="12"/>
  <c r="F527" i="12"/>
  <c r="D528" i="12"/>
  <c r="E528" i="12"/>
  <c r="F528" i="12"/>
  <c r="D14" i="12"/>
  <c r="E14" i="12"/>
  <c r="F14" i="12"/>
  <c r="D200" i="12"/>
  <c r="E200" i="12"/>
  <c r="F200" i="12"/>
  <c r="D199" i="12"/>
  <c r="E199" i="12"/>
  <c r="F199" i="12"/>
  <c r="D198" i="12"/>
  <c r="E198" i="12"/>
  <c r="F198" i="12"/>
  <c r="D16" i="12"/>
  <c r="E16" i="12"/>
  <c r="F16" i="12"/>
  <c r="B39" i="1"/>
  <c r="C39" i="1"/>
  <c r="D39" i="1"/>
  <c r="E39" i="1"/>
  <c r="C38" i="1"/>
  <c r="B38" i="1" s="1"/>
  <c r="D38" i="1"/>
  <c r="E38" i="1"/>
  <c r="C12" i="1"/>
  <c r="B12" i="1" s="1"/>
  <c r="D12" i="1"/>
  <c r="E12" i="1"/>
  <c r="G43" i="1" a="1"/>
  <c r="G43" i="1" s="1"/>
  <c r="C43" i="1"/>
  <c r="D43" i="1"/>
  <c r="E43" i="1"/>
  <c r="I43" i="1"/>
  <c r="K517" i="10"/>
  <c r="K516" i="10"/>
  <c r="K515" i="10"/>
  <c r="K510" i="10"/>
  <c r="K511" i="10"/>
  <c r="K512" i="10"/>
  <c r="K505" i="10"/>
  <c r="K506" i="10"/>
  <c r="K503" i="10"/>
  <c r="K504" i="10"/>
  <c r="K501" i="10"/>
  <c r="K502" i="10"/>
  <c r="K495" i="10"/>
  <c r="K496" i="10"/>
  <c r="K497" i="10"/>
  <c r="K498" i="10"/>
  <c r="K494" i="10"/>
  <c r="K493" i="10"/>
  <c r="K492" i="10"/>
  <c r="K491" i="10"/>
  <c r="K490" i="10"/>
  <c r="K489" i="10"/>
  <c r="K488" i="10"/>
  <c r="K487" i="10"/>
  <c r="K483" i="10"/>
  <c r="K484" i="10"/>
  <c r="K485" i="10"/>
  <c r="K478" i="10"/>
  <c r="K479" i="10"/>
  <c r="K476" i="10"/>
  <c r="K477" i="10"/>
  <c r="K474" i="10"/>
  <c r="K475" i="10"/>
  <c r="K472" i="10"/>
  <c r="K473" i="10"/>
  <c r="K400" i="10"/>
  <c r="K399" i="10"/>
  <c r="K377" i="10"/>
  <c r="K373" i="10"/>
  <c r="K372" i="10"/>
  <c r="K370" i="10"/>
  <c r="K369" i="10"/>
  <c r="K368" i="10"/>
  <c r="K367" i="10"/>
  <c r="K366" i="10"/>
  <c r="D191" i="12"/>
  <c r="E191" i="12"/>
  <c r="F191" i="12"/>
  <c r="D209" i="12"/>
  <c r="D210" i="12"/>
  <c r="D211" i="12"/>
  <c r="D212" i="12"/>
  <c r="D213" i="12"/>
  <c r="E209" i="12"/>
  <c r="E210" i="12"/>
  <c r="E211" i="12"/>
  <c r="E212" i="12"/>
  <c r="E213" i="12"/>
  <c r="F209" i="12"/>
  <c r="F210" i="12"/>
  <c r="F211" i="12"/>
  <c r="F212" i="12"/>
  <c r="F213" i="12"/>
  <c r="D214" i="12"/>
  <c r="D215" i="12"/>
  <c r="D216" i="12"/>
  <c r="D217" i="12"/>
  <c r="D218" i="12"/>
  <c r="E214" i="12"/>
  <c r="E215" i="12"/>
  <c r="E216" i="12"/>
  <c r="E217" i="12"/>
  <c r="E218" i="12"/>
  <c r="F214" i="12"/>
  <c r="F215" i="12"/>
  <c r="F216" i="12"/>
  <c r="F217" i="12"/>
  <c r="F218" i="12"/>
  <c r="D221" i="12"/>
  <c r="E221" i="12"/>
  <c r="F221" i="12"/>
  <c r="D220" i="12"/>
  <c r="E220" i="12"/>
  <c r="F220" i="12"/>
  <c r="D219" i="12"/>
  <c r="E219" i="12"/>
  <c r="F219" i="12"/>
  <c r="C45" i="1"/>
  <c r="B45" i="1" s="1"/>
  <c r="D45" i="1"/>
  <c r="E45" i="1"/>
  <c r="D190" i="12"/>
  <c r="E190" i="12"/>
  <c r="F190" i="12"/>
  <c r="C41" i="1"/>
  <c r="B41" i="1" s="1"/>
  <c r="D41" i="1"/>
  <c r="E41" i="1"/>
  <c r="D82" i="12"/>
  <c r="D83" i="12"/>
  <c r="E82" i="12"/>
  <c r="E83" i="12"/>
  <c r="F82" i="12"/>
  <c r="F83" i="12"/>
  <c r="D84" i="12"/>
  <c r="D85" i="12"/>
  <c r="E84" i="12"/>
  <c r="E85" i="12"/>
  <c r="F84" i="12"/>
  <c r="F85" i="12"/>
  <c r="D86" i="12"/>
  <c r="E86" i="12"/>
  <c r="F86" i="12"/>
  <c r="C25" i="1"/>
  <c r="B25" i="1" s="1"/>
  <c r="D25" i="1"/>
  <c r="E25" i="1"/>
  <c r="D38" i="12"/>
  <c r="D39" i="12"/>
  <c r="D40" i="12"/>
  <c r="D41" i="12"/>
  <c r="D42" i="12"/>
  <c r="D43" i="12"/>
  <c r="D44" i="12"/>
  <c r="D45" i="12"/>
  <c r="D46" i="12"/>
  <c r="D47" i="12"/>
  <c r="E38" i="12"/>
  <c r="E39" i="12"/>
  <c r="E40" i="12"/>
  <c r="E41" i="12"/>
  <c r="E42" i="12"/>
  <c r="E43" i="12"/>
  <c r="E44" i="12"/>
  <c r="E45" i="12"/>
  <c r="E46" i="12"/>
  <c r="E47" i="12"/>
  <c r="F38" i="12"/>
  <c r="F39" i="12"/>
  <c r="F40" i="12"/>
  <c r="F41" i="12"/>
  <c r="F42" i="12"/>
  <c r="F43" i="12"/>
  <c r="F44" i="12"/>
  <c r="F45" i="12"/>
  <c r="F46" i="12"/>
  <c r="F47" i="12"/>
  <c r="D48" i="12"/>
  <c r="D49" i="12"/>
  <c r="D50" i="12"/>
  <c r="D51" i="12"/>
  <c r="D52" i="12"/>
  <c r="D53" i="12"/>
  <c r="D54" i="12"/>
  <c r="E48" i="12"/>
  <c r="E49" i="12"/>
  <c r="E50" i="12"/>
  <c r="E51" i="12"/>
  <c r="E52" i="12"/>
  <c r="E53" i="12"/>
  <c r="E54" i="12"/>
  <c r="F48" i="12"/>
  <c r="F49" i="12"/>
  <c r="F50" i="12"/>
  <c r="F51" i="12"/>
  <c r="F52" i="12"/>
  <c r="F53" i="12"/>
  <c r="F54" i="12"/>
  <c r="D37" i="12"/>
  <c r="D55" i="12"/>
  <c r="D56" i="12"/>
  <c r="D57" i="12"/>
  <c r="E37" i="12"/>
  <c r="E55" i="12"/>
  <c r="E56" i="12"/>
  <c r="E57" i="12"/>
  <c r="F37" i="12"/>
  <c r="F55" i="12"/>
  <c r="F56" i="12"/>
  <c r="F57" i="12"/>
  <c r="D77" i="12"/>
  <c r="E77" i="12"/>
  <c r="F77" i="12"/>
  <c r="D65" i="12"/>
  <c r="D66" i="12"/>
  <c r="D67" i="12"/>
  <c r="D68" i="12"/>
  <c r="D69" i="12"/>
  <c r="D70" i="12"/>
  <c r="E65" i="12"/>
  <c r="E66" i="12"/>
  <c r="E67" i="12"/>
  <c r="E68" i="12"/>
  <c r="E69" i="12"/>
  <c r="E70" i="12"/>
  <c r="F65" i="12"/>
  <c r="F66" i="12"/>
  <c r="F67" i="12"/>
  <c r="F68" i="12"/>
  <c r="F69" i="12"/>
  <c r="F70" i="12"/>
  <c r="D71" i="12"/>
  <c r="D72" i="12"/>
  <c r="D73" i="12"/>
  <c r="E71" i="12"/>
  <c r="E72" i="12"/>
  <c r="E73" i="12"/>
  <c r="F71" i="12"/>
  <c r="F72" i="12"/>
  <c r="F73" i="12"/>
  <c r="D74" i="12"/>
  <c r="D75" i="12"/>
  <c r="D76" i="12"/>
  <c r="E74" i="12"/>
  <c r="E75" i="12"/>
  <c r="E76" i="12"/>
  <c r="F74" i="12"/>
  <c r="F75" i="12"/>
  <c r="F76" i="12"/>
  <c r="C579" i="12"/>
  <c r="D579" i="12"/>
  <c r="E579" i="12"/>
  <c r="F579" i="12"/>
  <c r="C580" i="12"/>
  <c r="D580" i="12"/>
  <c r="E580" i="12"/>
  <c r="F580" i="12"/>
  <c r="C581" i="12"/>
  <c r="D581" i="12"/>
  <c r="E581" i="12"/>
  <c r="F581" i="12"/>
  <c r="C582" i="12"/>
  <c r="D582" i="12"/>
  <c r="E582" i="12"/>
  <c r="F582" i="12"/>
  <c r="D87" i="12"/>
  <c r="E87" i="12"/>
  <c r="F87" i="12"/>
  <c r="D80" i="12"/>
  <c r="E80" i="12"/>
  <c r="F80" i="12"/>
  <c r="D79" i="12"/>
  <c r="E79" i="12"/>
  <c r="F79" i="12"/>
  <c r="D78" i="12"/>
  <c r="E78" i="12"/>
  <c r="F78" i="12"/>
  <c r="C24" i="1"/>
  <c r="B24" i="1" s="1"/>
  <c r="D24" i="1"/>
  <c r="E24" i="1"/>
  <c r="C14" i="1"/>
  <c r="D14" i="1"/>
  <c r="E14" i="1"/>
  <c r="G14" i="1" a="1"/>
  <c r="G14" i="1" s="1"/>
  <c r="I14" i="1"/>
  <c r="D64" i="12"/>
  <c r="E64" i="12"/>
  <c r="F64" i="12"/>
  <c r="C23" i="1"/>
  <c r="B23" i="1" s="1"/>
  <c r="D23" i="1"/>
  <c r="E23" i="1"/>
  <c r="K288" i="10"/>
  <c r="K287" i="10"/>
  <c r="K286" i="10"/>
  <c r="K285" i="10"/>
  <c r="K284" i="10"/>
  <c r="D126" i="12"/>
  <c r="D127" i="12"/>
  <c r="D128" i="12"/>
  <c r="D129" i="12"/>
  <c r="D130" i="12"/>
  <c r="D131" i="12"/>
  <c r="E126" i="12"/>
  <c r="E127" i="12"/>
  <c r="E128" i="12"/>
  <c r="E129" i="12"/>
  <c r="E130" i="12"/>
  <c r="E131" i="12"/>
  <c r="F126" i="12"/>
  <c r="F127" i="12"/>
  <c r="F128" i="12"/>
  <c r="F129" i="12"/>
  <c r="F130" i="12"/>
  <c r="F131" i="12"/>
  <c r="D125" i="12"/>
  <c r="D132" i="12"/>
  <c r="D133" i="12"/>
  <c r="D134" i="12"/>
  <c r="D135" i="12"/>
  <c r="D136" i="12"/>
  <c r="D137" i="12"/>
  <c r="D138" i="12"/>
  <c r="D139" i="12"/>
  <c r="E125" i="12"/>
  <c r="E132" i="12"/>
  <c r="E133" i="12"/>
  <c r="E134" i="12"/>
  <c r="E135" i="12"/>
  <c r="E136" i="12"/>
  <c r="E137" i="12"/>
  <c r="E138" i="12"/>
  <c r="E139" i="12"/>
  <c r="F125" i="12"/>
  <c r="F132" i="12"/>
  <c r="F133" i="12"/>
  <c r="F134" i="12"/>
  <c r="F135" i="12"/>
  <c r="F136" i="12"/>
  <c r="F137" i="12"/>
  <c r="F138" i="12"/>
  <c r="F139" i="12"/>
  <c r="D140" i="12"/>
  <c r="D141" i="12"/>
  <c r="D142" i="12"/>
  <c r="D143" i="12"/>
  <c r="D144" i="12"/>
  <c r="D145" i="12"/>
  <c r="E140" i="12"/>
  <c r="E141" i="12"/>
  <c r="E142" i="12"/>
  <c r="E143" i="12"/>
  <c r="E144" i="12"/>
  <c r="E145" i="12"/>
  <c r="F140" i="12"/>
  <c r="F141" i="12"/>
  <c r="F142" i="12"/>
  <c r="F143" i="12"/>
  <c r="F144" i="12"/>
  <c r="F145" i="12"/>
  <c r="D146" i="12"/>
  <c r="D180" i="12"/>
  <c r="E146" i="12"/>
  <c r="E180" i="12"/>
  <c r="F146" i="12"/>
  <c r="F180" i="12"/>
  <c r="B21" i="1"/>
  <c r="C21" i="1"/>
  <c r="D21" i="1"/>
  <c r="E21" i="1"/>
  <c r="C22" i="1"/>
  <c r="B22" i="1" s="1"/>
  <c r="D22" i="1"/>
  <c r="E22" i="1"/>
  <c r="K265" i="10"/>
  <c r="K264" i="10"/>
  <c r="K263" i="10"/>
  <c r="K259" i="10"/>
  <c r="K257" i="10"/>
  <c r="K255" i="10"/>
  <c r="K256" i="10"/>
  <c r="K253" i="10"/>
  <c r="C108" i="1"/>
  <c r="B108" i="1" s="1"/>
  <c r="D108" i="1"/>
  <c r="E108" i="1"/>
  <c r="D587" i="12"/>
  <c r="D588" i="12"/>
  <c r="E587" i="12"/>
  <c r="E588" i="12"/>
  <c r="F587" i="12"/>
  <c r="F588" i="12"/>
  <c r="D589" i="12"/>
  <c r="E589" i="12"/>
  <c r="F589" i="12"/>
  <c r="D359" i="12"/>
  <c r="D360" i="12"/>
  <c r="D361" i="12"/>
  <c r="D362" i="12"/>
  <c r="D363" i="12"/>
  <c r="D364" i="12"/>
  <c r="D365" i="12"/>
  <c r="D366" i="12"/>
  <c r="D367" i="12"/>
  <c r="D368" i="12"/>
  <c r="D369" i="12"/>
  <c r="D370" i="12"/>
  <c r="E359" i="12"/>
  <c r="E360" i="12"/>
  <c r="E361" i="12"/>
  <c r="E362" i="12"/>
  <c r="E363" i="12"/>
  <c r="E364" i="12"/>
  <c r="E365" i="12"/>
  <c r="E366" i="12"/>
  <c r="E367" i="12"/>
  <c r="E368" i="12"/>
  <c r="E369" i="12"/>
  <c r="E370" i="12"/>
  <c r="F359" i="12"/>
  <c r="F360" i="12"/>
  <c r="F361" i="12"/>
  <c r="F362" i="12"/>
  <c r="F363" i="12"/>
  <c r="F364" i="12"/>
  <c r="F365" i="12"/>
  <c r="F366" i="12"/>
  <c r="F367" i="12"/>
  <c r="F368" i="12"/>
  <c r="F369" i="12"/>
  <c r="F370" i="12"/>
  <c r="C65" i="1"/>
  <c r="B65" i="1" s="1"/>
  <c r="D65" i="1"/>
  <c r="E65" i="1"/>
  <c r="K249" i="10"/>
  <c r="K248" i="10"/>
  <c r="K247" i="10"/>
  <c r="K246" i="10"/>
  <c r="K244" i="10"/>
  <c r="K243" i="10"/>
  <c r="K242" i="10"/>
  <c r="K241" i="10"/>
  <c r="K239" i="10"/>
  <c r="K238" i="10"/>
  <c r="K237" i="10"/>
  <c r="D661" i="12"/>
  <c r="E661" i="12"/>
  <c r="F661" i="12"/>
  <c r="B116" i="1"/>
  <c r="C116" i="1"/>
  <c r="D116" i="1"/>
  <c r="E116" i="1"/>
  <c r="D453" i="12"/>
  <c r="E453" i="12"/>
  <c r="F453" i="12"/>
  <c r="D452" i="12"/>
  <c r="E452" i="12"/>
  <c r="F452" i="12"/>
  <c r="D568" i="12"/>
  <c r="D569" i="12"/>
  <c r="D570" i="12"/>
  <c r="D571" i="12"/>
  <c r="E568" i="12"/>
  <c r="E569" i="12"/>
  <c r="E570" i="12"/>
  <c r="E571" i="12"/>
  <c r="F568" i="12"/>
  <c r="F569" i="12"/>
  <c r="F570" i="12"/>
  <c r="F571" i="12"/>
  <c r="D563" i="12"/>
  <c r="E563" i="12"/>
  <c r="F563" i="12"/>
  <c r="D654" i="12"/>
  <c r="D655" i="12"/>
  <c r="E654" i="12"/>
  <c r="E655" i="12"/>
  <c r="F654" i="12"/>
  <c r="F655" i="12"/>
  <c r="D656" i="12"/>
  <c r="D657" i="12"/>
  <c r="D658" i="12"/>
  <c r="E656" i="12"/>
  <c r="E657" i="12"/>
  <c r="E658" i="12"/>
  <c r="F656" i="12"/>
  <c r="F657" i="12"/>
  <c r="F658" i="12"/>
  <c r="D659" i="12"/>
  <c r="E659" i="12"/>
  <c r="F659" i="12"/>
  <c r="D660" i="12"/>
  <c r="E660" i="12"/>
  <c r="F660" i="12"/>
  <c r="C115" i="1"/>
  <c r="B115" i="1" s="1"/>
  <c r="D115" i="1"/>
  <c r="E115" i="1"/>
  <c r="C88" i="1"/>
  <c r="B88" i="1" s="1"/>
  <c r="D88" i="1"/>
  <c r="E88" i="1"/>
  <c r="D456" i="12"/>
  <c r="E456" i="12"/>
  <c r="F456" i="12"/>
  <c r="D455" i="12"/>
  <c r="E455" i="12"/>
  <c r="F455" i="12"/>
  <c r="D454" i="12"/>
  <c r="E454" i="12"/>
  <c r="F454" i="12"/>
  <c r="C87" i="1"/>
  <c r="B87" i="1" s="1"/>
  <c r="D87" i="1"/>
  <c r="E87" i="1"/>
  <c r="C86" i="1"/>
  <c r="B86" i="1" s="1"/>
  <c r="D86" i="1"/>
  <c r="E86" i="1"/>
  <c r="C84" i="1"/>
  <c r="D84" i="1"/>
  <c r="E84" i="1"/>
  <c r="D112" i="12"/>
  <c r="D113" i="12"/>
  <c r="D114" i="12"/>
  <c r="D115" i="12"/>
  <c r="E112" i="12"/>
  <c r="E113" i="12"/>
  <c r="E114" i="12"/>
  <c r="E115" i="12"/>
  <c r="F112" i="12"/>
  <c r="F113" i="12"/>
  <c r="F114" i="12"/>
  <c r="F115" i="12"/>
  <c r="D116" i="12"/>
  <c r="D117" i="12"/>
  <c r="D118" i="12"/>
  <c r="D119" i="12"/>
  <c r="E116" i="12"/>
  <c r="E117" i="12"/>
  <c r="E118" i="12"/>
  <c r="E119" i="12"/>
  <c r="F116" i="12"/>
  <c r="F117" i="12"/>
  <c r="F118" i="12"/>
  <c r="F119" i="12"/>
  <c r="D120" i="12"/>
  <c r="D121" i="12"/>
  <c r="D122" i="12"/>
  <c r="D123" i="12"/>
  <c r="E120" i="12"/>
  <c r="E121" i="12"/>
  <c r="E122" i="12"/>
  <c r="E123" i="12"/>
  <c r="F120" i="12"/>
  <c r="F121" i="12"/>
  <c r="F122" i="12"/>
  <c r="F123" i="12"/>
  <c r="B164" i="13" l="1"/>
  <c r="B163" i="13"/>
  <c r="B162" i="13"/>
  <c r="B161" i="13"/>
  <c r="B160" i="13"/>
  <c r="B159" i="13"/>
  <c r="B158" i="13"/>
  <c r="B157" i="13"/>
  <c r="B156" i="13"/>
  <c r="B155" i="13"/>
  <c r="B154" i="13"/>
  <c r="B153" i="13"/>
  <c r="B152" i="13"/>
  <c r="B151" i="13"/>
  <c r="B150" i="13"/>
  <c r="B149" i="13"/>
  <c r="B148" i="13"/>
  <c r="B147" i="13"/>
  <c r="B146" i="13"/>
  <c r="B145" i="13"/>
  <c r="B144" i="13"/>
  <c r="B143" i="13"/>
  <c r="B142" i="13"/>
  <c r="B141" i="13"/>
  <c r="B140" i="13"/>
  <c r="B139" i="13"/>
  <c r="B138" i="13"/>
  <c r="B137" i="13"/>
  <c r="B136" i="13"/>
  <c r="B135" i="13"/>
  <c r="B134" i="13"/>
  <c r="B133" i="13"/>
  <c r="B132" i="13"/>
  <c r="B131" i="13"/>
  <c r="B130" i="13"/>
  <c r="B129" i="13"/>
  <c r="B128" i="13"/>
  <c r="B127" i="13"/>
  <c r="B126" i="13"/>
  <c r="B125" i="13"/>
  <c r="B124" i="13"/>
  <c r="B123" i="13"/>
  <c r="B122" i="13"/>
  <c r="B121" i="13"/>
  <c r="B120" i="13"/>
  <c r="B119" i="13"/>
  <c r="B118" i="13"/>
  <c r="B117" i="13"/>
  <c r="B116" i="13"/>
  <c r="B115" i="13"/>
  <c r="B114" i="13"/>
  <c r="B113" i="13"/>
  <c r="B112" i="13"/>
  <c r="B111" i="13"/>
  <c r="B110" i="13"/>
  <c r="B109" i="13"/>
  <c r="B108" i="13"/>
  <c r="B107" i="13"/>
  <c r="B106" i="13"/>
  <c r="B105" i="13"/>
  <c r="B92" i="13"/>
  <c r="B91" i="13"/>
  <c r="B90" i="13"/>
  <c r="B89" i="13"/>
  <c r="B88" i="13"/>
  <c r="B87" i="13"/>
  <c r="B86" i="13"/>
  <c r="B85" i="13"/>
  <c r="B84" i="13"/>
  <c r="B83" i="13"/>
  <c r="B82" i="13"/>
  <c r="B81" i="13"/>
  <c r="B80" i="13"/>
  <c r="B79" i="13"/>
  <c r="B78" i="13"/>
  <c r="B77" i="13"/>
  <c r="B76" i="13"/>
  <c r="B75" i="13"/>
  <c r="B74" i="13"/>
  <c r="B73" i="13"/>
  <c r="B72" i="13"/>
  <c r="B71" i="13"/>
  <c r="B70" i="13"/>
  <c r="B69" i="13"/>
  <c r="B68" i="13"/>
  <c r="B67" i="13"/>
  <c r="B66" i="13"/>
  <c r="B65" i="13"/>
  <c r="B64" i="13"/>
  <c r="B63" i="13"/>
  <c r="B62" i="13"/>
  <c r="B61" i="13"/>
  <c r="B60" i="13"/>
  <c r="B59" i="13"/>
  <c r="B58" i="13"/>
  <c r="B57" i="13"/>
  <c r="B39" i="13"/>
  <c r="B38" i="13"/>
  <c r="B37" i="13"/>
  <c r="B36" i="13"/>
  <c r="B35" i="13"/>
  <c r="B34" i="13"/>
  <c r="B33" i="13"/>
  <c r="B32" i="13"/>
  <c r="B31" i="13"/>
  <c r="B30" i="13"/>
  <c r="B29" i="13"/>
  <c r="B28" i="13"/>
  <c r="B27" i="13"/>
  <c r="B26" i="13"/>
  <c r="B25" i="13"/>
  <c r="B24" i="13"/>
  <c r="B56" i="13"/>
  <c r="B55" i="13"/>
  <c r="B54" i="13"/>
  <c r="B53" i="13"/>
  <c r="B52" i="13"/>
  <c r="B51" i="13"/>
  <c r="B50" i="13"/>
  <c r="B49" i="13"/>
  <c r="B48" i="13"/>
  <c r="B47" i="13"/>
  <c r="B46" i="13"/>
  <c r="B45" i="13"/>
  <c r="B44" i="13"/>
  <c r="B43" i="13"/>
  <c r="B42" i="13"/>
  <c r="B41" i="13"/>
  <c r="B40" i="13"/>
  <c r="B293" i="10"/>
  <c r="B371" i="12"/>
  <c r="B162" i="10"/>
  <c r="I162" i="10"/>
  <c r="G37" i="40"/>
  <c r="G36" i="40"/>
  <c r="G35" i="40"/>
  <c r="G25" i="40"/>
  <c r="G24" i="40"/>
  <c r="F39" i="40"/>
  <c r="F25" i="40"/>
  <c r="G34" i="40"/>
  <c r="G23" i="40"/>
  <c r="G33" i="40"/>
  <c r="G22" i="40"/>
  <c r="G32" i="40"/>
  <c r="G21" i="40"/>
  <c r="G31" i="40"/>
  <c r="G20" i="40"/>
  <c r="G19" i="40"/>
  <c r="G41" i="40" s="1"/>
  <c r="G30" i="40"/>
  <c r="G40" i="40"/>
  <c r="G29" i="40"/>
  <c r="G39" i="40"/>
  <c r="G28" i="40"/>
  <c r="G27" i="40"/>
  <c r="G38" i="40"/>
  <c r="F38" i="40"/>
  <c r="F33" i="40"/>
  <c r="F32" i="40"/>
  <c r="E35" i="40"/>
  <c r="E27" i="40"/>
  <c r="E23" i="40"/>
  <c r="E39" i="40"/>
  <c r="F24" i="40"/>
  <c r="F19" i="40"/>
  <c r="F35" i="40"/>
  <c r="F29" i="40"/>
  <c r="F36" i="40"/>
  <c r="F40" i="40"/>
  <c r="F28" i="40"/>
  <c r="F30" i="40"/>
  <c r="F23" i="40"/>
  <c r="F34" i="40"/>
  <c r="E31" i="40"/>
  <c r="F27" i="40"/>
  <c r="F22" i="40"/>
  <c r="F31" i="40"/>
  <c r="F26" i="40"/>
  <c r="F20" i="40"/>
  <c r="F37" i="40"/>
  <c r="E38" i="40"/>
  <c r="E34" i="40"/>
  <c r="E30" i="40"/>
  <c r="E26" i="40"/>
  <c r="E22" i="40"/>
  <c r="E19" i="40"/>
  <c r="E37" i="40"/>
  <c r="E33" i="40"/>
  <c r="E29" i="40"/>
  <c r="E25" i="40"/>
  <c r="E21" i="40"/>
  <c r="E40" i="40"/>
  <c r="E36" i="40"/>
  <c r="E32" i="40"/>
  <c r="E28" i="40"/>
  <c r="E24" i="40"/>
  <c r="B640" i="12"/>
  <c r="B625" i="12"/>
  <c r="B632" i="12"/>
  <c r="B631" i="12"/>
  <c r="B628" i="12"/>
  <c r="B630" i="12"/>
  <c r="B629" i="12"/>
  <c r="B627" i="12"/>
  <c r="B639" i="12"/>
  <c r="B644" i="12"/>
  <c r="B637" i="12"/>
  <c r="B626" i="12"/>
  <c r="B638" i="12"/>
  <c r="B604" i="12"/>
  <c r="B641" i="12"/>
  <c r="B643" i="12"/>
  <c r="B642" i="12"/>
  <c r="B601" i="12"/>
  <c r="B603" i="12"/>
  <c r="B602" i="12"/>
  <c r="B686" i="12"/>
  <c r="B614" i="12"/>
  <c r="B634" i="12"/>
  <c r="B633" i="12"/>
  <c r="B662" i="12"/>
  <c r="B664" i="12"/>
  <c r="B663" i="12"/>
  <c r="B461" i="12"/>
  <c r="B460" i="12"/>
  <c r="B459" i="12"/>
  <c r="B458" i="12"/>
  <c r="B457" i="12"/>
  <c r="B26" i="1"/>
  <c r="B272" i="12"/>
  <c r="B270" i="12"/>
  <c r="B271" i="12"/>
  <c r="B269" i="12"/>
  <c r="B223" i="12"/>
  <c r="B349" i="12"/>
  <c r="B43" i="1"/>
  <c r="B209" i="12"/>
  <c r="B67" i="12"/>
  <c r="B55" i="12"/>
  <c r="B53" i="12"/>
  <c r="B49" i="12"/>
  <c r="B52" i="12"/>
  <c r="B54" i="12"/>
  <c r="B69" i="12"/>
  <c r="B51" i="12"/>
  <c r="B50" i="12"/>
  <c r="B68" i="12"/>
  <c r="B77" i="12"/>
  <c r="B76" i="12"/>
  <c r="B66" i="12"/>
  <c r="B65" i="12"/>
  <c r="B70" i="12"/>
  <c r="B579" i="12"/>
  <c r="B78" i="12"/>
  <c r="B79" i="12"/>
  <c r="B14" i="1"/>
  <c r="B64" i="12"/>
  <c r="B360" i="12"/>
  <c r="B370" i="12"/>
  <c r="B369" i="12"/>
  <c r="B661" i="12"/>
  <c r="B456" i="12"/>
  <c r="B454" i="12"/>
  <c r="B84" i="1"/>
  <c r="B119" i="12"/>
  <c r="B122" i="12"/>
  <c r="B121" i="12"/>
  <c r="B120" i="12"/>
  <c r="D573" i="12"/>
  <c r="E573" i="12"/>
  <c r="F573" i="12"/>
  <c r="D503" i="12"/>
  <c r="E503" i="12"/>
  <c r="F503" i="12"/>
  <c r="D451" i="12"/>
  <c r="E451" i="12"/>
  <c r="F451" i="12"/>
  <c r="K227" i="10"/>
  <c r="K226" i="10"/>
  <c r="K225" i="10"/>
  <c r="C114" i="1"/>
  <c r="B114" i="1" s="1"/>
  <c r="D114" i="1"/>
  <c r="E114" i="1"/>
  <c r="K218" i="10"/>
  <c r="K217" i="10"/>
  <c r="K215" i="10"/>
  <c r="K216" i="10"/>
  <c r="K214" i="10"/>
  <c r="K212" i="10"/>
  <c r="K211" i="10"/>
  <c r="K208" i="10"/>
  <c r="K207" i="10"/>
  <c r="K206" i="10"/>
  <c r="K205" i="10"/>
  <c r="K202" i="10"/>
  <c r="K192" i="10"/>
  <c r="K191" i="10"/>
  <c r="K190" i="10"/>
  <c r="K187" i="10"/>
  <c r="K186" i="10"/>
  <c r="K185" i="10"/>
  <c r="K183" i="10"/>
  <c r="K182" i="10"/>
  <c r="K181" i="10"/>
  <c r="K180" i="10"/>
  <c r="K179" i="10"/>
  <c r="K178" i="10"/>
  <c r="D473" i="12"/>
  <c r="D474" i="12"/>
  <c r="D475" i="12"/>
  <c r="D476" i="12"/>
  <c r="E473" i="12"/>
  <c r="E474" i="12"/>
  <c r="E475" i="12"/>
  <c r="E476" i="12"/>
  <c r="F473" i="12"/>
  <c r="F474" i="12"/>
  <c r="F475" i="12"/>
  <c r="F476" i="12"/>
  <c r="D477" i="12"/>
  <c r="D478" i="12"/>
  <c r="D479" i="12"/>
  <c r="D480" i="12"/>
  <c r="E477" i="12"/>
  <c r="E478" i="12"/>
  <c r="E479" i="12"/>
  <c r="E480" i="12"/>
  <c r="F477" i="12"/>
  <c r="F478" i="12"/>
  <c r="F479" i="12"/>
  <c r="F480" i="12"/>
  <c r="D481" i="12"/>
  <c r="D482" i="12"/>
  <c r="E481" i="12"/>
  <c r="E482" i="12"/>
  <c r="F481" i="12"/>
  <c r="F482" i="12"/>
  <c r="D483" i="12"/>
  <c r="E483" i="12"/>
  <c r="F483" i="12"/>
  <c r="D486" i="12"/>
  <c r="D487" i="12"/>
  <c r="D488" i="12"/>
  <c r="D489" i="12"/>
  <c r="D490" i="12"/>
  <c r="D491" i="12"/>
  <c r="D492" i="12"/>
  <c r="D493" i="12"/>
  <c r="E486" i="12"/>
  <c r="E487" i="12"/>
  <c r="E488" i="12"/>
  <c r="E489" i="12"/>
  <c r="E490" i="12"/>
  <c r="E491" i="12"/>
  <c r="E492" i="12"/>
  <c r="E493" i="12"/>
  <c r="F486" i="12"/>
  <c r="F487" i="12"/>
  <c r="F488" i="12"/>
  <c r="F489" i="12"/>
  <c r="F490" i="12"/>
  <c r="F491" i="12"/>
  <c r="F492" i="12"/>
  <c r="F493" i="12"/>
  <c r="D494" i="12"/>
  <c r="D495" i="12"/>
  <c r="D496" i="12"/>
  <c r="D497" i="12"/>
  <c r="E494" i="12"/>
  <c r="E495" i="12"/>
  <c r="E496" i="12"/>
  <c r="E497" i="12"/>
  <c r="F494" i="12"/>
  <c r="F495" i="12"/>
  <c r="F496" i="12"/>
  <c r="F497" i="12"/>
  <c r="C93" i="1"/>
  <c r="B93" i="1" s="1"/>
  <c r="D93" i="1"/>
  <c r="E93" i="1"/>
  <c r="C92" i="1"/>
  <c r="B92" i="1" s="1"/>
  <c r="D92" i="1"/>
  <c r="E92" i="1"/>
  <c r="C91" i="1"/>
  <c r="D91" i="1"/>
  <c r="E91" i="1"/>
  <c r="G91" i="1" a="1"/>
  <c r="G91" i="1" s="1"/>
  <c r="I91" i="1"/>
  <c r="K172" i="10"/>
  <c r="K171" i="10"/>
  <c r="K170" i="10"/>
  <c r="K165" i="10"/>
  <c r="K164" i="10"/>
  <c r="K163" i="10"/>
  <c r="K160" i="10"/>
  <c r="K159" i="10"/>
  <c r="K158" i="10"/>
  <c r="K157" i="10"/>
  <c r="K156" i="10"/>
  <c r="K155" i="10"/>
  <c r="K154" i="10"/>
  <c r="K153" i="10"/>
  <c r="K152" i="10"/>
  <c r="K151" i="10"/>
  <c r="K150" i="10"/>
  <c r="K149" i="10"/>
  <c r="K148" i="10"/>
  <c r="K147" i="10"/>
  <c r="K146" i="10"/>
  <c r="K145" i="10"/>
  <c r="K144" i="10"/>
  <c r="K143" i="10"/>
  <c r="K142" i="10"/>
  <c r="K141" i="10"/>
  <c r="K138" i="10"/>
  <c r="K137" i="10"/>
  <c r="K131" i="10"/>
  <c r="K132" i="10"/>
  <c r="K133" i="10"/>
  <c r="K134" i="10"/>
  <c r="K135" i="10"/>
  <c r="K136" i="10"/>
  <c r="K139" i="10"/>
  <c r="K140" i="10"/>
  <c r="D425" i="12"/>
  <c r="D426" i="12"/>
  <c r="D427" i="12"/>
  <c r="D428" i="12"/>
  <c r="D429" i="12"/>
  <c r="D430" i="12"/>
  <c r="D431" i="12"/>
  <c r="D432" i="12"/>
  <c r="D433" i="12"/>
  <c r="D435" i="12"/>
  <c r="D436" i="12"/>
  <c r="D437" i="12"/>
  <c r="D438" i="12"/>
  <c r="D439" i="12"/>
  <c r="D440" i="12"/>
  <c r="D444" i="12"/>
  <c r="E425" i="12"/>
  <c r="E426" i="12"/>
  <c r="E427" i="12"/>
  <c r="E428" i="12"/>
  <c r="E429" i="12"/>
  <c r="E430" i="12"/>
  <c r="E431" i="12"/>
  <c r="E432" i="12"/>
  <c r="E433" i="12"/>
  <c r="E435" i="12"/>
  <c r="E436" i="12"/>
  <c r="E437" i="12"/>
  <c r="E438" i="12"/>
  <c r="E439" i="12"/>
  <c r="E440" i="12"/>
  <c r="E444" i="12"/>
  <c r="F425" i="12"/>
  <c r="F426" i="12"/>
  <c r="F427" i="12"/>
  <c r="F428" i="12"/>
  <c r="F429" i="12"/>
  <c r="F430" i="12"/>
  <c r="F431" i="12"/>
  <c r="F432" i="12"/>
  <c r="F433" i="12"/>
  <c r="F435" i="12"/>
  <c r="F436" i="12"/>
  <c r="F437" i="12"/>
  <c r="F438" i="12"/>
  <c r="F439" i="12"/>
  <c r="F440" i="12"/>
  <c r="F444" i="12"/>
  <c r="C85" i="1"/>
  <c r="D85" i="1"/>
  <c r="E85" i="1"/>
  <c r="G85" i="1" a="1"/>
  <c r="G85" i="1" s="1"/>
  <c r="I85" i="1"/>
  <c r="C83" i="1"/>
  <c r="B83" i="1" s="1"/>
  <c r="D83" i="1"/>
  <c r="E83" i="1"/>
  <c r="C82" i="1"/>
  <c r="B82" i="1" s="1"/>
  <c r="D82" i="1"/>
  <c r="E82" i="1"/>
  <c r="C81" i="1"/>
  <c r="B81" i="1" s="1"/>
  <c r="D81" i="1"/>
  <c r="E81" i="1"/>
  <c r="K130" i="10"/>
  <c r="K129" i="10"/>
  <c r="K128" i="10"/>
  <c r="K127" i="10"/>
  <c r="K126" i="10"/>
  <c r="K125" i="10"/>
  <c r="D540" i="12"/>
  <c r="D541" i="12"/>
  <c r="D542" i="12"/>
  <c r="D543" i="12"/>
  <c r="D544" i="12"/>
  <c r="D545" i="12"/>
  <c r="D546" i="12"/>
  <c r="E540" i="12"/>
  <c r="E541" i="12"/>
  <c r="E542" i="12"/>
  <c r="E543" i="12"/>
  <c r="E544" i="12"/>
  <c r="E545" i="12"/>
  <c r="E546" i="12"/>
  <c r="F540" i="12"/>
  <c r="F541" i="12"/>
  <c r="F542" i="12"/>
  <c r="F543" i="12"/>
  <c r="F544" i="12"/>
  <c r="F545" i="12"/>
  <c r="F546" i="12"/>
  <c r="K122" i="10"/>
  <c r="K121" i="10"/>
  <c r="K120" i="10"/>
  <c r="K113" i="10"/>
  <c r="C107" i="1"/>
  <c r="B107" i="1" s="1"/>
  <c r="D107" i="1"/>
  <c r="E107" i="1"/>
  <c r="K112" i="10"/>
  <c r="K111" i="10"/>
  <c r="H112" i="10" a="1"/>
  <c r="H112" i="10" s="1"/>
  <c r="H113" i="10" a="1"/>
  <c r="H113" i="10" s="1"/>
  <c r="E110" i="10"/>
  <c r="F110" i="10"/>
  <c r="H110" i="10" a="1"/>
  <c r="H110" i="10" s="1"/>
  <c r="I110" i="10"/>
  <c r="K110" i="10"/>
  <c r="M110" i="10"/>
  <c r="O110" i="10"/>
  <c r="P110" i="10" s="1"/>
  <c r="Q110" i="10"/>
  <c r="K103" i="10"/>
  <c r="K104" i="10"/>
  <c r="K105" i="10"/>
  <c r="K102" i="10"/>
  <c r="K101" i="10"/>
  <c r="K100" i="10"/>
  <c r="K99" i="10"/>
  <c r="K98" i="10"/>
  <c r="K97" i="10"/>
  <c r="K96" i="10"/>
  <c r="K95" i="10"/>
  <c r="K94" i="10"/>
  <c r="K93" i="10"/>
  <c r="K89" i="10"/>
  <c r="K88" i="10"/>
  <c r="K87" i="10"/>
  <c r="K84" i="10"/>
  <c r="K83" i="10"/>
  <c r="D408" i="12"/>
  <c r="D409" i="12"/>
  <c r="D410" i="12"/>
  <c r="D411" i="12"/>
  <c r="D412" i="12"/>
  <c r="D413" i="12"/>
  <c r="D414" i="12"/>
  <c r="D415" i="12"/>
  <c r="D416" i="12"/>
  <c r="D417" i="12"/>
  <c r="D418" i="12"/>
  <c r="E408" i="12"/>
  <c r="E409" i="12"/>
  <c r="E410" i="12"/>
  <c r="E411" i="12"/>
  <c r="E412" i="12"/>
  <c r="E413" i="12"/>
  <c r="E414" i="12"/>
  <c r="E415" i="12"/>
  <c r="E416" i="12"/>
  <c r="E417" i="12"/>
  <c r="E418" i="12"/>
  <c r="F408" i="12"/>
  <c r="F409" i="12"/>
  <c r="F410" i="12"/>
  <c r="F411" i="12"/>
  <c r="F412" i="12"/>
  <c r="F413" i="12"/>
  <c r="F414" i="12"/>
  <c r="F415" i="12"/>
  <c r="F416" i="12"/>
  <c r="F417" i="12"/>
  <c r="F418" i="12"/>
  <c r="D419" i="12"/>
  <c r="D420" i="12"/>
  <c r="D421" i="12"/>
  <c r="D422" i="12"/>
  <c r="D423" i="12"/>
  <c r="D424" i="12"/>
  <c r="D445" i="12"/>
  <c r="D446" i="12"/>
  <c r="D447" i="12"/>
  <c r="D448" i="12"/>
  <c r="D449" i="12"/>
  <c r="E419" i="12"/>
  <c r="E420" i="12"/>
  <c r="E421" i="12"/>
  <c r="E422" i="12"/>
  <c r="E423" i="12"/>
  <c r="E424" i="12"/>
  <c r="E445" i="12"/>
  <c r="E446" i="12"/>
  <c r="E447" i="12"/>
  <c r="E448" i="12"/>
  <c r="E449" i="12"/>
  <c r="F419" i="12"/>
  <c r="F420" i="12"/>
  <c r="F421" i="12"/>
  <c r="F422" i="12"/>
  <c r="F423" i="12"/>
  <c r="F424" i="12"/>
  <c r="F445" i="12"/>
  <c r="F446" i="12"/>
  <c r="F447" i="12"/>
  <c r="F448" i="12"/>
  <c r="F449" i="12"/>
  <c r="D407" i="12"/>
  <c r="D450" i="12"/>
  <c r="D469" i="12"/>
  <c r="D470" i="12"/>
  <c r="E407" i="12"/>
  <c r="E450" i="12"/>
  <c r="E469" i="12"/>
  <c r="E470" i="12"/>
  <c r="F407" i="12"/>
  <c r="F450" i="12"/>
  <c r="F469" i="12"/>
  <c r="F470" i="12"/>
  <c r="D471" i="12"/>
  <c r="D472" i="12"/>
  <c r="D484" i="12"/>
  <c r="D485" i="12"/>
  <c r="E471" i="12"/>
  <c r="E472" i="12"/>
  <c r="E484" i="12"/>
  <c r="E485" i="12"/>
  <c r="F471" i="12"/>
  <c r="F472" i="12"/>
  <c r="F484" i="12"/>
  <c r="F485" i="12"/>
  <c r="D498" i="12"/>
  <c r="D499" i="12"/>
  <c r="E498" i="12"/>
  <c r="E499" i="12"/>
  <c r="F498" i="12"/>
  <c r="F499" i="12"/>
  <c r="D500" i="12"/>
  <c r="E500" i="12"/>
  <c r="F500" i="12"/>
  <c r="C80" i="1"/>
  <c r="B80" i="1" s="1"/>
  <c r="D80" i="1"/>
  <c r="E80" i="1"/>
  <c r="D400" i="12"/>
  <c r="D401" i="12"/>
  <c r="D402" i="12"/>
  <c r="D403" i="12"/>
  <c r="E400" i="12"/>
  <c r="E401" i="12"/>
  <c r="E402" i="12"/>
  <c r="E403" i="12"/>
  <c r="F400" i="12"/>
  <c r="F401" i="12"/>
  <c r="F402" i="12"/>
  <c r="F403" i="12"/>
  <c r="D404" i="12"/>
  <c r="D405" i="12"/>
  <c r="E404" i="12"/>
  <c r="E405" i="12"/>
  <c r="F404" i="12"/>
  <c r="F405" i="12"/>
  <c r="D406" i="12"/>
  <c r="E406" i="12"/>
  <c r="F406" i="12"/>
  <c r="D501" i="12"/>
  <c r="E501" i="12"/>
  <c r="F501" i="12"/>
  <c r="C79" i="1"/>
  <c r="B79" i="1" s="1"/>
  <c r="D79" i="1"/>
  <c r="E79" i="1"/>
  <c r="K76" i="10"/>
  <c r="K79" i="10"/>
  <c r="K78" i="10"/>
  <c r="K77" i="10"/>
  <c r="K75" i="10"/>
  <c r="K74" i="10"/>
  <c r="K73" i="10"/>
  <c r="K72" i="10"/>
  <c r="K70" i="10"/>
  <c r="K69" i="10"/>
  <c r="K68" i="10"/>
  <c r="K66" i="10"/>
  <c r="K65" i="10"/>
  <c r="K64" i="10"/>
  <c r="K63" i="10"/>
  <c r="K61" i="10"/>
  <c r="K60" i="10"/>
  <c r="K59" i="10"/>
  <c r="K58" i="10"/>
  <c r="K53" i="10"/>
  <c r="K52" i="10"/>
  <c r="K51" i="10"/>
  <c r="K50" i="10"/>
  <c r="K49" i="10"/>
  <c r="K48" i="10"/>
  <c r="K47" i="10"/>
  <c r="K46" i="10"/>
  <c r="K45" i="10"/>
  <c r="K43" i="10"/>
  <c r="K42" i="10"/>
  <c r="K41" i="10"/>
  <c r="K40" i="10"/>
  <c r="K39" i="10"/>
  <c r="K38" i="10"/>
  <c r="K37" i="10"/>
  <c r="K36" i="10"/>
  <c r="K35" i="10"/>
  <c r="K34" i="10"/>
  <c r="K33" i="10"/>
  <c r="K32" i="10"/>
  <c r="K31" i="10"/>
  <c r="K30" i="10"/>
  <c r="K29" i="10"/>
  <c r="E46" i="10"/>
  <c r="F46" i="10"/>
  <c r="H46" i="10" a="1"/>
  <c r="H46" i="10" s="1"/>
  <c r="M46" i="10"/>
  <c r="O46" i="10"/>
  <c r="P46" i="10" s="1"/>
  <c r="Q46" i="10"/>
  <c r="E47" i="10"/>
  <c r="F47" i="10"/>
  <c r="H47" i="10" a="1"/>
  <c r="H47" i="10" s="1"/>
  <c r="M47" i="10"/>
  <c r="O47" i="10"/>
  <c r="P47" i="10" s="1"/>
  <c r="Q47" i="10"/>
  <c r="E42" i="10"/>
  <c r="F42" i="10"/>
  <c r="H42" i="10" a="1"/>
  <c r="H42" i="10" s="1"/>
  <c r="M42" i="10"/>
  <c r="O42" i="10"/>
  <c r="P42" i="10" s="1"/>
  <c r="Q42" i="10"/>
  <c r="E43" i="10"/>
  <c r="F43" i="10"/>
  <c r="H43" i="10" a="1"/>
  <c r="H43" i="10" s="1"/>
  <c r="M43" i="10"/>
  <c r="O43" i="10"/>
  <c r="P43" i="10" s="1"/>
  <c r="Q43" i="10"/>
  <c r="E39" i="10"/>
  <c r="F39" i="10"/>
  <c r="H39" i="10" a="1"/>
  <c r="H39" i="10" s="1"/>
  <c r="M39" i="10"/>
  <c r="O39" i="10"/>
  <c r="P39" i="10" s="1"/>
  <c r="Q39" i="10"/>
  <c r="E40" i="10"/>
  <c r="F40" i="10"/>
  <c r="H40" i="10" a="1"/>
  <c r="H40" i="10" s="1"/>
  <c r="M40" i="10"/>
  <c r="O40" i="10"/>
  <c r="P40" i="10" s="1"/>
  <c r="Q40" i="10"/>
  <c r="E36" i="10"/>
  <c r="F36" i="10"/>
  <c r="H36" i="10" a="1"/>
  <c r="H36" i="10" s="1"/>
  <c r="M36" i="10"/>
  <c r="O36" i="10"/>
  <c r="P36" i="10" s="1"/>
  <c r="Q36" i="10"/>
  <c r="E33" i="10"/>
  <c r="F33" i="10"/>
  <c r="H33" i="10" a="1"/>
  <c r="H33" i="10" s="1"/>
  <c r="M33" i="10"/>
  <c r="O33" i="10"/>
  <c r="P33" i="10" s="1"/>
  <c r="Q33" i="10"/>
  <c r="E30" i="10"/>
  <c r="F30" i="10"/>
  <c r="H30" i="10" a="1"/>
  <c r="H30" i="10" s="1"/>
  <c r="M30" i="10"/>
  <c r="O30" i="10"/>
  <c r="P30" i="10" s="1"/>
  <c r="Q30" i="10"/>
  <c r="E37" i="10"/>
  <c r="F37" i="10"/>
  <c r="H37" i="10" a="1"/>
  <c r="H37" i="10" s="1"/>
  <c r="M37" i="10"/>
  <c r="O37" i="10"/>
  <c r="P37" i="10" s="1"/>
  <c r="Q37" i="10"/>
  <c r="E34" i="10"/>
  <c r="F34" i="10"/>
  <c r="H34" i="10" a="1"/>
  <c r="H34" i="10" s="1"/>
  <c r="M34" i="10"/>
  <c r="O34" i="10"/>
  <c r="P34" i="10" s="1"/>
  <c r="Q34" i="10"/>
  <c r="E31" i="10"/>
  <c r="F31" i="10"/>
  <c r="H31" i="10" a="1"/>
  <c r="H31" i="10" s="1"/>
  <c r="M31" i="10"/>
  <c r="O31" i="10"/>
  <c r="P31" i="10" s="1"/>
  <c r="Q31" i="10"/>
  <c r="K22" i="10"/>
  <c r="K21" i="10"/>
  <c r="K20" i="10"/>
  <c r="K19" i="10"/>
  <c r="K18" i="10"/>
  <c r="K17" i="10"/>
  <c r="K16" i="10"/>
  <c r="K15" i="10"/>
  <c r="B580" i="12" l="1"/>
  <c r="B227" i="12"/>
  <c r="B297" i="12"/>
  <c r="B296" i="12"/>
  <c r="B303" i="12"/>
  <c r="B302" i="12"/>
  <c r="B301" i="12"/>
  <c r="B300" i="12"/>
  <c r="B299" i="12"/>
  <c r="B298" i="12"/>
  <c r="B239" i="12"/>
  <c r="B233" i="12"/>
  <c r="B231" i="12"/>
  <c r="B230" i="12"/>
  <c r="B229" i="12"/>
  <c r="B225" i="12"/>
  <c r="B126" i="12"/>
  <c r="B32" i="12"/>
  <c r="B125" i="12"/>
  <c r="B43" i="10"/>
  <c r="B36" i="10"/>
  <c r="B42" i="10"/>
  <c r="B40" i="10"/>
  <c r="B46" i="10"/>
  <c r="B110" i="10"/>
  <c r="B47" i="10"/>
  <c r="B39" i="10"/>
  <c r="B37" i="10"/>
  <c r="B33" i="10"/>
  <c r="B34" i="10"/>
  <c r="B31" i="10"/>
  <c r="B30" i="10"/>
  <c r="B130" i="12"/>
  <c r="B658" i="12"/>
  <c r="B147" i="12"/>
  <c r="B131" i="12"/>
  <c r="B141" i="12"/>
  <c r="B656" i="12"/>
  <c r="B655" i="12"/>
  <c r="B589" i="12"/>
  <c r="B588" i="12"/>
  <c r="B587" i="12"/>
  <c r="B140" i="12"/>
  <c r="B146" i="12"/>
  <c r="B652" i="12"/>
  <c r="B128" i="12"/>
  <c r="B657" i="12"/>
  <c r="B149" i="12"/>
  <c r="B127" i="12"/>
  <c r="B132" i="12"/>
  <c r="B129" i="12"/>
  <c r="B654" i="12"/>
  <c r="B148" i="12"/>
  <c r="F41" i="40"/>
  <c r="E41" i="40"/>
  <c r="B499" i="12"/>
  <c r="B498" i="12"/>
  <c r="B501" i="12"/>
  <c r="B493" i="12"/>
  <c r="B497" i="12"/>
  <c r="B495" i="12"/>
  <c r="B85" i="1"/>
  <c r="B433" i="12"/>
  <c r="B429" i="12"/>
  <c r="B91" i="1"/>
  <c r="B428" i="12"/>
  <c r="B436" i="12"/>
  <c r="B432" i="12"/>
  <c r="B431" i="12"/>
  <c r="B430" i="12"/>
  <c r="B435" i="12"/>
  <c r="B542" i="12"/>
  <c r="B544" i="12"/>
  <c r="B543" i="12"/>
  <c r="B545" i="12"/>
  <c r="B546" i="12"/>
  <c r="P820" i="10"/>
  <c r="P822" i="10"/>
  <c r="M9" i="10"/>
  <c r="M10" i="10"/>
  <c r="M11" i="10"/>
  <c r="M12" i="10"/>
  <c r="M13" i="10"/>
  <c r="M14" i="10"/>
  <c r="M15" i="10"/>
  <c r="I58" i="10"/>
  <c r="I59" i="10"/>
  <c r="I60" i="10"/>
  <c r="I61" i="10"/>
  <c r="I64" i="10"/>
  <c r="I65" i="10"/>
  <c r="I66" i="10"/>
  <c r="I83" i="10"/>
  <c r="I84" i="10"/>
  <c r="I85" i="10"/>
  <c r="I86" i="10"/>
  <c r="I87" i="10"/>
  <c r="I88" i="10"/>
  <c r="I89" i="10"/>
  <c r="I90" i="10"/>
  <c r="I91" i="10"/>
  <c r="I92" i="10"/>
  <c r="I93" i="10"/>
  <c r="I94" i="10"/>
  <c r="I95" i="10"/>
  <c r="I96" i="10"/>
  <c r="I97" i="10"/>
  <c r="I98" i="10"/>
  <c r="I99" i="10"/>
  <c r="I100" i="10"/>
  <c r="I101" i="10"/>
  <c r="I102" i="10"/>
  <c r="N102" i="10" s="1"/>
  <c r="I103" i="10"/>
  <c r="N103" i="10" s="1"/>
  <c r="I104" i="10"/>
  <c r="N104" i="10" s="1"/>
  <c r="I105" i="10"/>
  <c r="N105" i="10" s="1"/>
  <c r="I106" i="10"/>
  <c r="I107" i="10"/>
  <c r="I108" i="10"/>
  <c r="I109" i="10"/>
  <c r="I111" i="10"/>
  <c r="I112" i="10"/>
  <c r="I113" i="10"/>
  <c r="I114" i="10"/>
  <c r="I115" i="10"/>
  <c r="I116" i="10"/>
  <c r="I117" i="10"/>
  <c r="I118" i="10"/>
  <c r="I119" i="10"/>
  <c r="I120" i="10"/>
  <c r="I121" i="10"/>
  <c r="I122" i="10"/>
  <c r="I123" i="10"/>
  <c r="I124" i="10"/>
  <c r="I125" i="10"/>
  <c r="N125" i="10" s="1"/>
  <c r="I126" i="10"/>
  <c r="I127" i="10"/>
  <c r="I128" i="10"/>
  <c r="N128" i="10" s="1"/>
  <c r="I129" i="10"/>
  <c r="I130" i="10"/>
  <c r="I131" i="10"/>
  <c r="I132" i="10"/>
  <c r="I133" i="10"/>
  <c r="I134" i="10"/>
  <c r="I135" i="10"/>
  <c r="I136" i="10"/>
  <c r="I137" i="10"/>
  <c r="I138" i="10"/>
  <c r="I139" i="10"/>
  <c r="I140" i="10"/>
  <c r="I141" i="10"/>
  <c r="I142" i="10"/>
  <c r="I143" i="10"/>
  <c r="I144" i="10"/>
  <c r="I145" i="10"/>
  <c r="I146" i="10"/>
  <c r="I147" i="10"/>
  <c r="I148" i="10"/>
  <c r="I149" i="10"/>
  <c r="I150" i="10"/>
  <c r="I151" i="10"/>
  <c r="I152" i="10"/>
  <c r="I153" i="10"/>
  <c r="I154" i="10"/>
  <c r="I155" i="10"/>
  <c r="I156" i="10"/>
  <c r="I157" i="10"/>
  <c r="I158" i="10"/>
  <c r="I159" i="10"/>
  <c r="I160" i="10"/>
  <c r="I163" i="10"/>
  <c r="I164" i="10"/>
  <c r="I165" i="10"/>
  <c r="I166" i="10"/>
  <c r="I167" i="10"/>
  <c r="I168" i="10"/>
  <c r="I169" i="10"/>
  <c r="I170" i="10"/>
  <c r="I171" i="10"/>
  <c r="I172" i="10"/>
  <c r="I173" i="10"/>
  <c r="I174" i="10"/>
  <c r="I175" i="10"/>
  <c r="I176" i="10"/>
  <c r="I177" i="10"/>
  <c r="I178" i="10"/>
  <c r="I179" i="10"/>
  <c r="I180" i="10"/>
  <c r="I181" i="10"/>
  <c r="I182" i="10"/>
  <c r="I183" i="10"/>
  <c r="I184" i="10"/>
  <c r="I185" i="10"/>
  <c r="I186" i="10"/>
  <c r="I187" i="10"/>
  <c r="I188" i="10"/>
  <c r="I189" i="10"/>
  <c r="I190" i="10"/>
  <c r="I191" i="10"/>
  <c r="I192" i="10"/>
  <c r="I193" i="10"/>
  <c r="I194" i="10"/>
  <c r="I195" i="10"/>
  <c r="I196" i="10"/>
  <c r="I197" i="10"/>
  <c r="I198" i="10"/>
  <c r="I199" i="10"/>
  <c r="I200" i="10"/>
  <c r="I201" i="10"/>
  <c r="I202" i="10"/>
  <c r="I219" i="10"/>
  <c r="I220" i="10"/>
  <c r="I221" i="10"/>
  <c r="I222" i="10"/>
  <c r="I223" i="10"/>
  <c r="I224" i="10"/>
  <c r="I225" i="10"/>
  <c r="I226" i="10"/>
  <c r="I227" i="10"/>
  <c r="I228" i="10"/>
  <c r="I229" i="10"/>
  <c r="I230" i="10"/>
  <c r="I231" i="10"/>
  <c r="I232" i="10"/>
  <c r="I233" i="10"/>
  <c r="I234" i="10"/>
  <c r="I235" i="10"/>
  <c r="I236" i="10"/>
  <c r="I237" i="10"/>
  <c r="I238" i="10"/>
  <c r="I239" i="10"/>
  <c r="I240" i="10"/>
  <c r="I241" i="10"/>
  <c r="I242" i="10"/>
  <c r="I243" i="10"/>
  <c r="I244" i="10"/>
  <c r="I245" i="10"/>
  <c r="I246" i="10"/>
  <c r="I247" i="10"/>
  <c r="I248" i="10"/>
  <c r="I249" i="10"/>
  <c r="I250" i="10"/>
  <c r="I251" i="10"/>
  <c r="I255" i="10"/>
  <c r="I257" i="10"/>
  <c r="I258" i="10"/>
  <c r="I259" i="10"/>
  <c r="I260" i="10"/>
  <c r="I261" i="10"/>
  <c r="I262" i="10"/>
  <c r="I267" i="10"/>
  <c r="I268" i="10"/>
  <c r="I269" i="10"/>
  <c r="I270" i="10"/>
  <c r="I271" i="10"/>
  <c r="I272" i="10"/>
  <c r="I273" i="10"/>
  <c r="I274" i="10"/>
  <c r="I275" i="10"/>
  <c r="I276" i="10"/>
  <c r="I277" i="10"/>
  <c r="I278" i="10"/>
  <c r="I279" i="10"/>
  <c r="I280" i="10"/>
  <c r="I281" i="10"/>
  <c r="I282" i="10"/>
  <c r="I283" i="10"/>
  <c r="I284" i="10"/>
  <c r="I285" i="10"/>
  <c r="I286" i="10"/>
  <c r="I287" i="10"/>
  <c r="I288" i="10"/>
  <c r="I289" i="10"/>
  <c r="I290" i="10"/>
  <c r="I291" i="10"/>
  <c r="I292" i="10"/>
  <c r="I294" i="10"/>
  <c r="I295" i="10"/>
  <c r="I296" i="10"/>
  <c r="I297" i="10"/>
  <c r="I298" i="10"/>
  <c r="I299" i="10"/>
  <c r="I300" i="10"/>
  <c r="I301" i="10"/>
  <c r="I302" i="10"/>
  <c r="I303" i="10"/>
  <c r="I304" i="10"/>
  <c r="I305" i="10"/>
  <c r="I306" i="10"/>
  <c r="I307" i="10"/>
  <c r="I308" i="10"/>
  <c r="I309" i="10"/>
  <c r="I310" i="10"/>
  <c r="I311" i="10"/>
  <c r="I312" i="10"/>
  <c r="I313" i="10"/>
  <c r="I314" i="10"/>
  <c r="I315" i="10"/>
  <c r="I316" i="10"/>
  <c r="I317" i="10"/>
  <c r="I318" i="10"/>
  <c r="I319" i="10"/>
  <c r="I320" i="10"/>
  <c r="I321" i="10"/>
  <c r="I322" i="10"/>
  <c r="I323" i="10"/>
  <c r="I324" i="10"/>
  <c r="I325" i="10"/>
  <c r="I326" i="10"/>
  <c r="I327" i="10"/>
  <c r="I328" i="10"/>
  <c r="I329" i="10"/>
  <c r="I330" i="10"/>
  <c r="I331" i="10"/>
  <c r="I332" i="10"/>
  <c r="I333" i="10"/>
  <c r="I334" i="10"/>
  <c r="I335" i="10"/>
  <c r="I336" i="10"/>
  <c r="I337" i="10"/>
  <c r="I338" i="10"/>
  <c r="I339" i="10"/>
  <c r="I346" i="10"/>
  <c r="I347" i="10"/>
  <c r="I348" i="10"/>
  <c r="I349" i="10"/>
  <c r="I350" i="10"/>
  <c r="I351" i="10"/>
  <c r="I352" i="10"/>
  <c r="I353" i="10"/>
  <c r="I354" i="10"/>
  <c r="I355" i="10"/>
  <c r="I356" i="10"/>
  <c r="I357" i="10"/>
  <c r="I358" i="10"/>
  <c r="I359" i="10"/>
  <c r="I360" i="10"/>
  <c r="I361" i="10"/>
  <c r="I362" i="10"/>
  <c r="I381" i="10"/>
  <c r="I382" i="10"/>
  <c r="I383" i="10"/>
  <c r="I384" i="10"/>
  <c r="I385" i="10"/>
  <c r="I386" i="10"/>
  <c r="I387" i="10"/>
  <c r="I390" i="10"/>
  <c r="I391"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N463" i="10" s="1"/>
  <c r="I464" i="10"/>
  <c r="N464" i="10" s="1"/>
  <c r="I465" i="10"/>
  <c r="N465" i="10" s="1"/>
  <c r="I466" i="10"/>
  <c r="N466" i="10" s="1"/>
  <c r="I467" i="10"/>
  <c r="N467" i="10" s="1"/>
  <c r="I468" i="10"/>
  <c r="N468" i="10" s="1"/>
  <c r="I469" i="10"/>
  <c r="I470" i="10"/>
  <c r="I471" i="10"/>
  <c r="I480" i="10"/>
  <c r="I481" i="10"/>
  <c r="I482" i="10"/>
  <c r="I483" i="10"/>
  <c r="I484" i="10"/>
  <c r="I485" i="10"/>
  <c r="I491" i="10"/>
  <c r="I492" i="10"/>
  <c r="I493" i="10"/>
  <c r="I494" i="10"/>
  <c r="I495" i="10"/>
  <c r="N495" i="10" s="1"/>
  <c r="I496" i="10"/>
  <c r="N496" i="10" s="1"/>
  <c r="I497" i="10"/>
  <c r="N497" i="10" s="1"/>
  <c r="I498" i="10"/>
  <c r="N498" i="10" s="1"/>
  <c r="I499" i="10"/>
  <c r="I500" i="10"/>
  <c r="I501" i="10"/>
  <c r="I502" i="10"/>
  <c r="I503" i="10"/>
  <c r="I504" i="10"/>
  <c r="I505" i="10"/>
  <c r="I506" i="10"/>
  <c r="I507" i="10"/>
  <c r="I508" i="10"/>
  <c r="I509" i="10"/>
  <c r="I510" i="10"/>
  <c r="I511" i="10"/>
  <c r="I512" i="10"/>
  <c r="I513" i="10"/>
  <c r="I514"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8" i="10"/>
  <c r="I549" i="10"/>
  <c r="I550" i="10"/>
  <c r="I551" i="10"/>
  <c r="I552" i="10"/>
  <c r="I553" i="10"/>
  <c r="I554" i="10"/>
  <c r="I555" i="10"/>
  <c r="I556" i="10"/>
  <c r="I560" i="10"/>
  <c r="I561" i="10"/>
  <c r="I562" i="10"/>
  <c r="I563" i="10"/>
  <c r="I564" i="10"/>
  <c r="I565" i="10"/>
  <c r="I566" i="10"/>
  <c r="I567" i="10"/>
  <c r="I568" i="10"/>
  <c r="I569" i="10"/>
  <c r="I570" i="10"/>
  <c r="I571" i="10"/>
  <c r="I572" i="10"/>
  <c r="I576" i="10"/>
  <c r="I577" i="10"/>
  <c r="I578" i="10"/>
  <c r="I579" i="10"/>
  <c r="I580" i="10"/>
  <c r="I581" i="10"/>
  <c r="I582" i="10"/>
  <c r="I583" i="10"/>
  <c r="I584" i="10"/>
  <c r="I585" i="10"/>
  <c r="I586" i="10"/>
  <c r="I587" i="10"/>
  <c r="I588" i="10"/>
  <c r="I589" i="10"/>
  <c r="I590" i="10"/>
  <c r="I591" i="10"/>
  <c r="I592" i="10"/>
  <c r="I593" i="10"/>
  <c r="I596" i="10"/>
  <c r="I597" i="10"/>
  <c r="I598" i="10"/>
  <c r="I599" i="10"/>
  <c r="I600" i="10"/>
  <c r="I601" i="10"/>
  <c r="I602" i="10"/>
  <c r="I603" i="10"/>
  <c r="I604" i="10"/>
  <c r="I605"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N777" i="10" s="1"/>
  <c r="I778" i="10"/>
  <c r="N778" i="10" s="1"/>
  <c r="I779" i="10"/>
  <c r="N779" i="10" s="1"/>
  <c r="I780" i="10"/>
  <c r="I781" i="10"/>
  <c r="I782" i="10"/>
  <c r="I783" i="10"/>
  <c r="N783" i="10" s="1"/>
  <c r="I784" i="10"/>
  <c r="N784" i="10" s="1"/>
  <c r="I785" i="10"/>
  <c r="N785" i="10" s="1"/>
  <c r="I786" i="10"/>
  <c r="N786" i="10" s="1"/>
  <c r="I787" i="10"/>
  <c r="N787" i="10" s="1"/>
  <c r="I788" i="10"/>
  <c r="N788" i="10" s="1"/>
  <c r="I789" i="10"/>
  <c r="N789" i="10" s="1"/>
  <c r="I790" i="10"/>
  <c r="N790" i="10" s="1"/>
  <c r="I791" i="10"/>
  <c r="N791" i="10" s="1"/>
  <c r="I792" i="10"/>
  <c r="N792" i="10" s="1"/>
  <c r="I793" i="10"/>
  <c r="N793" i="10" s="1"/>
  <c r="I794" i="10"/>
  <c r="I795" i="10"/>
  <c r="N795" i="10" s="1"/>
  <c r="I796" i="10"/>
  <c r="I797" i="10"/>
  <c r="I798" i="10"/>
  <c r="I799" i="10"/>
  <c r="I800" i="10"/>
  <c r="N800" i="10" s="1"/>
  <c r="I801" i="10"/>
  <c r="N801" i="10" s="1"/>
  <c r="I802" i="10"/>
  <c r="N802" i="10" s="1"/>
  <c r="I803" i="10"/>
  <c r="N803" i="10" s="1"/>
  <c r="I804" i="10"/>
  <c r="N804" i="10" s="1"/>
  <c r="I805" i="10"/>
  <c r="N805" i="10" s="1"/>
  <c r="I806" i="10"/>
  <c r="N806" i="10" s="1"/>
  <c r="I807" i="10"/>
  <c r="N807" i="10" s="1"/>
  <c r="I808" i="10"/>
  <c r="N808" i="10" s="1"/>
  <c r="I809" i="10"/>
  <c r="I810" i="10"/>
  <c r="I811" i="10"/>
  <c r="I812" i="10"/>
  <c r="I813" i="10"/>
  <c r="I814" i="10"/>
  <c r="I820" i="10"/>
  <c r="I821" i="10"/>
  <c r="I822" i="10"/>
  <c r="H10" i="10" a="1"/>
  <c r="H10" i="10" s="1"/>
  <c r="H11" i="10" a="1"/>
  <c r="H11" i="10" s="1"/>
  <c r="H12" i="10" a="1"/>
  <c r="H12" i="10" s="1"/>
  <c r="H13" i="10" a="1"/>
  <c r="H13" i="10" s="1"/>
  <c r="H14" i="10" a="1"/>
  <c r="H14" i="10" s="1"/>
  <c r="H15" i="10" a="1"/>
  <c r="H15" i="10" s="1"/>
  <c r="H16" i="10" a="1"/>
  <c r="H16" i="10" s="1"/>
  <c r="H17" i="10" a="1"/>
  <c r="H17" i="10" s="1"/>
  <c r="H18" i="10" a="1"/>
  <c r="H18" i="10" s="1"/>
  <c r="H19" i="10" a="1"/>
  <c r="H19" i="10" s="1"/>
  <c r="H20" i="10" a="1"/>
  <c r="H20" i="10" s="1"/>
  <c r="H21" i="10" a="1"/>
  <c r="H21" i="10" s="1"/>
  <c r="H22" i="10" a="1"/>
  <c r="H22" i="10" s="1"/>
  <c r="H23" i="10" a="1"/>
  <c r="H23" i="10" s="1"/>
  <c r="H24" i="10" a="1"/>
  <c r="H24" i="10" s="1"/>
  <c r="H25" i="10" a="1"/>
  <c r="H25" i="10" s="1"/>
  <c r="H26" i="10" a="1"/>
  <c r="H26" i="10" s="1"/>
  <c r="H27" i="10" a="1"/>
  <c r="H27" i="10" s="1"/>
  <c r="H28" i="10" a="1"/>
  <c r="H28" i="10" s="1"/>
  <c r="H29" i="10" a="1"/>
  <c r="H29" i="10" s="1"/>
  <c r="H32" i="10" a="1"/>
  <c r="H32" i="10" s="1"/>
  <c r="H35" i="10" a="1"/>
  <c r="H35" i="10" s="1"/>
  <c r="H38" i="10" a="1"/>
  <c r="H38" i="10" s="1"/>
  <c r="H41" i="10" a="1"/>
  <c r="H41" i="10" s="1"/>
  <c r="H44" i="10" a="1"/>
  <c r="H44" i="10" s="1"/>
  <c r="H45" i="10" a="1"/>
  <c r="H45" i="10" s="1"/>
  <c r="H48" i="10" a="1"/>
  <c r="H48" i="10" s="1"/>
  <c r="H49" i="10" a="1"/>
  <c r="H49" i="10" s="1"/>
  <c r="H50" i="10" a="1"/>
  <c r="H50" i="10" s="1"/>
  <c r="H51" i="10" a="1"/>
  <c r="H51" i="10" s="1"/>
  <c r="H52" i="10" a="1"/>
  <c r="H52" i="10" s="1"/>
  <c r="H53" i="10" a="1"/>
  <c r="H53" i="10" s="1"/>
  <c r="H54" i="10" a="1"/>
  <c r="H54" i="10" s="1"/>
  <c r="H55" i="10" a="1"/>
  <c r="H55" i="10" s="1"/>
  <c r="H56" i="10" a="1"/>
  <c r="H56" i="10" s="1"/>
  <c r="H57" i="10" a="1"/>
  <c r="H57" i="10" s="1"/>
  <c r="H58" i="10" a="1"/>
  <c r="H58" i="10" s="1"/>
  <c r="H59" i="10" a="1"/>
  <c r="H59" i="10" s="1"/>
  <c r="H60" i="10" a="1"/>
  <c r="H60" i="10" s="1"/>
  <c r="H61" i="10" a="1"/>
  <c r="H61" i="10" s="1"/>
  <c r="H62" i="10" a="1"/>
  <c r="H62" i="10" s="1"/>
  <c r="H63" i="10" a="1"/>
  <c r="H63" i="10" s="1"/>
  <c r="H64" i="10" a="1"/>
  <c r="H64" i="10" s="1"/>
  <c r="H65" i="10" a="1"/>
  <c r="H65" i="10" s="1"/>
  <c r="H66" i="10" a="1"/>
  <c r="H66" i="10" s="1"/>
  <c r="H67" i="10" a="1"/>
  <c r="H67" i="10" s="1"/>
  <c r="H68" i="10" a="1"/>
  <c r="H68" i="10" s="1"/>
  <c r="H69" i="10" a="1"/>
  <c r="H69" i="10" s="1"/>
  <c r="H70" i="10" a="1"/>
  <c r="H70" i="10" s="1"/>
  <c r="H71" i="10" a="1"/>
  <c r="H71" i="10" s="1"/>
  <c r="H72" i="10" a="1"/>
  <c r="H72" i="10" s="1"/>
  <c r="H73" i="10" a="1"/>
  <c r="H73" i="10" s="1"/>
  <c r="H74" i="10" a="1"/>
  <c r="H74" i="10" s="1"/>
  <c r="H75" i="10" a="1"/>
  <c r="H75" i="10" s="1"/>
  <c r="H76" i="10" a="1"/>
  <c r="H76" i="10" s="1"/>
  <c r="H77" i="10" a="1"/>
  <c r="H77" i="10" s="1"/>
  <c r="H78" i="10" a="1"/>
  <c r="H78" i="10" s="1"/>
  <c r="H79" i="10" a="1"/>
  <c r="H79" i="10" s="1"/>
  <c r="H80" i="10" a="1"/>
  <c r="H80" i="10" s="1"/>
  <c r="H81" i="10" a="1"/>
  <c r="H81" i="10" s="1"/>
  <c r="H82" i="10" a="1"/>
  <c r="H82" i="10" s="1"/>
  <c r="H83" i="10" a="1"/>
  <c r="H83" i="10" s="1"/>
  <c r="H84" i="10" a="1"/>
  <c r="H84" i="10" s="1"/>
  <c r="H85" i="10" a="1"/>
  <c r="H85" i="10" s="1"/>
  <c r="H86" i="10" a="1"/>
  <c r="H86" i="10" s="1"/>
  <c r="H87" i="10" a="1"/>
  <c r="H87" i="10" s="1"/>
  <c r="H88" i="10" a="1"/>
  <c r="H88" i="10" s="1"/>
  <c r="H89" i="10" a="1"/>
  <c r="H89" i="10" s="1"/>
  <c r="H90" i="10" a="1"/>
  <c r="H90" i="10" s="1"/>
  <c r="H91" i="10" a="1"/>
  <c r="H91" i="10" s="1"/>
  <c r="H92" i="10" a="1"/>
  <c r="H92" i="10" s="1"/>
  <c r="H93" i="10" a="1"/>
  <c r="H93" i="10" s="1"/>
  <c r="H94" i="10" a="1"/>
  <c r="H94" i="10" s="1"/>
  <c r="H95" i="10" a="1"/>
  <c r="H95" i="10" s="1"/>
  <c r="H96" i="10" a="1"/>
  <c r="H96" i="10" s="1"/>
  <c r="H97" i="10" a="1"/>
  <c r="H97" i="10" s="1"/>
  <c r="H98" i="10" a="1"/>
  <c r="H98" i="10" s="1"/>
  <c r="H99" i="10" a="1"/>
  <c r="H99" i="10" s="1"/>
  <c r="H100" i="10" a="1"/>
  <c r="H100" i="10" s="1"/>
  <c r="H101" i="10" a="1"/>
  <c r="H101" i="10" s="1"/>
  <c r="H102" i="10" a="1"/>
  <c r="H102" i="10" s="1"/>
  <c r="H103" i="10" a="1"/>
  <c r="H103" i="10" s="1"/>
  <c r="H104" i="10" a="1"/>
  <c r="H104" i="10" s="1"/>
  <c r="H105" i="10" a="1"/>
  <c r="H105" i="10" s="1"/>
  <c r="H106" i="10" a="1"/>
  <c r="H106" i="10" s="1"/>
  <c r="H107" i="10" a="1"/>
  <c r="H107" i="10" s="1"/>
  <c r="H108" i="10" a="1"/>
  <c r="H108" i="10" s="1"/>
  <c r="H109" i="10" a="1"/>
  <c r="H109" i="10" s="1"/>
  <c r="H111" i="10" a="1"/>
  <c r="H111" i="10" s="1"/>
  <c r="H114" i="10" a="1"/>
  <c r="H114" i="10" s="1"/>
  <c r="H115" i="10" a="1"/>
  <c r="H115" i="10" s="1"/>
  <c r="H116" i="10" a="1"/>
  <c r="H116" i="10" s="1"/>
  <c r="H117" i="10" a="1"/>
  <c r="H117" i="10" s="1"/>
  <c r="H118" i="10" a="1"/>
  <c r="H118" i="10" s="1"/>
  <c r="H119" i="10" a="1"/>
  <c r="H119" i="10" s="1"/>
  <c r="H120" i="10" a="1"/>
  <c r="H120" i="10" s="1"/>
  <c r="H121" i="10" a="1"/>
  <c r="H121" i="10" s="1"/>
  <c r="H122" i="10" a="1"/>
  <c r="H122" i="10" s="1"/>
  <c r="H123" i="10" a="1"/>
  <c r="H123" i="10" s="1"/>
  <c r="H124" i="10" a="1"/>
  <c r="H124" i="10" s="1"/>
  <c r="H125" i="10" a="1"/>
  <c r="H125" i="10" s="1"/>
  <c r="H126" i="10" a="1"/>
  <c r="H126" i="10" s="1"/>
  <c r="H127" i="10" a="1"/>
  <c r="H127" i="10" s="1"/>
  <c r="H128" i="10" a="1"/>
  <c r="H128" i="10" s="1"/>
  <c r="H129" i="10" a="1"/>
  <c r="H129" i="10" s="1"/>
  <c r="H130" i="10" a="1"/>
  <c r="H130" i="10" s="1"/>
  <c r="H131" i="10" a="1"/>
  <c r="H131" i="10" s="1"/>
  <c r="H132" i="10" a="1"/>
  <c r="H132" i="10" s="1"/>
  <c r="H133" i="10" a="1"/>
  <c r="H133" i="10" s="1"/>
  <c r="H134" i="10" a="1"/>
  <c r="H134" i="10" s="1"/>
  <c r="H135" i="10" a="1"/>
  <c r="H135" i="10" s="1"/>
  <c r="H136" i="10" a="1"/>
  <c r="H136" i="10" s="1"/>
  <c r="H137" i="10" a="1"/>
  <c r="H137" i="10" s="1"/>
  <c r="H138" i="10" a="1"/>
  <c r="H138" i="10" s="1"/>
  <c r="H139" i="10" a="1"/>
  <c r="H139" i="10" s="1"/>
  <c r="H140" i="10" a="1"/>
  <c r="H140" i="10" s="1"/>
  <c r="H141" i="10" a="1"/>
  <c r="H141" i="10" s="1"/>
  <c r="H142" i="10" a="1"/>
  <c r="H142" i="10" s="1"/>
  <c r="H143" i="10" a="1"/>
  <c r="H143" i="10" s="1"/>
  <c r="H144" i="10" a="1"/>
  <c r="H144" i="10" s="1"/>
  <c r="H145" i="10" a="1"/>
  <c r="H145" i="10" s="1"/>
  <c r="H146" i="10" a="1"/>
  <c r="H146" i="10" s="1"/>
  <c r="H147" i="10" a="1"/>
  <c r="H147" i="10" s="1"/>
  <c r="H148" i="10" a="1"/>
  <c r="H148" i="10" s="1"/>
  <c r="H149" i="10" a="1"/>
  <c r="H149" i="10" s="1"/>
  <c r="H150" i="10" a="1"/>
  <c r="H150" i="10" s="1"/>
  <c r="H151" i="10" a="1"/>
  <c r="H151" i="10" s="1"/>
  <c r="H152" i="10" a="1"/>
  <c r="H152" i="10" s="1"/>
  <c r="H153" i="10" a="1"/>
  <c r="H153" i="10" s="1"/>
  <c r="H154" i="10" a="1"/>
  <c r="H154" i="10" s="1"/>
  <c r="H155" i="10" a="1"/>
  <c r="H155" i="10" s="1"/>
  <c r="H156" i="10" a="1"/>
  <c r="H156" i="10" s="1"/>
  <c r="H157" i="10" a="1"/>
  <c r="H157" i="10" s="1"/>
  <c r="H158" i="10" a="1"/>
  <c r="H158" i="10" s="1"/>
  <c r="H159" i="10" a="1"/>
  <c r="H159" i="10" s="1"/>
  <c r="H160" i="10" a="1"/>
  <c r="H160" i="10" s="1"/>
  <c r="H163" i="10" a="1"/>
  <c r="H163" i="10" s="1"/>
  <c r="H164" i="10" a="1"/>
  <c r="H164" i="10" s="1"/>
  <c r="H165" i="10" a="1"/>
  <c r="H165" i="10" s="1"/>
  <c r="H166" i="10" a="1"/>
  <c r="H166" i="10" s="1"/>
  <c r="H167" i="10" a="1"/>
  <c r="H167" i="10" s="1"/>
  <c r="H168" i="10" a="1"/>
  <c r="H168" i="10" s="1"/>
  <c r="H169" i="10" a="1"/>
  <c r="H169" i="10" s="1"/>
  <c r="H170" i="10" a="1"/>
  <c r="H170" i="10" s="1"/>
  <c r="H171" i="10" a="1"/>
  <c r="H171" i="10" s="1"/>
  <c r="H172" i="10" a="1"/>
  <c r="H172" i="10" s="1"/>
  <c r="H173" i="10" a="1"/>
  <c r="H173" i="10" s="1"/>
  <c r="H174" i="10" a="1"/>
  <c r="H174" i="10" s="1"/>
  <c r="H175" i="10" a="1"/>
  <c r="H175" i="10" s="1"/>
  <c r="H176" i="10" a="1"/>
  <c r="H176" i="10" s="1"/>
  <c r="H177" i="10" a="1"/>
  <c r="H177" i="10" s="1"/>
  <c r="H178" i="10" a="1"/>
  <c r="H178" i="10" s="1"/>
  <c r="H179" i="10" a="1"/>
  <c r="H179" i="10" s="1"/>
  <c r="H180" i="10" a="1"/>
  <c r="H180" i="10" s="1"/>
  <c r="H181" i="10" a="1"/>
  <c r="H181" i="10" s="1"/>
  <c r="H182" i="10" a="1"/>
  <c r="H182" i="10" s="1"/>
  <c r="H183" i="10" a="1"/>
  <c r="H183" i="10" s="1"/>
  <c r="H184" i="10" a="1"/>
  <c r="H184" i="10" s="1"/>
  <c r="H185" i="10" a="1"/>
  <c r="H185" i="10" s="1"/>
  <c r="H186" i="10" a="1"/>
  <c r="H186" i="10" s="1"/>
  <c r="H187" i="10" a="1"/>
  <c r="H187" i="10" s="1"/>
  <c r="H188" i="10" a="1"/>
  <c r="H188" i="10" s="1"/>
  <c r="H189" i="10" a="1"/>
  <c r="H189" i="10" s="1"/>
  <c r="H190" i="10" a="1"/>
  <c r="H190" i="10" s="1"/>
  <c r="H191" i="10" a="1"/>
  <c r="H191" i="10" s="1"/>
  <c r="H192" i="10" a="1"/>
  <c r="H192" i="10" s="1"/>
  <c r="H193" i="10" a="1"/>
  <c r="H193" i="10" s="1"/>
  <c r="H194" i="10" a="1"/>
  <c r="H194" i="10" s="1"/>
  <c r="H195" i="10" a="1"/>
  <c r="H195" i="10" s="1"/>
  <c r="H196" i="10" a="1"/>
  <c r="H196" i="10" s="1"/>
  <c r="H197" i="10" a="1"/>
  <c r="H197" i="10" s="1"/>
  <c r="H198" i="10" a="1"/>
  <c r="H198" i="10" s="1"/>
  <c r="H199" i="10" a="1"/>
  <c r="H199" i="10" s="1"/>
  <c r="H200" i="10" a="1"/>
  <c r="H200" i="10" s="1"/>
  <c r="H201" i="10" a="1"/>
  <c r="H201" i="10" s="1"/>
  <c r="H202" i="10" a="1"/>
  <c r="H202" i="10" s="1"/>
  <c r="H203" i="10" a="1"/>
  <c r="H203" i="10" s="1"/>
  <c r="H204" i="10" a="1"/>
  <c r="H204" i="10" s="1"/>
  <c r="H205" i="10" a="1"/>
  <c r="H205" i="10" s="1"/>
  <c r="H206" i="10" a="1"/>
  <c r="H206" i="10" s="1"/>
  <c r="H207" i="10" a="1"/>
  <c r="H207" i="10" s="1"/>
  <c r="H208" i="10" a="1"/>
  <c r="H208" i="10" s="1"/>
  <c r="H209" i="10" a="1"/>
  <c r="H209" i="10" s="1"/>
  <c r="H210" i="10" a="1"/>
  <c r="H210" i="10" s="1"/>
  <c r="H211" i="10" a="1"/>
  <c r="H211" i="10" s="1"/>
  <c r="H212" i="10" a="1"/>
  <c r="H212" i="10" s="1"/>
  <c r="H213" i="10" a="1"/>
  <c r="H213" i="10" s="1"/>
  <c r="H214" i="10" a="1"/>
  <c r="H214" i="10" s="1"/>
  <c r="H215" i="10" a="1"/>
  <c r="H215" i="10" s="1"/>
  <c r="H216" i="10" a="1"/>
  <c r="H216" i="10" s="1"/>
  <c r="H217" i="10" a="1"/>
  <c r="H217" i="10" s="1"/>
  <c r="H218" i="10" a="1"/>
  <c r="H218" i="10" s="1"/>
  <c r="H219" i="10" a="1"/>
  <c r="H219" i="10" s="1"/>
  <c r="H220" i="10" a="1"/>
  <c r="H220" i="10" s="1"/>
  <c r="H221" i="10" a="1"/>
  <c r="H221" i="10" s="1"/>
  <c r="H222" i="10" a="1"/>
  <c r="H222" i="10" s="1"/>
  <c r="H223" i="10" a="1"/>
  <c r="H223" i="10" s="1"/>
  <c r="H224" i="10" a="1"/>
  <c r="H224" i="10" s="1"/>
  <c r="H225" i="10" a="1"/>
  <c r="H225" i="10" s="1"/>
  <c r="H226" i="10" a="1"/>
  <c r="H226" i="10" s="1"/>
  <c r="H227" i="10" a="1"/>
  <c r="H227" i="10" s="1"/>
  <c r="H228" i="10" a="1"/>
  <c r="H228" i="10" s="1"/>
  <c r="H229" i="10" a="1"/>
  <c r="H229" i="10" s="1"/>
  <c r="H230" i="10" a="1"/>
  <c r="H230" i="10" s="1"/>
  <c r="H231" i="10" a="1"/>
  <c r="H231" i="10" s="1"/>
  <c r="H232" i="10" a="1"/>
  <c r="H232" i="10" s="1"/>
  <c r="H233" i="10" a="1"/>
  <c r="H233" i="10" s="1"/>
  <c r="H234" i="10" a="1"/>
  <c r="H234" i="10" s="1"/>
  <c r="H235" i="10" a="1"/>
  <c r="H235" i="10" s="1"/>
  <c r="H236" i="10" a="1"/>
  <c r="H236" i="10" s="1"/>
  <c r="H237" i="10" a="1"/>
  <c r="H237" i="10" s="1"/>
  <c r="H238" i="10" a="1"/>
  <c r="H238" i="10" s="1"/>
  <c r="H239" i="10" a="1"/>
  <c r="H239" i="10" s="1"/>
  <c r="H240" i="10" a="1"/>
  <c r="H240" i="10" s="1"/>
  <c r="H241" i="10" a="1"/>
  <c r="H241" i="10" s="1"/>
  <c r="H242" i="10" a="1"/>
  <c r="H242" i="10" s="1"/>
  <c r="H243" i="10" a="1"/>
  <c r="H243" i="10" s="1"/>
  <c r="H244" i="10" a="1"/>
  <c r="H244" i="10" s="1"/>
  <c r="H245" i="10" a="1"/>
  <c r="H245" i="10" s="1"/>
  <c r="H246" i="10" a="1"/>
  <c r="H246" i="10" s="1"/>
  <c r="H247" i="10" a="1"/>
  <c r="H247" i="10" s="1"/>
  <c r="H248" i="10" a="1"/>
  <c r="H248" i="10" s="1"/>
  <c r="H249" i="10" a="1"/>
  <c r="H249" i="10" s="1"/>
  <c r="H250" i="10" a="1"/>
  <c r="H250" i="10" s="1"/>
  <c r="H251" i="10" a="1"/>
  <c r="H251" i="10" s="1"/>
  <c r="H252" i="10" a="1"/>
  <c r="H252" i="10" s="1"/>
  <c r="H253" i="10" a="1"/>
  <c r="H253" i="10" s="1"/>
  <c r="H254" i="10" a="1"/>
  <c r="H254" i="10" s="1"/>
  <c r="H255" i="10" a="1"/>
  <c r="H255" i="10" s="1"/>
  <c r="H256" i="10" a="1"/>
  <c r="H256" i="10" s="1"/>
  <c r="H257" i="10" a="1"/>
  <c r="H257" i="10" s="1"/>
  <c r="H258" i="10" a="1"/>
  <c r="H258" i="10" s="1"/>
  <c r="H259" i="10" a="1"/>
  <c r="H259" i="10" s="1"/>
  <c r="H260" i="10" a="1"/>
  <c r="H260" i="10" s="1"/>
  <c r="H261" i="10" a="1"/>
  <c r="H261" i="10" s="1"/>
  <c r="H262" i="10" a="1"/>
  <c r="H262" i="10" s="1"/>
  <c r="H263" i="10" a="1"/>
  <c r="H263" i="10" s="1"/>
  <c r="H264" i="10" a="1"/>
  <c r="H264" i="10" s="1"/>
  <c r="H265" i="10" a="1"/>
  <c r="H265" i="10" s="1"/>
  <c r="H266" i="10" a="1"/>
  <c r="H266" i="10" s="1"/>
  <c r="H267" i="10" a="1"/>
  <c r="H267" i="10" s="1"/>
  <c r="H268" i="10" a="1"/>
  <c r="H268" i="10" s="1"/>
  <c r="H269" i="10" a="1"/>
  <c r="H269" i="10" s="1"/>
  <c r="H270" i="10" a="1"/>
  <c r="H270" i="10" s="1"/>
  <c r="H271" i="10" a="1"/>
  <c r="H271" i="10" s="1"/>
  <c r="H272" i="10" a="1"/>
  <c r="H272" i="10" s="1"/>
  <c r="H273" i="10" a="1"/>
  <c r="H273" i="10" s="1"/>
  <c r="H274" i="10" a="1"/>
  <c r="H274" i="10" s="1"/>
  <c r="H275" i="10" a="1"/>
  <c r="H275" i="10" s="1"/>
  <c r="H276" i="10" a="1"/>
  <c r="H276" i="10" s="1"/>
  <c r="H277" i="10" a="1"/>
  <c r="H277" i="10" s="1"/>
  <c r="H278" i="10" a="1"/>
  <c r="H278" i="10" s="1"/>
  <c r="H279" i="10" a="1"/>
  <c r="H279" i="10" s="1"/>
  <c r="H280" i="10" a="1"/>
  <c r="H280" i="10" s="1"/>
  <c r="H281" i="10" a="1"/>
  <c r="H281" i="10" s="1"/>
  <c r="H282" i="10" a="1"/>
  <c r="H282" i="10" s="1"/>
  <c r="H283" i="10" a="1"/>
  <c r="H283" i="10" s="1"/>
  <c r="H284" i="10" a="1"/>
  <c r="H284" i="10" s="1"/>
  <c r="H285" i="10" a="1"/>
  <c r="H285" i="10" s="1"/>
  <c r="H286" i="10" a="1"/>
  <c r="H286" i="10" s="1"/>
  <c r="H287" i="10" a="1"/>
  <c r="H287" i="10" s="1"/>
  <c r="H288" i="10" a="1"/>
  <c r="H288" i="10" s="1"/>
  <c r="H289" i="10" a="1"/>
  <c r="H289" i="10" s="1"/>
  <c r="H290" i="10" a="1"/>
  <c r="H290" i="10" s="1"/>
  <c r="H291" i="10" a="1"/>
  <c r="H291" i="10" s="1"/>
  <c r="H292" i="10" a="1"/>
  <c r="H292" i="10" s="1"/>
  <c r="H294" i="10" a="1"/>
  <c r="H294" i="10" s="1"/>
  <c r="H295" i="10" a="1"/>
  <c r="H295" i="10" s="1"/>
  <c r="H296" i="10" a="1"/>
  <c r="H296" i="10" s="1"/>
  <c r="H297" i="10" a="1"/>
  <c r="H297" i="10" s="1"/>
  <c r="H298" i="10" a="1"/>
  <c r="H298" i="10" s="1"/>
  <c r="H299" i="10" a="1"/>
  <c r="H299" i="10" s="1"/>
  <c r="H300" i="10" a="1"/>
  <c r="H300" i="10" s="1"/>
  <c r="H301" i="10" a="1"/>
  <c r="H301" i="10" s="1"/>
  <c r="H302" i="10" a="1"/>
  <c r="H302" i="10" s="1"/>
  <c r="H303" i="10" a="1"/>
  <c r="H303" i="10" s="1"/>
  <c r="H304" i="10" a="1"/>
  <c r="H304" i="10" s="1"/>
  <c r="H305" i="10" a="1"/>
  <c r="H305" i="10" s="1"/>
  <c r="H306" i="10" a="1"/>
  <c r="H306" i="10" s="1"/>
  <c r="H307" i="10" a="1"/>
  <c r="H307" i="10" s="1"/>
  <c r="H308" i="10" a="1"/>
  <c r="H308" i="10" s="1"/>
  <c r="H309" i="10" a="1"/>
  <c r="H309" i="10" s="1"/>
  <c r="H310" i="10" a="1"/>
  <c r="H310" i="10" s="1"/>
  <c r="H311" i="10" a="1"/>
  <c r="H311" i="10" s="1"/>
  <c r="H312" i="10" a="1"/>
  <c r="H312" i="10" s="1"/>
  <c r="H313" i="10" a="1"/>
  <c r="H313" i="10" s="1"/>
  <c r="H314" i="10" a="1"/>
  <c r="H314" i="10" s="1"/>
  <c r="H315" i="10" a="1"/>
  <c r="H315" i="10" s="1"/>
  <c r="H316" i="10" a="1"/>
  <c r="H316" i="10" s="1"/>
  <c r="H317" i="10" a="1"/>
  <c r="H317" i="10" s="1"/>
  <c r="H318" i="10" a="1"/>
  <c r="H318" i="10" s="1"/>
  <c r="H319" i="10" a="1"/>
  <c r="H319" i="10" s="1"/>
  <c r="H320" i="10" a="1"/>
  <c r="H320" i="10" s="1"/>
  <c r="H321" i="10" a="1"/>
  <c r="H321" i="10" s="1"/>
  <c r="H322" i="10" a="1"/>
  <c r="H322" i="10" s="1"/>
  <c r="H323" i="10" a="1"/>
  <c r="H323" i="10" s="1"/>
  <c r="H324" i="10" a="1"/>
  <c r="H324" i="10" s="1"/>
  <c r="H325" i="10" a="1"/>
  <c r="H325" i="10" s="1"/>
  <c r="H326" i="10" a="1"/>
  <c r="H326" i="10" s="1"/>
  <c r="H327" i="10" a="1"/>
  <c r="H327" i="10" s="1"/>
  <c r="H328" i="10" a="1"/>
  <c r="H328" i="10" s="1"/>
  <c r="H329" i="10" a="1"/>
  <c r="H329" i="10" s="1"/>
  <c r="H330" i="10" a="1"/>
  <c r="H330" i="10" s="1"/>
  <c r="H331" i="10" a="1"/>
  <c r="H331" i="10" s="1"/>
  <c r="H332" i="10" a="1"/>
  <c r="H332" i="10" s="1"/>
  <c r="H333" i="10" a="1"/>
  <c r="H333" i="10" s="1"/>
  <c r="H334" i="10" a="1"/>
  <c r="H334" i="10" s="1"/>
  <c r="H335" i="10" a="1"/>
  <c r="H335" i="10" s="1"/>
  <c r="H336" i="10" a="1"/>
  <c r="H336" i="10" s="1"/>
  <c r="H337" i="10" a="1"/>
  <c r="H337" i="10" s="1"/>
  <c r="H338" i="10" a="1"/>
  <c r="H338" i="10" s="1"/>
  <c r="H339" i="10" a="1"/>
  <c r="H339" i="10" s="1"/>
  <c r="H340" i="10" a="1"/>
  <c r="H340" i="10" s="1"/>
  <c r="H341" i="10" a="1"/>
  <c r="H341" i="10" s="1"/>
  <c r="H342" i="10" a="1"/>
  <c r="H342" i="10" s="1"/>
  <c r="H343" i="10" a="1"/>
  <c r="H343" i="10" s="1"/>
  <c r="H344" i="10" a="1"/>
  <c r="H344" i="10" s="1"/>
  <c r="H345" i="10" a="1"/>
  <c r="H345" i="10" s="1"/>
  <c r="H346" i="10" a="1"/>
  <c r="H346" i="10" s="1"/>
  <c r="H347" i="10" a="1"/>
  <c r="H347" i="10" s="1"/>
  <c r="H348" i="10" a="1"/>
  <c r="H348" i="10" s="1"/>
  <c r="H349" i="10" a="1"/>
  <c r="H349" i="10" s="1"/>
  <c r="H350" i="10" a="1"/>
  <c r="H350" i="10" s="1"/>
  <c r="H351" i="10" a="1"/>
  <c r="H351" i="10" s="1"/>
  <c r="H352" i="10" a="1"/>
  <c r="H352" i="10" s="1"/>
  <c r="H353" i="10" a="1"/>
  <c r="H353" i="10" s="1"/>
  <c r="H354" i="10" a="1"/>
  <c r="H354" i="10" s="1"/>
  <c r="H355" i="10" a="1"/>
  <c r="H355" i="10" s="1"/>
  <c r="H356" i="10" a="1"/>
  <c r="H356" i="10" s="1"/>
  <c r="H357" i="10" a="1"/>
  <c r="H357" i="10" s="1"/>
  <c r="H358" i="10" a="1"/>
  <c r="H358" i="10" s="1"/>
  <c r="H359" i="10" a="1"/>
  <c r="H359" i="10" s="1"/>
  <c r="H360" i="10" a="1"/>
  <c r="H360" i="10" s="1"/>
  <c r="H361" i="10" a="1"/>
  <c r="H361" i="10" s="1"/>
  <c r="H362" i="10" a="1"/>
  <c r="H362" i="10" s="1"/>
  <c r="H363" i="10" a="1"/>
  <c r="H363" i="10" s="1"/>
  <c r="H364" i="10" a="1"/>
  <c r="H364" i="10" s="1"/>
  <c r="H365" i="10" a="1"/>
  <c r="H365" i="10" s="1"/>
  <c r="H366" i="10" a="1"/>
  <c r="H366" i="10" s="1"/>
  <c r="H367" i="10" a="1"/>
  <c r="H367" i="10" s="1"/>
  <c r="H368" i="10" a="1"/>
  <c r="H368" i="10" s="1"/>
  <c r="H369" i="10" a="1"/>
  <c r="H369" i="10" s="1"/>
  <c r="H370" i="10" a="1"/>
  <c r="H370" i="10" s="1"/>
  <c r="H371" i="10" a="1"/>
  <c r="H371" i="10" s="1"/>
  <c r="H372" i="10" a="1"/>
  <c r="H372" i="10" s="1"/>
  <c r="H373" i="10" a="1"/>
  <c r="H373" i="10" s="1"/>
  <c r="H374" i="10" a="1"/>
  <c r="H374" i="10" s="1"/>
  <c r="H375" i="10" a="1"/>
  <c r="H375" i="10" s="1"/>
  <c r="H376" i="10" a="1"/>
  <c r="H376" i="10" s="1"/>
  <c r="H377" i="10" a="1"/>
  <c r="H377" i="10" s="1"/>
  <c r="H378" i="10" a="1"/>
  <c r="H378" i="10" s="1"/>
  <c r="H379" i="10" a="1"/>
  <c r="H379" i="10" s="1"/>
  <c r="H380" i="10" a="1"/>
  <c r="H380" i="10" s="1"/>
  <c r="H381" i="10" a="1"/>
  <c r="H381" i="10" s="1"/>
  <c r="H382" i="10" a="1"/>
  <c r="H382" i="10" s="1"/>
  <c r="H383" i="10" a="1"/>
  <c r="H383" i="10" s="1"/>
  <c r="H384" i="10" a="1"/>
  <c r="H384" i="10" s="1"/>
  <c r="H385" i="10" a="1"/>
  <c r="H385" i="10" s="1"/>
  <c r="H386" i="10" a="1"/>
  <c r="H386" i="10" s="1"/>
  <c r="H387" i="10" a="1"/>
  <c r="H387" i="10" s="1"/>
  <c r="H388" i="10" a="1"/>
  <c r="H388" i="10" s="1"/>
  <c r="H389" i="10" a="1"/>
  <c r="H389" i="10" s="1"/>
  <c r="H390" i="10" a="1"/>
  <c r="H390" i="10" s="1"/>
  <c r="H391" i="10" a="1"/>
  <c r="H391" i="10" s="1"/>
  <c r="H392" i="10" a="1"/>
  <c r="H392" i="10" s="1"/>
  <c r="H393" i="10" a="1"/>
  <c r="H393" i="10" s="1"/>
  <c r="H394" i="10" a="1"/>
  <c r="H394" i="10" s="1"/>
  <c r="H395" i="10" a="1"/>
  <c r="H395" i="10" s="1"/>
  <c r="H396" i="10" a="1"/>
  <c r="H396" i="10" s="1"/>
  <c r="H397" i="10" a="1"/>
  <c r="H397" i="10" s="1"/>
  <c r="H398" i="10" a="1"/>
  <c r="H398" i="10" s="1"/>
  <c r="H399" i="10" a="1"/>
  <c r="H399" i="10" s="1"/>
  <c r="H400" i="10" a="1"/>
  <c r="H400" i="10" s="1"/>
  <c r="H401" i="10" a="1"/>
  <c r="H401" i="10" s="1"/>
  <c r="H402" i="10" a="1"/>
  <c r="H402" i="10" s="1"/>
  <c r="H403" i="10" a="1"/>
  <c r="H403" i="10" s="1"/>
  <c r="H404" i="10" a="1"/>
  <c r="H404" i="10" s="1"/>
  <c r="H405" i="10" a="1"/>
  <c r="H405" i="10" s="1"/>
  <c r="H406" i="10" a="1"/>
  <c r="H406" i="10" s="1"/>
  <c r="H407" i="10" a="1"/>
  <c r="H407" i="10" s="1"/>
  <c r="H408" i="10" a="1"/>
  <c r="H408" i="10" s="1"/>
  <c r="H409" i="10" a="1"/>
  <c r="H409" i="10" s="1"/>
  <c r="H410" i="10" a="1"/>
  <c r="H410" i="10" s="1"/>
  <c r="H411" i="10" a="1"/>
  <c r="H411" i="10" s="1"/>
  <c r="H412" i="10" a="1"/>
  <c r="H412" i="10" s="1"/>
  <c r="H413" i="10" a="1"/>
  <c r="H413" i="10" s="1"/>
  <c r="H414" i="10" a="1"/>
  <c r="H414" i="10" s="1"/>
  <c r="H415" i="10" a="1"/>
  <c r="H415" i="10" s="1"/>
  <c r="H416" i="10" a="1"/>
  <c r="H416" i="10" s="1"/>
  <c r="H417" i="10" a="1"/>
  <c r="H417" i="10" s="1"/>
  <c r="H418" i="10" a="1"/>
  <c r="H418" i="10" s="1"/>
  <c r="H419" i="10" a="1"/>
  <c r="H419" i="10" s="1"/>
  <c r="H420" i="10" a="1"/>
  <c r="H420" i="10" s="1"/>
  <c r="H421" i="10" a="1"/>
  <c r="H421" i="10" s="1"/>
  <c r="H422" i="10" a="1"/>
  <c r="H422" i="10" s="1"/>
  <c r="H423" i="10" a="1"/>
  <c r="H423" i="10" s="1"/>
  <c r="H424" i="10" a="1"/>
  <c r="H424" i="10" s="1"/>
  <c r="H425" i="10" a="1"/>
  <c r="H425" i="10" s="1"/>
  <c r="H426" i="10" a="1"/>
  <c r="H426" i="10" s="1"/>
  <c r="H427" i="10" a="1"/>
  <c r="H427" i="10" s="1"/>
  <c r="H428" i="10" a="1"/>
  <c r="H428" i="10" s="1"/>
  <c r="H429" i="10" a="1"/>
  <c r="H429" i="10" s="1"/>
  <c r="H430" i="10" a="1"/>
  <c r="H430" i="10" s="1"/>
  <c r="H431" i="10" a="1"/>
  <c r="H431" i="10" s="1"/>
  <c r="H432" i="10" a="1"/>
  <c r="H432" i="10" s="1"/>
  <c r="H433" i="10" a="1"/>
  <c r="H433" i="10" s="1"/>
  <c r="H434" i="10" a="1"/>
  <c r="H434" i="10" s="1"/>
  <c r="H435" i="10" a="1"/>
  <c r="H435" i="10" s="1"/>
  <c r="H436" i="10" a="1"/>
  <c r="H436" i="10" s="1"/>
  <c r="H437" i="10" a="1"/>
  <c r="H437" i="10" s="1"/>
  <c r="H438" i="10" a="1"/>
  <c r="H438" i="10" s="1"/>
  <c r="H439" i="10" a="1"/>
  <c r="H439" i="10" s="1"/>
  <c r="H440" i="10" a="1"/>
  <c r="H440" i="10" s="1"/>
  <c r="H441" i="10" a="1"/>
  <c r="H441" i="10" s="1"/>
  <c r="H442" i="10" a="1"/>
  <c r="H442" i="10" s="1"/>
  <c r="H443" i="10" a="1"/>
  <c r="H443" i="10" s="1"/>
  <c r="H444" i="10" a="1"/>
  <c r="H444" i="10" s="1"/>
  <c r="H445" i="10" a="1"/>
  <c r="H445" i="10" s="1"/>
  <c r="H446" i="10" a="1"/>
  <c r="H446" i="10" s="1"/>
  <c r="H447" i="10" a="1"/>
  <c r="H447" i="10" s="1"/>
  <c r="H448" i="10" a="1"/>
  <c r="H448" i="10" s="1"/>
  <c r="H449" i="10" a="1"/>
  <c r="H449" i="10" s="1"/>
  <c r="H450" i="10" a="1"/>
  <c r="H450" i="10" s="1"/>
  <c r="H451" i="10" a="1"/>
  <c r="H451" i="10" s="1"/>
  <c r="H452" i="10" a="1"/>
  <c r="H452" i="10" s="1"/>
  <c r="H453" i="10" a="1"/>
  <c r="H453" i="10" s="1"/>
  <c r="H454" i="10" a="1"/>
  <c r="H454" i="10" s="1"/>
  <c r="H455" i="10" a="1"/>
  <c r="H455" i="10" s="1"/>
  <c r="H456" i="10" a="1"/>
  <c r="H456" i="10" s="1"/>
  <c r="H457" i="10" a="1"/>
  <c r="H457" i="10" s="1"/>
  <c r="H458" i="10" a="1"/>
  <c r="H458" i="10" s="1"/>
  <c r="H459" i="10" a="1"/>
  <c r="H459" i="10" s="1"/>
  <c r="H460" i="10" a="1"/>
  <c r="H460" i="10" s="1"/>
  <c r="H461" i="10" a="1"/>
  <c r="H461" i="10" s="1"/>
  <c r="H462" i="10" a="1"/>
  <c r="H462" i="10" s="1"/>
  <c r="H463" i="10" a="1"/>
  <c r="H463" i="10" s="1"/>
  <c r="H464" i="10" a="1"/>
  <c r="H464" i="10" s="1"/>
  <c r="H465" i="10" a="1"/>
  <c r="H465" i="10" s="1"/>
  <c r="H466" i="10" a="1"/>
  <c r="H466" i="10" s="1"/>
  <c r="H467" i="10" a="1"/>
  <c r="H467" i="10" s="1"/>
  <c r="H468" i="10" a="1"/>
  <c r="H468" i="10" s="1"/>
  <c r="H469" i="10" a="1"/>
  <c r="H469" i="10" s="1"/>
  <c r="H470" i="10" a="1"/>
  <c r="H470" i="10" s="1"/>
  <c r="H471" i="10" a="1"/>
  <c r="H471" i="10" s="1"/>
  <c r="H472" i="10" a="1"/>
  <c r="H472" i="10" s="1"/>
  <c r="H473" i="10" a="1"/>
  <c r="H473" i="10" s="1"/>
  <c r="H474" i="10" a="1"/>
  <c r="H474" i="10" s="1"/>
  <c r="H475" i="10" a="1"/>
  <c r="H475" i="10" s="1"/>
  <c r="H476" i="10" a="1"/>
  <c r="H476" i="10" s="1"/>
  <c r="H477" i="10" a="1"/>
  <c r="H477" i="10" s="1"/>
  <c r="H478" i="10" a="1"/>
  <c r="H478" i="10" s="1"/>
  <c r="H479" i="10" a="1"/>
  <c r="H479" i="10" s="1"/>
  <c r="H480" i="10" a="1"/>
  <c r="H480" i="10" s="1"/>
  <c r="H481" i="10" a="1"/>
  <c r="H481" i="10" s="1"/>
  <c r="H482" i="10" a="1"/>
  <c r="H482" i="10" s="1"/>
  <c r="H483" i="10" a="1"/>
  <c r="H483" i="10" s="1"/>
  <c r="H484" i="10" a="1"/>
  <c r="H484" i="10" s="1"/>
  <c r="H485" i="10" a="1"/>
  <c r="H485" i="10" s="1"/>
  <c r="H486" i="10" a="1"/>
  <c r="H486" i="10" s="1"/>
  <c r="H487" i="10" a="1"/>
  <c r="H487" i="10" s="1"/>
  <c r="H488" i="10" a="1"/>
  <c r="H488" i="10" s="1"/>
  <c r="H489" i="10" a="1"/>
  <c r="H489" i="10" s="1"/>
  <c r="H490" i="10" a="1"/>
  <c r="H490" i="10" s="1"/>
  <c r="H491" i="10" a="1"/>
  <c r="H491" i="10" s="1"/>
  <c r="H492" i="10" a="1"/>
  <c r="H492" i="10" s="1"/>
  <c r="H493" i="10" a="1"/>
  <c r="H493" i="10" s="1"/>
  <c r="H494" i="10" a="1"/>
  <c r="H494" i="10" s="1"/>
  <c r="H495" i="10" a="1"/>
  <c r="H495" i="10" s="1"/>
  <c r="H496" i="10" a="1"/>
  <c r="H496" i="10" s="1"/>
  <c r="H497" i="10" a="1"/>
  <c r="H497" i="10" s="1"/>
  <c r="H498" i="10" a="1"/>
  <c r="H498" i="10" s="1"/>
  <c r="H499" i="10" a="1"/>
  <c r="H499" i="10" s="1"/>
  <c r="H500" i="10" a="1"/>
  <c r="H500" i="10" s="1"/>
  <c r="H501" i="10" a="1"/>
  <c r="H501" i="10" s="1"/>
  <c r="H502" i="10" a="1"/>
  <c r="H502" i="10" s="1"/>
  <c r="H503" i="10" a="1"/>
  <c r="H503" i="10" s="1"/>
  <c r="H504" i="10" a="1"/>
  <c r="H504" i="10" s="1"/>
  <c r="H505" i="10" a="1"/>
  <c r="H505" i="10" s="1"/>
  <c r="H506" i="10" a="1"/>
  <c r="H506" i="10" s="1"/>
  <c r="H507" i="10" a="1"/>
  <c r="H507" i="10" s="1"/>
  <c r="H508" i="10" a="1"/>
  <c r="H508" i="10" s="1"/>
  <c r="H509" i="10" a="1"/>
  <c r="H509" i="10" s="1"/>
  <c r="H510" i="10" a="1"/>
  <c r="H510" i="10" s="1"/>
  <c r="H511" i="10" a="1"/>
  <c r="H511" i="10" s="1"/>
  <c r="H512" i="10" a="1"/>
  <c r="H512" i="10" s="1"/>
  <c r="H513" i="10" a="1"/>
  <c r="H513" i="10" s="1"/>
  <c r="H514" i="10" a="1"/>
  <c r="H514" i="10" s="1"/>
  <c r="H515" i="10" a="1"/>
  <c r="H515" i="10" s="1"/>
  <c r="H516" i="10" a="1"/>
  <c r="H516" i="10" s="1"/>
  <c r="H517" i="10" a="1"/>
  <c r="H517" i="10" s="1"/>
  <c r="H518" i="10" a="1"/>
  <c r="H518" i="10" s="1"/>
  <c r="H519" i="10" a="1"/>
  <c r="H519" i="10" s="1"/>
  <c r="H520" i="10" a="1"/>
  <c r="H520" i="10" s="1"/>
  <c r="H521" i="10" a="1"/>
  <c r="H521" i="10" s="1"/>
  <c r="H522" i="10" a="1"/>
  <c r="H522" i="10" s="1"/>
  <c r="H523" i="10" a="1"/>
  <c r="H523" i="10" s="1"/>
  <c r="H524" i="10" a="1"/>
  <c r="H524" i="10" s="1"/>
  <c r="H525" i="10" a="1"/>
  <c r="H525" i="10" s="1"/>
  <c r="H526" i="10" a="1"/>
  <c r="H526" i="10" s="1"/>
  <c r="H527" i="10" a="1"/>
  <c r="H527" i="10" s="1"/>
  <c r="H528" i="10" a="1"/>
  <c r="H528" i="10" s="1"/>
  <c r="H529" i="10" a="1"/>
  <c r="H529" i="10" s="1"/>
  <c r="H530" i="10" a="1"/>
  <c r="H530" i="10" s="1"/>
  <c r="H531" i="10" a="1"/>
  <c r="H531" i="10" s="1"/>
  <c r="H532" i="10" a="1"/>
  <c r="H532" i="10" s="1"/>
  <c r="H533" i="10" a="1"/>
  <c r="H533" i="10" s="1"/>
  <c r="H534" i="10" a="1"/>
  <c r="H534" i="10" s="1"/>
  <c r="H535" i="10" a="1"/>
  <c r="H535" i="10" s="1"/>
  <c r="H536" i="10" a="1"/>
  <c r="H536" i="10" s="1"/>
  <c r="H537" i="10" a="1"/>
  <c r="H537" i="10" s="1"/>
  <c r="H538" i="10" a="1"/>
  <c r="H538" i="10" s="1"/>
  <c r="H539" i="10" a="1"/>
  <c r="H539" i="10" s="1"/>
  <c r="H540" i="10" a="1"/>
  <c r="H540" i="10" s="1"/>
  <c r="H541" i="10" a="1"/>
  <c r="H541" i="10" s="1"/>
  <c r="H543" i="10" a="1"/>
  <c r="H543" i="10" s="1"/>
  <c r="H544" i="10" a="1"/>
  <c r="H544" i="10" s="1"/>
  <c r="H545" i="10" a="1"/>
  <c r="H545" i="10" s="1"/>
  <c r="H546" i="10" a="1"/>
  <c r="H546" i="10" s="1"/>
  <c r="H547" i="10" a="1"/>
  <c r="H547" i="10" s="1"/>
  <c r="H548" i="10" a="1"/>
  <c r="H548" i="10" s="1"/>
  <c r="H549" i="10" a="1"/>
  <c r="H549" i="10" s="1"/>
  <c r="H550" i="10" a="1"/>
  <c r="H550" i="10" s="1"/>
  <c r="H551" i="10" a="1"/>
  <c r="H551" i="10" s="1"/>
  <c r="H552" i="10" a="1"/>
  <c r="H552" i="10" s="1"/>
  <c r="H553" i="10" a="1"/>
  <c r="H553" i="10" s="1"/>
  <c r="H554" i="10" a="1"/>
  <c r="H554" i="10" s="1"/>
  <c r="H555" i="10" a="1"/>
  <c r="H555" i="10" s="1"/>
  <c r="H556" i="10" a="1"/>
  <c r="H556" i="10" s="1"/>
  <c r="H557" i="10" a="1"/>
  <c r="H557" i="10" s="1"/>
  <c r="H558" i="10" a="1"/>
  <c r="H558" i="10" s="1"/>
  <c r="H559" i="10" a="1"/>
  <c r="H559" i="10" s="1"/>
  <c r="H560" i="10" a="1"/>
  <c r="H560" i="10" s="1"/>
  <c r="H561" i="10" a="1"/>
  <c r="H561" i="10" s="1"/>
  <c r="H562" i="10" a="1"/>
  <c r="H562" i="10" s="1"/>
  <c r="H563" i="10" a="1"/>
  <c r="H563" i="10" s="1"/>
  <c r="H564" i="10" a="1"/>
  <c r="H564" i="10" s="1"/>
  <c r="H565" i="10" a="1"/>
  <c r="H565" i="10" s="1"/>
  <c r="H566" i="10" a="1"/>
  <c r="H566" i="10" s="1"/>
  <c r="H567" i="10" a="1"/>
  <c r="H567" i="10" s="1"/>
  <c r="H568" i="10" a="1"/>
  <c r="H568" i="10" s="1"/>
  <c r="H569" i="10" a="1"/>
  <c r="H569" i="10" s="1"/>
  <c r="H570" i="10" a="1"/>
  <c r="H570" i="10" s="1"/>
  <c r="H571" i="10" a="1"/>
  <c r="H571" i="10" s="1"/>
  <c r="H572" i="10" a="1"/>
  <c r="H572" i="10" s="1"/>
  <c r="H573" i="10" a="1"/>
  <c r="H573" i="10" s="1"/>
  <c r="H574" i="10" a="1"/>
  <c r="H574" i="10" s="1"/>
  <c r="H575" i="10" a="1"/>
  <c r="H575" i="10" s="1"/>
  <c r="H576" i="10" a="1"/>
  <c r="H576" i="10" s="1"/>
  <c r="H577" i="10" a="1"/>
  <c r="H577" i="10" s="1"/>
  <c r="H578" i="10" a="1"/>
  <c r="H578" i="10" s="1"/>
  <c r="H579" i="10" a="1"/>
  <c r="H579" i="10" s="1"/>
  <c r="H580" i="10" a="1"/>
  <c r="H580" i="10" s="1"/>
  <c r="H581" i="10" a="1"/>
  <c r="H581" i="10" s="1"/>
  <c r="H582" i="10" a="1"/>
  <c r="H582" i="10" s="1"/>
  <c r="H583" i="10" a="1"/>
  <c r="H583" i="10" s="1"/>
  <c r="H584" i="10" a="1"/>
  <c r="H584" i="10" s="1"/>
  <c r="H585" i="10" a="1"/>
  <c r="H585" i="10" s="1"/>
  <c r="H586" i="10" a="1"/>
  <c r="H586" i="10" s="1"/>
  <c r="H587" i="10" a="1"/>
  <c r="H587" i="10" s="1"/>
  <c r="H588" i="10" a="1"/>
  <c r="H588" i="10" s="1"/>
  <c r="H589" i="10" a="1"/>
  <c r="H589" i="10" s="1"/>
  <c r="H590" i="10" a="1"/>
  <c r="H590" i="10" s="1"/>
  <c r="H591" i="10" a="1"/>
  <c r="H591" i="10" s="1"/>
  <c r="H592" i="10" a="1"/>
  <c r="H592" i="10" s="1"/>
  <c r="H593" i="10" a="1"/>
  <c r="H593" i="10" s="1"/>
  <c r="H594" i="10" a="1"/>
  <c r="H594" i="10" s="1"/>
  <c r="H595" i="10" a="1"/>
  <c r="H595" i="10" s="1"/>
  <c r="H596" i="10" a="1"/>
  <c r="H596" i="10" s="1"/>
  <c r="H597" i="10" a="1"/>
  <c r="H597" i="10" s="1"/>
  <c r="H598" i="10" a="1"/>
  <c r="H598" i="10" s="1"/>
  <c r="H599" i="10" a="1"/>
  <c r="H599" i="10" s="1"/>
  <c r="H600" i="10" a="1"/>
  <c r="H600" i="10" s="1"/>
  <c r="H601" i="10" a="1"/>
  <c r="H601" i="10" s="1"/>
  <c r="H602" i="10" a="1"/>
  <c r="H602" i="10" s="1"/>
  <c r="H603" i="10" a="1"/>
  <c r="H603" i="10" s="1"/>
  <c r="H604" i="10" a="1"/>
  <c r="H604" i="10" s="1"/>
  <c r="H605" i="10" a="1"/>
  <c r="H605" i="10" s="1"/>
  <c r="H606" i="10" a="1"/>
  <c r="H606" i="10" s="1"/>
  <c r="H607" i="10" a="1"/>
  <c r="H607" i="10" s="1"/>
  <c r="H608" i="10" a="1"/>
  <c r="H608" i="10" s="1"/>
  <c r="H609" i="10" a="1"/>
  <c r="H609" i="10" s="1"/>
  <c r="H610" i="10" a="1"/>
  <c r="H610" i="10" s="1"/>
  <c r="H611" i="10" a="1"/>
  <c r="H611" i="10" s="1"/>
  <c r="H612" i="10" a="1"/>
  <c r="H612" i="10" s="1"/>
  <c r="H613" i="10" a="1"/>
  <c r="H613" i="10" s="1"/>
  <c r="H614" i="10" a="1"/>
  <c r="H614" i="10" s="1"/>
  <c r="H615" i="10" a="1"/>
  <c r="H615" i="10" s="1"/>
  <c r="H616" i="10" a="1"/>
  <c r="H616" i="10" s="1"/>
  <c r="H617" i="10" a="1"/>
  <c r="H617" i="10" s="1"/>
  <c r="H618" i="10" a="1"/>
  <c r="H618" i="10" s="1"/>
  <c r="H619" i="10" a="1"/>
  <c r="H619" i="10" s="1"/>
  <c r="H620" i="10" a="1"/>
  <c r="H620" i="10" s="1"/>
  <c r="H621" i="10" a="1"/>
  <c r="H621" i="10" s="1"/>
  <c r="H622" i="10" a="1"/>
  <c r="H622" i="10" s="1"/>
  <c r="H623" i="10" a="1"/>
  <c r="H623" i="10" s="1"/>
  <c r="H624" i="10" a="1"/>
  <c r="H624" i="10" s="1"/>
  <c r="H625" i="10" a="1"/>
  <c r="H625" i="10" s="1"/>
  <c r="H626" i="10" a="1"/>
  <c r="H626" i="10" s="1"/>
  <c r="H627" i="10" a="1"/>
  <c r="H627" i="10" s="1"/>
  <c r="H628" i="10" a="1"/>
  <c r="H628" i="10" s="1"/>
  <c r="H629" i="10" a="1"/>
  <c r="H629" i="10" s="1"/>
  <c r="H630" i="10" a="1"/>
  <c r="H630" i="10" s="1"/>
  <c r="H631" i="10" a="1"/>
  <c r="H631" i="10" s="1"/>
  <c r="H632" i="10" a="1"/>
  <c r="H632" i="10" s="1"/>
  <c r="H633" i="10" a="1"/>
  <c r="H633" i="10" s="1"/>
  <c r="H634" i="10" a="1"/>
  <c r="H634" i="10" s="1"/>
  <c r="H635" i="10" a="1"/>
  <c r="H635" i="10" s="1"/>
  <c r="H636" i="10" a="1"/>
  <c r="H636" i="10" s="1"/>
  <c r="H637" i="10" a="1"/>
  <c r="H637" i="10" s="1"/>
  <c r="H638" i="10" a="1"/>
  <c r="H638" i="10" s="1"/>
  <c r="H639" i="10" a="1"/>
  <c r="H639" i="10" s="1"/>
  <c r="H640" i="10" a="1"/>
  <c r="H640" i="10" s="1"/>
  <c r="H641" i="10" a="1"/>
  <c r="H641" i="10" s="1"/>
  <c r="H642" i="10" a="1"/>
  <c r="H642" i="10" s="1"/>
  <c r="H643" i="10" a="1"/>
  <c r="H643" i="10" s="1"/>
  <c r="H644" i="10" a="1"/>
  <c r="H644" i="10" s="1"/>
  <c r="H645" i="10" a="1"/>
  <c r="H645" i="10" s="1"/>
  <c r="H646" i="10" a="1"/>
  <c r="H646" i="10" s="1"/>
  <c r="H647" i="10" a="1"/>
  <c r="H647" i="10" s="1"/>
  <c r="H648" i="10" a="1"/>
  <c r="H648" i="10" s="1"/>
  <c r="H649" i="10" a="1"/>
  <c r="H649" i="10" s="1"/>
  <c r="H650" i="10" a="1"/>
  <c r="H650" i="10" s="1"/>
  <c r="H651" i="10" a="1"/>
  <c r="H651" i="10" s="1"/>
  <c r="H652" i="10" a="1"/>
  <c r="H652" i="10" s="1"/>
  <c r="H653" i="10" a="1"/>
  <c r="H653" i="10" s="1"/>
  <c r="H654" i="10" a="1"/>
  <c r="H654" i="10" s="1"/>
  <c r="H655" i="10" a="1"/>
  <c r="H655" i="10" s="1"/>
  <c r="H656" i="10" a="1"/>
  <c r="H656" i="10" s="1"/>
  <c r="H657" i="10" a="1"/>
  <c r="H657" i="10" s="1"/>
  <c r="H658" i="10" a="1"/>
  <c r="H658" i="10" s="1"/>
  <c r="H659" i="10" a="1"/>
  <c r="H659" i="10" s="1"/>
  <c r="H660" i="10" a="1"/>
  <c r="H660" i="10" s="1"/>
  <c r="H661" i="10" a="1"/>
  <c r="H661" i="10" s="1"/>
  <c r="H662" i="10" a="1"/>
  <c r="H662" i="10" s="1"/>
  <c r="H663" i="10" a="1"/>
  <c r="H663" i="10" s="1"/>
  <c r="H664" i="10" a="1"/>
  <c r="H664" i="10" s="1"/>
  <c r="H665" i="10" a="1"/>
  <c r="H665" i="10" s="1"/>
  <c r="H666" i="10" a="1"/>
  <c r="H666" i="10" s="1"/>
  <c r="H667" i="10" a="1"/>
  <c r="H667" i="10" s="1"/>
  <c r="H668" i="10" a="1"/>
  <c r="H668" i="10" s="1"/>
  <c r="H669" i="10" a="1"/>
  <c r="H669" i="10" s="1"/>
  <c r="H670" i="10" a="1"/>
  <c r="H670" i="10" s="1"/>
  <c r="H671" i="10" a="1"/>
  <c r="H671" i="10" s="1"/>
  <c r="H672" i="10" a="1"/>
  <c r="H672" i="10" s="1"/>
  <c r="H673" i="10" a="1"/>
  <c r="H673" i="10" s="1"/>
  <c r="H674" i="10" a="1"/>
  <c r="H674" i="10" s="1"/>
  <c r="H675" i="10" a="1"/>
  <c r="H675" i="10" s="1"/>
  <c r="H676" i="10" a="1"/>
  <c r="H676" i="10" s="1"/>
  <c r="H677" i="10" a="1"/>
  <c r="H677" i="10" s="1"/>
  <c r="H678" i="10" a="1"/>
  <c r="H678" i="10" s="1"/>
  <c r="H679" i="10" a="1"/>
  <c r="H679" i="10" s="1"/>
  <c r="H680" i="10" a="1"/>
  <c r="H680" i="10" s="1"/>
  <c r="H681" i="10" a="1"/>
  <c r="H681" i="10" s="1"/>
  <c r="H682" i="10" a="1"/>
  <c r="H682" i="10" s="1"/>
  <c r="H683" i="10" a="1"/>
  <c r="H683" i="10" s="1"/>
  <c r="H684" i="10" a="1"/>
  <c r="H684" i="10" s="1"/>
  <c r="H685" i="10" a="1"/>
  <c r="H685" i="10" s="1"/>
  <c r="H686" i="10" a="1"/>
  <c r="H686" i="10" s="1"/>
  <c r="H687" i="10" a="1"/>
  <c r="H687" i="10" s="1"/>
  <c r="H688" i="10" a="1"/>
  <c r="H688" i="10" s="1"/>
  <c r="H689" i="10" a="1"/>
  <c r="H689" i="10" s="1"/>
  <c r="H690" i="10" a="1"/>
  <c r="H690" i="10" s="1"/>
  <c r="H691" i="10" a="1"/>
  <c r="H691" i="10" s="1"/>
  <c r="H692" i="10" a="1"/>
  <c r="H692" i="10" s="1"/>
  <c r="H693" i="10" a="1"/>
  <c r="H693" i="10" s="1"/>
  <c r="H694" i="10" a="1"/>
  <c r="H694" i="10" s="1"/>
  <c r="H695" i="10" a="1"/>
  <c r="H695" i="10" s="1"/>
  <c r="H696" i="10" a="1"/>
  <c r="H696" i="10" s="1"/>
  <c r="H697" i="10" a="1"/>
  <c r="H697" i="10" s="1"/>
  <c r="H698" i="10" a="1"/>
  <c r="H698" i="10" s="1"/>
  <c r="H699" i="10" a="1"/>
  <c r="H699" i="10" s="1"/>
  <c r="H700" i="10" a="1"/>
  <c r="H700" i="10" s="1"/>
  <c r="H701" i="10" a="1"/>
  <c r="H701" i="10" s="1"/>
  <c r="H702" i="10" a="1"/>
  <c r="H702" i="10" s="1"/>
  <c r="H703" i="10" a="1"/>
  <c r="H703" i="10" s="1"/>
  <c r="H704" i="10" a="1"/>
  <c r="H704" i="10" s="1"/>
  <c r="H705" i="10" a="1"/>
  <c r="H705" i="10" s="1"/>
  <c r="H706" i="10" a="1"/>
  <c r="H706" i="10" s="1"/>
  <c r="H707" i="10" a="1"/>
  <c r="H707" i="10" s="1"/>
  <c r="H708" i="10" a="1"/>
  <c r="H708" i="10" s="1"/>
  <c r="H709" i="10" a="1"/>
  <c r="H709" i="10" s="1"/>
  <c r="H710" i="10" a="1"/>
  <c r="H710" i="10" s="1"/>
  <c r="H711" i="10" a="1"/>
  <c r="H711" i="10" s="1"/>
  <c r="H712" i="10" a="1"/>
  <c r="H712" i="10" s="1"/>
  <c r="H713" i="10" a="1"/>
  <c r="H713" i="10" s="1"/>
  <c r="H714" i="10" a="1"/>
  <c r="H714" i="10" s="1"/>
  <c r="H715" i="10" a="1"/>
  <c r="H715" i="10" s="1"/>
  <c r="H716" i="10" a="1"/>
  <c r="H716" i="10" s="1"/>
  <c r="H717" i="10" a="1"/>
  <c r="H717" i="10" s="1"/>
  <c r="H718" i="10" a="1"/>
  <c r="H718" i="10" s="1"/>
  <c r="H719" i="10" a="1"/>
  <c r="H719" i="10" s="1"/>
  <c r="H720" i="10" a="1"/>
  <c r="H720" i="10" s="1"/>
  <c r="H721" i="10" a="1"/>
  <c r="H721" i="10" s="1"/>
  <c r="H722" i="10" a="1"/>
  <c r="H722" i="10" s="1"/>
  <c r="H723" i="10" a="1"/>
  <c r="H723" i="10" s="1"/>
  <c r="H724" i="10" a="1"/>
  <c r="H724" i="10" s="1"/>
  <c r="H725" i="10" a="1"/>
  <c r="H725" i="10" s="1"/>
  <c r="H726" i="10" a="1"/>
  <c r="H726" i="10" s="1"/>
  <c r="H727" i="10" a="1"/>
  <c r="H727" i="10" s="1"/>
  <c r="H728" i="10" a="1"/>
  <c r="H728" i="10" s="1"/>
  <c r="H729" i="10" a="1"/>
  <c r="H729" i="10" s="1"/>
  <c r="H730" i="10" a="1"/>
  <c r="H730" i="10" s="1"/>
  <c r="H731" i="10" a="1"/>
  <c r="H731" i="10" s="1"/>
  <c r="H732" i="10" a="1"/>
  <c r="H732" i="10" s="1"/>
  <c r="H733" i="10" a="1"/>
  <c r="H733" i="10" s="1"/>
  <c r="H734" i="10" a="1"/>
  <c r="H734" i="10" s="1"/>
  <c r="H735" i="10" a="1"/>
  <c r="H735" i="10" s="1"/>
  <c r="H736" i="10" a="1"/>
  <c r="H736" i="10" s="1"/>
  <c r="H737" i="10" a="1"/>
  <c r="H737" i="10" s="1"/>
  <c r="H738" i="10" a="1"/>
  <c r="H738" i="10" s="1"/>
  <c r="H739" i="10" a="1"/>
  <c r="H739" i="10" s="1"/>
  <c r="H740" i="10" a="1"/>
  <c r="H740" i="10" s="1"/>
  <c r="H741" i="10" a="1"/>
  <c r="H741" i="10" s="1"/>
  <c r="H742" i="10" a="1"/>
  <c r="H742" i="10" s="1"/>
  <c r="H743" i="10" a="1"/>
  <c r="H743" i="10" s="1"/>
  <c r="H744" i="10" a="1"/>
  <c r="H744" i="10" s="1"/>
  <c r="H745" i="10" a="1"/>
  <c r="H745" i="10" s="1"/>
  <c r="H746" i="10" a="1"/>
  <c r="H746" i="10" s="1"/>
  <c r="H747" i="10" a="1"/>
  <c r="H747" i="10" s="1"/>
  <c r="H748" i="10" a="1"/>
  <c r="H748" i="10" s="1"/>
  <c r="H749" i="10" a="1"/>
  <c r="H749" i="10" s="1"/>
  <c r="H750" i="10" a="1"/>
  <c r="H750" i="10" s="1"/>
  <c r="H751" i="10" a="1"/>
  <c r="H751" i="10" s="1"/>
  <c r="H752" i="10" a="1"/>
  <c r="H752" i="10" s="1"/>
  <c r="H753" i="10" a="1"/>
  <c r="H753" i="10" s="1"/>
  <c r="H754" i="10" a="1"/>
  <c r="H754" i="10" s="1"/>
  <c r="H755" i="10" a="1"/>
  <c r="H755" i="10" s="1"/>
  <c r="H756" i="10" a="1"/>
  <c r="H756" i="10" s="1"/>
  <c r="H757" i="10" a="1"/>
  <c r="H757" i="10" s="1"/>
  <c r="H758" i="10" a="1"/>
  <c r="H758" i="10" s="1"/>
  <c r="H759" i="10" a="1"/>
  <c r="H759" i="10" s="1"/>
  <c r="H760" i="10" a="1"/>
  <c r="H760" i="10" s="1"/>
  <c r="H761" i="10" a="1"/>
  <c r="H761" i="10" s="1"/>
  <c r="H762" i="10" a="1"/>
  <c r="H762" i="10" s="1"/>
  <c r="H763" i="10" a="1"/>
  <c r="H763" i="10" s="1"/>
  <c r="H764" i="10" a="1"/>
  <c r="H764" i="10" s="1"/>
  <c r="H765" i="10" a="1"/>
  <c r="H765" i="10" s="1"/>
  <c r="H766" i="10" a="1"/>
  <c r="H766" i="10" s="1"/>
  <c r="H767" i="10" a="1"/>
  <c r="H767" i="10" s="1"/>
  <c r="H768" i="10" a="1"/>
  <c r="H768" i="10" s="1"/>
  <c r="H769" i="10" a="1"/>
  <c r="H769" i="10" s="1"/>
  <c r="H770" i="10" a="1"/>
  <c r="H770" i="10" s="1"/>
  <c r="H771" i="10" a="1"/>
  <c r="H771" i="10" s="1"/>
  <c r="H772" i="10" a="1"/>
  <c r="H772" i="10" s="1"/>
  <c r="H773" i="10" a="1"/>
  <c r="H773" i="10" s="1"/>
  <c r="H774" i="10" a="1"/>
  <c r="H774" i="10" s="1"/>
  <c r="H775" i="10" a="1"/>
  <c r="H775" i="10" s="1"/>
  <c r="H776" i="10" a="1"/>
  <c r="H776" i="10" s="1"/>
  <c r="H777" i="10" a="1"/>
  <c r="H777" i="10" s="1"/>
  <c r="H778" i="10" a="1"/>
  <c r="H778" i="10" s="1"/>
  <c r="H779" i="10" a="1"/>
  <c r="H779" i="10" s="1"/>
  <c r="H780" i="10" a="1"/>
  <c r="H780" i="10" s="1"/>
  <c r="H781" i="10" a="1"/>
  <c r="H781" i="10" s="1"/>
  <c r="H782" i="10" a="1"/>
  <c r="H782" i="10" s="1"/>
  <c r="H783" i="10" a="1"/>
  <c r="H783" i="10" s="1"/>
  <c r="H784" i="10" a="1"/>
  <c r="H784" i="10" s="1"/>
  <c r="H785" i="10" a="1"/>
  <c r="H785" i="10" s="1"/>
  <c r="H786" i="10" a="1"/>
  <c r="H786" i="10" s="1"/>
  <c r="H787" i="10" a="1"/>
  <c r="H787" i="10" s="1"/>
  <c r="H788" i="10" a="1"/>
  <c r="H788" i="10" s="1"/>
  <c r="H789" i="10" a="1"/>
  <c r="H789" i="10" s="1"/>
  <c r="H790" i="10" a="1"/>
  <c r="H790" i="10" s="1"/>
  <c r="H791" i="10" a="1"/>
  <c r="H791" i="10" s="1"/>
  <c r="H792" i="10" a="1"/>
  <c r="H792" i="10" s="1"/>
  <c r="H793" i="10" a="1"/>
  <c r="H793" i="10" s="1"/>
  <c r="H794" i="10" a="1"/>
  <c r="H794" i="10" s="1"/>
  <c r="H795" i="10" a="1"/>
  <c r="H795" i="10" s="1"/>
  <c r="H796" i="10" a="1"/>
  <c r="H796" i="10" s="1"/>
  <c r="H797" i="10" a="1"/>
  <c r="H797" i="10" s="1"/>
  <c r="H798" i="10" a="1"/>
  <c r="H798" i="10" s="1"/>
  <c r="H799" i="10" a="1"/>
  <c r="H799" i="10" s="1"/>
  <c r="H800" i="10" a="1"/>
  <c r="H800" i="10" s="1"/>
  <c r="H801" i="10" a="1"/>
  <c r="H801" i="10" s="1"/>
  <c r="H802" i="10" a="1"/>
  <c r="H802" i="10" s="1"/>
  <c r="H803" i="10" a="1"/>
  <c r="H803" i="10" s="1"/>
  <c r="H804" i="10" a="1"/>
  <c r="H804" i="10" s="1"/>
  <c r="H805" i="10" a="1"/>
  <c r="H805" i="10" s="1"/>
  <c r="H806" i="10" a="1"/>
  <c r="H806" i="10" s="1"/>
  <c r="H807" i="10" a="1"/>
  <c r="H807" i="10" s="1"/>
  <c r="H808" i="10" a="1"/>
  <c r="H808" i="10" s="1"/>
  <c r="H809" i="10" a="1"/>
  <c r="H809" i="10" s="1"/>
  <c r="H810" i="10" a="1"/>
  <c r="H810" i="10" s="1"/>
  <c r="H811" i="10" a="1"/>
  <c r="H811" i="10" s="1"/>
  <c r="H812" i="10" a="1"/>
  <c r="H812" i="10" s="1"/>
  <c r="H813" i="10" a="1"/>
  <c r="H813" i="10" s="1"/>
  <c r="H814" i="10" a="1"/>
  <c r="H814" i="10" s="1"/>
  <c r="H820" i="10" a="1"/>
  <c r="H820" i="10" s="1"/>
  <c r="H821" i="10" a="1"/>
  <c r="H821" i="10" s="1"/>
  <c r="H822" i="10" a="1"/>
  <c r="H822" i="10" s="1"/>
  <c r="M16" i="10"/>
  <c r="M17" i="10"/>
  <c r="M18" i="10"/>
  <c r="M19" i="10"/>
  <c r="M20" i="10"/>
  <c r="M21" i="10"/>
  <c r="M22" i="10"/>
  <c r="M23" i="10"/>
  <c r="M24" i="10"/>
  <c r="M25" i="10"/>
  <c r="M26" i="10"/>
  <c r="M27" i="10"/>
  <c r="M28" i="10"/>
  <c r="M29" i="10"/>
  <c r="M32" i="10"/>
  <c r="M35" i="10"/>
  <c r="M38" i="10"/>
  <c r="M41" i="10"/>
  <c r="M44" i="10"/>
  <c r="M45"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M136" i="10"/>
  <c r="M137" i="10"/>
  <c r="M138" i="10"/>
  <c r="M139" i="10"/>
  <c r="M140" i="10"/>
  <c r="M141" i="10"/>
  <c r="M142" i="10"/>
  <c r="M143" i="10"/>
  <c r="M144" i="10"/>
  <c r="M145" i="10"/>
  <c r="M146" i="10"/>
  <c r="M147" i="10"/>
  <c r="M148" i="10"/>
  <c r="M149" i="10"/>
  <c r="M150" i="10"/>
  <c r="M151" i="10"/>
  <c r="M152" i="10"/>
  <c r="M153" i="10"/>
  <c r="M154" i="10"/>
  <c r="M155" i="10"/>
  <c r="M156" i="10"/>
  <c r="M157" i="10"/>
  <c r="M158" i="10"/>
  <c r="M159" i="10"/>
  <c r="M160" i="10"/>
  <c r="M163" i="10"/>
  <c r="M164" i="10"/>
  <c r="M165" i="10"/>
  <c r="M166" i="10"/>
  <c r="M167" i="10"/>
  <c r="M168" i="10"/>
  <c r="M169" i="10"/>
  <c r="M170" i="10"/>
  <c r="M171" i="10"/>
  <c r="M172" i="10"/>
  <c r="M173" i="10"/>
  <c r="M174" i="10"/>
  <c r="M175" i="10"/>
  <c r="M176" i="10"/>
  <c r="M177" i="10"/>
  <c r="M178" i="10"/>
  <c r="M179" i="10"/>
  <c r="M180" i="10"/>
  <c r="M181" i="10"/>
  <c r="M182" i="10"/>
  <c r="M183" i="10"/>
  <c r="M184" i="10"/>
  <c r="M185" i="10"/>
  <c r="M186" i="10"/>
  <c r="M187" i="10"/>
  <c r="M188" i="10"/>
  <c r="M189" i="10"/>
  <c r="M190" i="10"/>
  <c r="M191" i="10"/>
  <c r="M192" i="10"/>
  <c r="M193" i="10"/>
  <c r="M194" i="10"/>
  <c r="M195" i="10"/>
  <c r="M196" i="10"/>
  <c r="M197" i="10"/>
  <c r="M198" i="10"/>
  <c r="M199" i="10"/>
  <c r="M200" i="10"/>
  <c r="M201" i="10"/>
  <c r="M202" i="10"/>
  <c r="M203" i="10"/>
  <c r="M204" i="10"/>
  <c r="M205" i="10"/>
  <c r="M206" i="10"/>
  <c r="M207" i="10"/>
  <c r="M208" i="10"/>
  <c r="M209" i="10"/>
  <c r="M210" i="10"/>
  <c r="M211" i="10"/>
  <c r="M212" i="10"/>
  <c r="M213" i="10"/>
  <c r="M214" i="10"/>
  <c r="M215" i="10"/>
  <c r="M216" i="10"/>
  <c r="M217" i="10"/>
  <c r="M218" i="10"/>
  <c r="M219" i="10"/>
  <c r="M220" i="10"/>
  <c r="M221" i="10"/>
  <c r="M222" i="10"/>
  <c r="M223" i="10"/>
  <c r="M224" i="10"/>
  <c r="M225" i="10"/>
  <c r="M226" i="10"/>
  <c r="M227" i="10"/>
  <c r="M228" i="10"/>
  <c r="M229" i="10"/>
  <c r="M230" i="10"/>
  <c r="M231" i="10"/>
  <c r="M232" i="10"/>
  <c r="M233" i="10"/>
  <c r="M234" i="10"/>
  <c r="M235" i="10"/>
  <c r="M236" i="10"/>
  <c r="M237" i="10"/>
  <c r="M238" i="10"/>
  <c r="M239" i="10"/>
  <c r="M240" i="10"/>
  <c r="M241" i="10"/>
  <c r="M242" i="10"/>
  <c r="M243" i="10"/>
  <c r="M244" i="10"/>
  <c r="M245" i="10"/>
  <c r="M246" i="10"/>
  <c r="M247" i="10"/>
  <c r="M248" i="10"/>
  <c r="M249" i="10"/>
  <c r="M250" i="10"/>
  <c r="M251" i="10"/>
  <c r="M252" i="10"/>
  <c r="M253" i="10"/>
  <c r="M254" i="10"/>
  <c r="M255" i="10"/>
  <c r="M256" i="10"/>
  <c r="M257" i="10"/>
  <c r="M258" i="10"/>
  <c r="M259" i="10"/>
  <c r="M260" i="10"/>
  <c r="M261" i="10"/>
  <c r="M262" i="10"/>
  <c r="M263" i="10"/>
  <c r="M264" i="10"/>
  <c r="M265" i="10"/>
  <c r="M266" i="10"/>
  <c r="M267" i="10"/>
  <c r="M268" i="10"/>
  <c r="M269" i="10"/>
  <c r="M270" i="10"/>
  <c r="M271" i="10"/>
  <c r="M272" i="10"/>
  <c r="M273" i="10"/>
  <c r="M274" i="10"/>
  <c r="M275" i="10"/>
  <c r="M276" i="10"/>
  <c r="M277" i="10"/>
  <c r="M278" i="10"/>
  <c r="M279" i="10"/>
  <c r="M280" i="10"/>
  <c r="M281" i="10"/>
  <c r="M282" i="10"/>
  <c r="M283" i="10"/>
  <c r="M284" i="10"/>
  <c r="M285" i="10"/>
  <c r="M286" i="10"/>
  <c r="M287" i="10"/>
  <c r="M288" i="10"/>
  <c r="M289" i="10"/>
  <c r="M290" i="10"/>
  <c r="M291" i="10"/>
  <c r="M292" i="10"/>
  <c r="M294" i="10"/>
  <c r="M295" i="10"/>
  <c r="M296" i="10"/>
  <c r="M297" i="10"/>
  <c r="M298" i="10"/>
  <c r="M299" i="10"/>
  <c r="M300" i="10"/>
  <c r="M301" i="10"/>
  <c r="M302" i="10"/>
  <c r="M303" i="10"/>
  <c r="M304" i="10"/>
  <c r="M305" i="10"/>
  <c r="M306" i="10"/>
  <c r="M307" i="10"/>
  <c r="M308" i="10"/>
  <c r="M309" i="10"/>
  <c r="M310" i="10"/>
  <c r="M311" i="10"/>
  <c r="M312" i="10"/>
  <c r="M313" i="10"/>
  <c r="M314" i="10"/>
  <c r="M315" i="10"/>
  <c r="M316" i="10"/>
  <c r="M317" i="10"/>
  <c r="M318" i="10"/>
  <c r="M319" i="10"/>
  <c r="M320" i="10"/>
  <c r="M321" i="10"/>
  <c r="M322" i="10"/>
  <c r="M323" i="10"/>
  <c r="M324" i="10"/>
  <c r="M325" i="10"/>
  <c r="M326" i="10"/>
  <c r="M327" i="10"/>
  <c r="M328" i="10"/>
  <c r="M329" i="10"/>
  <c r="M330" i="10"/>
  <c r="M331" i="10"/>
  <c r="M332" i="10"/>
  <c r="M333" i="10"/>
  <c r="M334" i="10"/>
  <c r="M335" i="10"/>
  <c r="M336" i="10"/>
  <c r="M337" i="10"/>
  <c r="M338" i="10"/>
  <c r="M339" i="10"/>
  <c r="M340" i="10"/>
  <c r="M341" i="10"/>
  <c r="M342" i="10"/>
  <c r="M343" i="10"/>
  <c r="M344" i="10"/>
  <c r="M345" i="10"/>
  <c r="M346" i="10"/>
  <c r="M347" i="10"/>
  <c r="M348" i="10"/>
  <c r="M349" i="10"/>
  <c r="M350" i="10"/>
  <c r="M351" i="10"/>
  <c r="M352" i="10"/>
  <c r="M353" i="10"/>
  <c r="M354" i="10"/>
  <c r="M355" i="10"/>
  <c r="M356" i="10"/>
  <c r="M357" i="10"/>
  <c r="M358" i="10"/>
  <c r="M359" i="10"/>
  <c r="M360" i="10"/>
  <c r="M361" i="10"/>
  <c r="M362" i="10"/>
  <c r="M363" i="10"/>
  <c r="M364" i="10"/>
  <c r="M365" i="10"/>
  <c r="M366" i="10"/>
  <c r="M367" i="10"/>
  <c r="M368" i="10"/>
  <c r="M369" i="10"/>
  <c r="M370" i="10"/>
  <c r="M371" i="10"/>
  <c r="M372" i="10"/>
  <c r="M373" i="10"/>
  <c r="M374" i="10"/>
  <c r="M375" i="10"/>
  <c r="M376" i="10"/>
  <c r="M377" i="10"/>
  <c r="M378" i="10"/>
  <c r="M379" i="10"/>
  <c r="M380" i="10"/>
  <c r="M381" i="10"/>
  <c r="M382" i="10"/>
  <c r="M383" i="10"/>
  <c r="M384" i="10"/>
  <c r="M385" i="10"/>
  <c r="M386" i="10"/>
  <c r="M387" i="10"/>
  <c r="M388" i="10"/>
  <c r="M389" i="10"/>
  <c r="M390" i="10"/>
  <c r="M391" i="10"/>
  <c r="M392" i="10"/>
  <c r="M393" i="10"/>
  <c r="M394" i="10"/>
  <c r="M395" i="10"/>
  <c r="M396" i="10"/>
  <c r="M397" i="10"/>
  <c r="M398" i="10"/>
  <c r="M399" i="10"/>
  <c r="M400" i="10"/>
  <c r="M401" i="10"/>
  <c r="M402" i="10"/>
  <c r="M403" i="10"/>
  <c r="M404" i="10"/>
  <c r="M405" i="10"/>
  <c r="M406" i="10"/>
  <c r="M407" i="10"/>
  <c r="M408" i="10"/>
  <c r="M409" i="10"/>
  <c r="M410" i="10"/>
  <c r="M411" i="10"/>
  <c r="M412" i="10"/>
  <c r="M413" i="10"/>
  <c r="M414" i="10"/>
  <c r="M415" i="10"/>
  <c r="M416" i="10"/>
  <c r="M417" i="10"/>
  <c r="M418" i="10"/>
  <c r="M419" i="10"/>
  <c r="M420" i="10"/>
  <c r="M421" i="10"/>
  <c r="M422" i="10"/>
  <c r="M423" i="10"/>
  <c r="M424" i="10"/>
  <c r="M425" i="10"/>
  <c r="M426" i="10"/>
  <c r="M427" i="10"/>
  <c r="M428" i="10"/>
  <c r="M429" i="10"/>
  <c r="M430" i="10"/>
  <c r="M431" i="10"/>
  <c r="M432" i="10"/>
  <c r="M433" i="10"/>
  <c r="M434" i="10"/>
  <c r="M435" i="10"/>
  <c r="M436" i="10"/>
  <c r="M437" i="10"/>
  <c r="M438" i="10"/>
  <c r="M439" i="10"/>
  <c r="M440" i="10"/>
  <c r="M441" i="10"/>
  <c r="M442" i="10"/>
  <c r="M443" i="10"/>
  <c r="M444" i="10"/>
  <c r="M445" i="10"/>
  <c r="M446" i="10"/>
  <c r="M447" i="10"/>
  <c r="M448" i="10"/>
  <c r="M449" i="10"/>
  <c r="M450" i="10"/>
  <c r="M451" i="10"/>
  <c r="M452" i="10"/>
  <c r="M453" i="10"/>
  <c r="M454" i="10"/>
  <c r="M455" i="10"/>
  <c r="M456" i="10"/>
  <c r="M457" i="10"/>
  <c r="M458" i="10"/>
  <c r="M459" i="10"/>
  <c r="M460" i="10"/>
  <c r="M461" i="10"/>
  <c r="M462" i="10"/>
  <c r="M463" i="10"/>
  <c r="M464" i="10"/>
  <c r="M465" i="10"/>
  <c r="M466" i="10"/>
  <c r="M467" i="10"/>
  <c r="M468" i="10"/>
  <c r="M469" i="10"/>
  <c r="M470" i="10"/>
  <c r="M471" i="10"/>
  <c r="M472" i="10"/>
  <c r="M473" i="10"/>
  <c r="M474" i="10"/>
  <c r="M475" i="10"/>
  <c r="M476" i="10"/>
  <c r="M477" i="10"/>
  <c r="M478" i="10"/>
  <c r="M479" i="10"/>
  <c r="M480" i="10"/>
  <c r="M481" i="10"/>
  <c r="M482" i="10"/>
  <c r="M483" i="10"/>
  <c r="M484" i="10"/>
  <c r="M485" i="10"/>
  <c r="M486" i="10"/>
  <c r="M487" i="10"/>
  <c r="M488" i="10"/>
  <c r="M489" i="10"/>
  <c r="M490" i="10"/>
  <c r="M491" i="10"/>
  <c r="M492" i="10"/>
  <c r="M493" i="10"/>
  <c r="M494" i="10"/>
  <c r="M495" i="10"/>
  <c r="M496" i="10"/>
  <c r="M497" i="10"/>
  <c r="M498" i="10"/>
  <c r="M499" i="10"/>
  <c r="M500" i="10"/>
  <c r="M501" i="10"/>
  <c r="M502" i="10"/>
  <c r="M503" i="10"/>
  <c r="M504" i="10"/>
  <c r="M505" i="10"/>
  <c r="M506" i="10"/>
  <c r="M507" i="10"/>
  <c r="M508" i="10"/>
  <c r="M509" i="10"/>
  <c r="M510" i="10"/>
  <c r="M511" i="10"/>
  <c r="M512" i="10"/>
  <c r="M513" i="10"/>
  <c r="M514" i="10"/>
  <c r="M515" i="10"/>
  <c r="M516" i="10"/>
  <c r="M517" i="10"/>
  <c r="M518" i="10"/>
  <c r="M519" i="10"/>
  <c r="M520" i="10"/>
  <c r="M521" i="10"/>
  <c r="M522" i="10"/>
  <c r="M523" i="10"/>
  <c r="M524" i="10"/>
  <c r="M525" i="10"/>
  <c r="M526" i="10"/>
  <c r="M527" i="10"/>
  <c r="M528" i="10"/>
  <c r="M529" i="10"/>
  <c r="M530" i="10"/>
  <c r="M531" i="10"/>
  <c r="M532" i="10"/>
  <c r="M533" i="10"/>
  <c r="M534" i="10"/>
  <c r="M535" i="10"/>
  <c r="M536" i="10"/>
  <c r="M537" i="10"/>
  <c r="M538" i="10"/>
  <c r="M539" i="10"/>
  <c r="M540" i="10"/>
  <c r="M541" i="10"/>
  <c r="M542" i="10"/>
  <c r="M543" i="10"/>
  <c r="M544" i="10"/>
  <c r="M545" i="10"/>
  <c r="M546" i="10"/>
  <c r="M547" i="10"/>
  <c r="M548" i="10"/>
  <c r="M549" i="10"/>
  <c r="M550" i="10"/>
  <c r="M551" i="10"/>
  <c r="M552" i="10"/>
  <c r="M553" i="10"/>
  <c r="M554" i="10"/>
  <c r="M555" i="10"/>
  <c r="M556" i="10"/>
  <c r="M557" i="10"/>
  <c r="M558" i="10"/>
  <c r="M559" i="10"/>
  <c r="M560" i="10"/>
  <c r="M561" i="10"/>
  <c r="M562" i="10"/>
  <c r="M563" i="10"/>
  <c r="M564" i="10"/>
  <c r="M565" i="10"/>
  <c r="M566" i="10"/>
  <c r="M567" i="10"/>
  <c r="M568" i="10"/>
  <c r="M569" i="10"/>
  <c r="M570" i="10"/>
  <c r="M571" i="10"/>
  <c r="M572" i="10"/>
  <c r="M573" i="10"/>
  <c r="M574" i="10"/>
  <c r="M575" i="10"/>
  <c r="M576" i="10"/>
  <c r="M577" i="10"/>
  <c r="M578" i="10"/>
  <c r="M579" i="10"/>
  <c r="M580" i="10"/>
  <c r="M581" i="10"/>
  <c r="M582" i="10"/>
  <c r="M583" i="10"/>
  <c r="M584" i="10"/>
  <c r="M585" i="10"/>
  <c r="M586" i="10"/>
  <c r="M587" i="10"/>
  <c r="M588" i="10"/>
  <c r="M589" i="10"/>
  <c r="M590" i="10"/>
  <c r="M591" i="10"/>
  <c r="M592" i="10"/>
  <c r="M593" i="10"/>
  <c r="M594" i="10"/>
  <c r="M595" i="10"/>
  <c r="M596" i="10"/>
  <c r="M597" i="10"/>
  <c r="M598" i="10"/>
  <c r="M599" i="10"/>
  <c r="M600" i="10"/>
  <c r="M601" i="10"/>
  <c r="M602" i="10"/>
  <c r="M603" i="10"/>
  <c r="M604" i="10"/>
  <c r="M605" i="10"/>
  <c r="M606" i="10"/>
  <c r="M607" i="10"/>
  <c r="M608" i="10"/>
  <c r="M609" i="10"/>
  <c r="M610" i="10"/>
  <c r="M611" i="10"/>
  <c r="M612" i="10"/>
  <c r="M613" i="10"/>
  <c r="M614" i="10"/>
  <c r="M615" i="10"/>
  <c r="M616" i="10"/>
  <c r="M617" i="10"/>
  <c r="M618" i="10"/>
  <c r="M619" i="10"/>
  <c r="M620" i="10"/>
  <c r="M621" i="10"/>
  <c r="M622" i="10"/>
  <c r="M623" i="10"/>
  <c r="M624" i="10"/>
  <c r="M625" i="10"/>
  <c r="M626" i="10"/>
  <c r="M627" i="10"/>
  <c r="M628" i="10"/>
  <c r="M629" i="10"/>
  <c r="M630" i="10"/>
  <c r="M631" i="10"/>
  <c r="M632" i="10"/>
  <c r="M633" i="10"/>
  <c r="M634" i="10"/>
  <c r="M635" i="10"/>
  <c r="M636" i="10"/>
  <c r="M637" i="10"/>
  <c r="M638" i="10"/>
  <c r="M642" i="10"/>
  <c r="M643" i="10"/>
  <c r="M644" i="10"/>
  <c r="M645" i="10"/>
  <c r="M646" i="10"/>
  <c r="M647" i="10"/>
  <c r="M648" i="10"/>
  <c r="M649" i="10"/>
  <c r="M650" i="10"/>
  <c r="M651" i="10"/>
  <c r="M652" i="10"/>
  <c r="M653" i="10"/>
  <c r="M660" i="10"/>
  <c r="M661" i="10"/>
  <c r="M662" i="10"/>
  <c r="M663" i="10"/>
  <c r="M664" i="10"/>
  <c r="M665" i="10"/>
  <c r="M666" i="10"/>
  <c r="M667" i="10"/>
  <c r="M671" i="10"/>
  <c r="M672" i="10"/>
  <c r="M673" i="10"/>
  <c r="M674" i="10"/>
  <c r="M675" i="10"/>
  <c r="M676" i="10"/>
  <c r="M680" i="10"/>
  <c r="M681" i="10"/>
  <c r="M682" i="10"/>
  <c r="M683" i="10"/>
  <c r="M684" i="10"/>
  <c r="M685" i="10"/>
  <c r="M692" i="10"/>
  <c r="M693" i="10"/>
  <c r="M694" i="10"/>
  <c r="M695" i="10"/>
  <c r="M696" i="10"/>
  <c r="M697" i="10"/>
  <c r="M700" i="10"/>
  <c r="M701" i="10"/>
  <c r="M702" i="10"/>
  <c r="M703" i="10"/>
  <c r="M704" i="10"/>
  <c r="M705" i="10"/>
  <c r="M706" i="10"/>
  <c r="M707" i="10"/>
  <c r="M708" i="10"/>
  <c r="M709" i="10"/>
  <c r="M710" i="10"/>
  <c r="M711" i="10"/>
  <c r="M712" i="10"/>
  <c r="M713" i="10"/>
  <c r="M714" i="10"/>
  <c r="M715" i="10"/>
  <c r="M716" i="10"/>
  <c r="M717" i="10"/>
  <c r="M718" i="10"/>
  <c r="M719" i="10"/>
  <c r="M720" i="10"/>
  <c r="M721" i="10"/>
  <c r="M722" i="10"/>
  <c r="M723" i="10"/>
  <c r="M724" i="10"/>
  <c r="M725" i="10"/>
  <c r="M726" i="10"/>
  <c r="M727" i="10"/>
  <c r="M728" i="10"/>
  <c r="M729" i="10"/>
  <c r="M733" i="10"/>
  <c r="M734" i="10"/>
  <c r="M735" i="10"/>
  <c r="M736" i="10"/>
  <c r="M737" i="10"/>
  <c r="M738" i="10"/>
  <c r="M739" i="10"/>
  <c r="M740" i="10"/>
  <c r="M741" i="10"/>
  <c r="M742" i="10"/>
  <c r="M743" i="10"/>
  <c r="M744" i="10"/>
  <c r="M745" i="10"/>
  <c r="M746" i="10"/>
  <c r="M747" i="10"/>
  <c r="M748" i="10"/>
  <c r="M749" i="10"/>
  <c r="M750" i="10"/>
  <c r="M751" i="10"/>
  <c r="M758" i="10"/>
  <c r="M759" i="10"/>
  <c r="M760" i="10"/>
  <c r="M761" i="10"/>
  <c r="M762" i="10"/>
  <c r="M763" i="10"/>
  <c r="M764" i="10"/>
  <c r="M765" i="10"/>
  <c r="M766" i="10"/>
  <c r="M767" i="10"/>
  <c r="M768" i="10"/>
  <c r="M769" i="10"/>
  <c r="M770" i="10"/>
  <c r="M771" i="10"/>
  <c r="M772" i="10"/>
  <c r="M773" i="10"/>
  <c r="M774" i="10"/>
  <c r="M775" i="10"/>
  <c r="M776" i="10"/>
  <c r="M777" i="10"/>
  <c r="M778" i="10"/>
  <c r="M779" i="10"/>
  <c r="M780" i="10"/>
  <c r="M781" i="10"/>
  <c r="M782" i="10"/>
  <c r="M783" i="10"/>
  <c r="M784" i="10"/>
  <c r="M785" i="10"/>
  <c r="M786" i="10"/>
  <c r="M787" i="10"/>
  <c r="M788" i="10"/>
  <c r="M789" i="10"/>
  <c r="M790" i="10"/>
  <c r="M791" i="10"/>
  <c r="M792" i="10"/>
  <c r="M793" i="10"/>
  <c r="M794" i="10"/>
  <c r="M795" i="10"/>
  <c r="M796" i="10"/>
  <c r="M797" i="10"/>
  <c r="M798" i="10"/>
  <c r="M799" i="10"/>
  <c r="M800" i="10"/>
  <c r="M801" i="10"/>
  <c r="M802" i="10"/>
  <c r="M803" i="10"/>
  <c r="M804" i="10"/>
  <c r="M805" i="10"/>
  <c r="M806" i="10"/>
  <c r="M807" i="10"/>
  <c r="M808" i="10"/>
  <c r="M809" i="10"/>
  <c r="M810" i="10"/>
  <c r="M811" i="10"/>
  <c r="M812" i="10"/>
  <c r="M813" i="10"/>
  <c r="M814" i="10"/>
  <c r="M820" i="10"/>
  <c r="M821" i="10"/>
  <c r="M822" i="10"/>
  <c r="K10" i="10"/>
  <c r="K11" i="10"/>
  <c r="K12" i="10"/>
  <c r="K13" i="10"/>
  <c r="K14" i="10"/>
  <c r="K23" i="10"/>
  <c r="K24" i="10"/>
  <c r="K25" i="10"/>
  <c r="K26" i="10"/>
  <c r="K27" i="10"/>
  <c r="K28" i="10"/>
  <c r="K44" i="10"/>
  <c r="K54" i="10"/>
  <c r="K55" i="10"/>
  <c r="K56" i="10"/>
  <c r="K57" i="10"/>
  <c r="K62" i="10"/>
  <c r="K67" i="10"/>
  <c r="K71" i="10"/>
  <c r="K80" i="10"/>
  <c r="K81" i="10"/>
  <c r="K82" i="10"/>
  <c r="K85" i="10"/>
  <c r="K86" i="10"/>
  <c r="K90" i="10"/>
  <c r="K91" i="10"/>
  <c r="K92" i="10"/>
  <c r="K106" i="10"/>
  <c r="K107" i="10"/>
  <c r="K108" i="10"/>
  <c r="K109" i="10"/>
  <c r="K114" i="10"/>
  <c r="K115" i="10"/>
  <c r="K116" i="10"/>
  <c r="K117" i="10"/>
  <c r="K118" i="10"/>
  <c r="K119" i="10"/>
  <c r="K123" i="10"/>
  <c r="K124" i="10"/>
  <c r="K166" i="10"/>
  <c r="K167" i="10"/>
  <c r="K168" i="10"/>
  <c r="K169" i="10"/>
  <c r="K173" i="10"/>
  <c r="K174" i="10"/>
  <c r="K175" i="10"/>
  <c r="K176" i="10"/>
  <c r="K177" i="10"/>
  <c r="K184" i="10"/>
  <c r="K188" i="10"/>
  <c r="K189" i="10"/>
  <c r="K193" i="10"/>
  <c r="K194" i="10"/>
  <c r="K195" i="10"/>
  <c r="K196" i="10"/>
  <c r="K197" i="10"/>
  <c r="K198" i="10"/>
  <c r="K199" i="10"/>
  <c r="K200" i="10"/>
  <c r="K201" i="10"/>
  <c r="K203" i="10"/>
  <c r="K204" i="10"/>
  <c r="K209" i="10"/>
  <c r="K210" i="10"/>
  <c r="K213" i="10"/>
  <c r="K219" i="10"/>
  <c r="K220" i="10"/>
  <c r="K221" i="10"/>
  <c r="K222" i="10"/>
  <c r="K223" i="10"/>
  <c r="K224" i="10"/>
  <c r="K228" i="10"/>
  <c r="K229" i="10"/>
  <c r="K230" i="10"/>
  <c r="K231" i="10"/>
  <c r="K232" i="10"/>
  <c r="K233" i="10"/>
  <c r="K234" i="10"/>
  <c r="K235" i="10"/>
  <c r="K236" i="10"/>
  <c r="K240" i="10"/>
  <c r="K245" i="10"/>
  <c r="K250" i="10"/>
  <c r="K251" i="10"/>
  <c r="K252" i="10"/>
  <c r="K254" i="10"/>
  <c r="K258" i="10"/>
  <c r="K260" i="10"/>
  <c r="K261" i="10"/>
  <c r="K262" i="10"/>
  <c r="K266" i="10"/>
  <c r="K267" i="10"/>
  <c r="K268" i="10"/>
  <c r="K269" i="10"/>
  <c r="K270" i="10"/>
  <c r="K271" i="10"/>
  <c r="K272" i="10"/>
  <c r="K273" i="10"/>
  <c r="K274" i="10"/>
  <c r="K275" i="10"/>
  <c r="K276" i="10"/>
  <c r="K277" i="10"/>
  <c r="K278" i="10"/>
  <c r="K279" i="10"/>
  <c r="K280" i="10"/>
  <c r="K281" i="10"/>
  <c r="K282" i="10"/>
  <c r="K283" i="10"/>
  <c r="K292" i="10"/>
  <c r="K294" i="10"/>
  <c r="K295" i="10"/>
  <c r="K296" i="10"/>
  <c r="K300" i="10"/>
  <c r="K310" i="10"/>
  <c r="K311" i="10"/>
  <c r="K312" i="10"/>
  <c r="K313" i="10"/>
  <c r="K329" i="10"/>
  <c r="K330" i="10"/>
  <c r="K331" i="10"/>
  <c r="K332" i="10"/>
  <c r="K333" i="10"/>
  <c r="K334" i="10"/>
  <c r="K335" i="10"/>
  <c r="K336" i="10"/>
  <c r="K352" i="10"/>
  <c r="K356" i="10"/>
  <c r="K357" i="10"/>
  <c r="K358" i="10"/>
  <c r="K359" i="10"/>
  <c r="K371" i="10"/>
  <c r="K381" i="10"/>
  <c r="K388" i="10"/>
  <c r="K389" i="10"/>
  <c r="K404" i="10"/>
  <c r="K408" i="10"/>
  <c r="K409" i="10"/>
  <c r="K413" i="10"/>
  <c r="K417" i="10"/>
  <c r="K418" i="10"/>
  <c r="K419" i="10"/>
  <c r="K420" i="10"/>
  <c r="K463" i="10"/>
  <c r="K464" i="10"/>
  <c r="K465" i="10"/>
  <c r="K466" i="10"/>
  <c r="K467" i="10"/>
  <c r="K468" i="10"/>
  <c r="K469" i="10"/>
  <c r="K470" i="10"/>
  <c r="K471" i="10"/>
  <c r="K480" i="10"/>
  <c r="K481" i="10"/>
  <c r="K482" i="10"/>
  <c r="K486" i="10"/>
  <c r="K499" i="10"/>
  <c r="K500" i="10"/>
  <c r="K507" i="10"/>
  <c r="K508" i="10"/>
  <c r="K509" i="10"/>
  <c r="K513" i="10"/>
  <c r="K514" i="10"/>
  <c r="K518" i="10"/>
  <c r="K519" i="10"/>
  <c r="K520" i="10"/>
  <c r="K521" i="10"/>
  <c r="K524" i="10"/>
  <c r="K525" i="10"/>
  <c r="K526" i="10"/>
  <c r="K529" i="10"/>
  <c r="K533" i="10"/>
  <c r="K535" i="10"/>
  <c r="K536" i="10"/>
  <c r="K537" i="10"/>
  <c r="K539" i="10"/>
  <c r="K541" i="10"/>
  <c r="K542" i="10"/>
  <c r="K544" i="10"/>
  <c r="K549" i="10"/>
  <c r="K550" i="10"/>
  <c r="K551" i="10"/>
  <c r="K552" i="10"/>
  <c r="K553" i="10"/>
  <c r="K563" i="10"/>
  <c r="K594" i="10"/>
  <c r="K595" i="10"/>
  <c r="K602" i="10"/>
  <c r="K624" i="10"/>
  <c r="K625" i="10"/>
  <c r="K663" i="10"/>
  <c r="K664" i="10"/>
  <c r="K692" i="10"/>
  <c r="K693" i="10"/>
  <c r="K694" i="10"/>
  <c r="K695" i="10"/>
  <c r="K696" i="10"/>
  <c r="K697" i="10"/>
  <c r="K700" i="10"/>
  <c r="K701" i="10"/>
  <c r="K702" i="10"/>
  <c r="K715" i="10"/>
  <c r="K716" i="10"/>
  <c r="K717" i="10"/>
  <c r="K718" i="10"/>
  <c r="K719" i="10"/>
  <c r="K720" i="10"/>
  <c r="K724" i="10"/>
  <c r="K725" i="10"/>
  <c r="K729" i="10"/>
  <c r="K745" i="10"/>
  <c r="K770" i="10"/>
  <c r="K771" i="10"/>
  <c r="K776" i="10"/>
  <c r="K795" i="10"/>
  <c r="K796" i="10"/>
  <c r="K799" i="10"/>
  <c r="K806" i="10"/>
  <c r="K807" i="10"/>
  <c r="K809" i="10"/>
  <c r="K810" i="10"/>
  <c r="K812" i="10"/>
  <c r="K814" i="10"/>
  <c r="K820" i="10"/>
  <c r="K821" i="10"/>
  <c r="K822" i="10"/>
  <c r="Q9" i="10"/>
  <c r="Q10" i="10"/>
  <c r="Q11" i="10"/>
  <c r="Q12" i="10"/>
  <c r="Q13" i="10"/>
  <c r="Q14" i="10"/>
  <c r="Q15" i="10"/>
  <c r="Q16" i="10"/>
  <c r="Q17" i="10"/>
  <c r="Q18" i="10"/>
  <c r="Q19" i="10"/>
  <c r="Q20" i="10"/>
  <c r="Q21" i="10"/>
  <c r="Q22" i="10"/>
  <c r="Q23" i="10"/>
  <c r="Q24" i="10"/>
  <c r="Q25" i="10"/>
  <c r="Q26" i="10"/>
  <c r="Q27" i="10"/>
  <c r="Q28" i="10"/>
  <c r="Q29" i="10"/>
  <c r="Q32" i="10"/>
  <c r="Q35" i="10"/>
  <c r="Q38" i="10"/>
  <c r="Q41" i="10"/>
  <c r="Q44" i="10"/>
  <c r="Q45" i="10"/>
  <c r="Q48" i="10"/>
  <c r="Q49" i="10"/>
  <c r="Q50" i="10"/>
  <c r="Q51" i="10"/>
  <c r="Q52" i="10"/>
  <c r="Q53" i="10"/>
  <c r="Q54" i="10"/>
  <c r="Q55" i="10"/>
  <c r="Q56" i="10"/>
  <c r="Q57" i="10"/>
  <c r="Q58" i="10"/>
  <c r="Q59" i="10"/>
  <c r="Q60" i="10"/>
  <c r="Q61" i="10"/>
  <c r="Q62" i="10"/>
  <c r="Q63" i="10"/>
  <c r="Q64" i="10"/>
  <c r="Q65" i="10"/>
  <c r="Q66" i="10"/>
  <c r="Q67" i="10"/>
  <c r="Q68" i="10"/>
  <c r="Q69" i="10"/>
  <c r="Q70" i="10"/>
  <c r="Q71" i="10"/>
  <c r="Q72" i="10"/>
  <c r="Q73" i="10"/>
  <c r="Q74" i="10"/>
  <c r="Q75" i="10"/>
  <c r="Q76" i="10"/>
  <c r="Q77" i="10"/>
  <c r="Q78" i="10"/>
  <c r="Q79" i="10"/>
  <c r="Q80" i="10"/>
  <c r="Q81" i="10"/>
  <c r="Q82" i="10"/>
  <c r="Q83" i="10"/>
  <c r="Q84" i="10"/>
  <c r="Q85" i="10"/>
  <c r="Q86" i="10"/>
  <c r="Q87" i="10"/>
  <c r="Q88" i="10"/>
  <c r="Q89" i="10"/>
  <c r="Q90" i="10"/>
  <c r="Q91" i="10"/>
  <c r="Q92" i="10"/>
  <c r="Q93" i="10"/>
  <c r="Q94" i="10"/>
  <c r="Q95" i="10"/>
  <c r="Q96" i="10"/>
  <c r="Q97" i="10"/>
  <c r="Q98" i="10"/>
  <c r="Q99" i="10"/>
  <c r="Q100" i="10"/>
  <c r="Q101" i="10"/>
  <c r="Q102" i="10"/>
  <c r="Q103" i="10"/>
  <c r="Q104" i="10"/>
  <c r="Q105" i="10"/>
  <c r="Q106" i="10"/>
  <c r="Q107" i="10"/>
  <c r="Q108" i="10"/>
  <c r="Q109" i="10"/>
  <c r="Q111" i="10"/>
  <c r="Q112" i="10"/>
  <c r="Q113" i="10"/>
  <c r="Q114" i="10"/>
  <c r="Q115" i="10"/>
  <c r="Q116" i="10"/>
  <c r="Q117" i="10"/>
  <c r="Q118" i="10"/>
  <c r="Q119" i="10"/>
  <c r="Q120" i="10"/>
  <c r="Q121" i="10"/>
  <c r="Q122" i="10"/>
  <c r="Q123" i="10"/>
  <c r="Q124" i="10"/>
  <c r="Q125" i="10"/>
  <c r="Q126" i="10"/>
  <c r="Q127" i="10"/>
  <c r="Q128" i="10"/>
  <c r="Q129" i="10"/>
  <c r="Q130" i="10"/>
  <c r="Q131" i="10"/>
  <c r="Q132" i="10"/>
  <c r="Q133" i="10"/>
  <c r="Q134" i="10"/>
  <c r="Q135" i="10"/>
  <c r="Q136" i="10"/>
  <c r="Q137" i="10"/>
  <c r="Q138" i="10"/>
  <c r="Q139" i="10"/>
  <c r="Q140" i="10"/>
  <c r="Q141" i="10"/>
  <c r="Q142" i="10"/>
  <c r="Q143" i="10"/>
  <c r="Q144" i="10"/>
  <c r="Q145" i="10"/>
  <c r="Q146" i="10"/>
  <c r="Q147" i="10"/>
  <c r="Q148" i="10"/>
  <c r="Q149" i="10"/>
  <c r="Q150" i="10"/>
  <c r="Q151" i="10"/>
  <c r="Q152" i="10"/>
  <c r="Q153" i="10"/>
  <c r="Q154" i="10"/>
  <c r="Q155" i="10"/>
  <c r="Q156" i="10"/>
  <c r="Q157" i="10"/>
  <c r="Q158" i="10"/>
  <c r="Q159" i="10"/>
  <c r="Q160" i="10"/>
  <c r="Q163" i="10"/>
  <c r="Q164" i="10"/>
  <c r="Q165" i="10"/>
  <c r="Q166" i="10"/>
  <c r="Q167" i="10"/>
  <c r="Q168" i="10"/>
  <c r="Q169" i="10"/>
  <c r="Q170" i="10"/>
  <c r="Q171" i="10"/>
  <c r="Q172" i="10"/>
  <c r="Q173" i="10"/>
  <c r="Q174" i="10"/>
  <c r="Q175" i="10"/>
  <c r="Q176" i="10"/>
  <c r="Q177" i="10"/>
  <c r="Q178" i="10"/>
  <c r="Q179" i="10"/>
  <c r="Q180" i="10"/>
  <c r="Q181" i="10"/>
  <c r="Q182" i="10"/>
  <c r="Q183" i="10"/>
  <c r="Q184" i="10"/>
  <c r="Q185" i="10"/>
  <c r="Q186" i="10"/>
  <c r="Q187" i="10"/>
  <c r="Q188" i="10"/>
  <c r="Q189" i="10"/>
  <c r="Q190" i="10"/>
  <c r="Q191" i="10"/>
  <c r="Q192" i="10"/>
  <c r="Q193" i="10"/>
  <c r="Q194" i="10"/>
  <c r="Q195" i="10"/>
  <c r="Q196" i="10"/>
  <c r="Q197" i="10"/>
  <c r="Q198" i="10"/>
  <c r="Q199" i="10"/>
  <c r="Q200" i="10"/>
  <c r="Q201" i="10"/>
  <c r="Q202" i="10"/>
  <c r="Q203" i="10"/>
  <c r="Q204" i="10"/>
  <c r="Q205" i="10"/>
  <c r="Q206" i="10"/>
  <c r="Q207" i="10"/>
  <c r="Q208" i="10"/>
  <c r="Q209" i="10"/>
  <c r="Q210" i="10"/>
  <c r="Q211" i="10"/>
  <c r="Q212" i="10"/>
  <c r="Q213" i="10"/>
  <c r="Q214" i="10"/>
  <c r="Q215" i="10"/>
  <c r="Q216" i="10"/>
  <c r="Q217" i="10"/>
  <c r="Q218" i="10"/>
  <c r="Q219" i="10"/>
  <c r="Q220" i="10"/>
  <c r="Q221" i="10"/>
  <c r="Q222" i="10"/>
  <c r="Q223" i="10"/>
  <c r="Q224" i="10"/>
  <c r="Q225" i="10"/>
  <c r="Q226" i="10"/>
  <c r="Q227" i="10"/>
  <c r="Q228" i="10"/>
  <c r="Q229" i="10"/>
  <c r="Q230" i="10"/>
  <c r="Q231" i="10"/>
  <c r="Q232" i="10"/>
  <c r="Q233" i="10"/>
  <c r="Q234" i="10"/>
  <c r="Q235" i="10"/>
  <c r="Q236" i="10"/>
  <c r="Q237" i="10"/>
  <c r="Q238" i="10"/>
  <c r="Q239" i="10"/>
  <c r="Q240" i="10"/>
  <c r="Q241" i="10"/>
  <c r="Q242" i="10"/>
  <c r="Q243" i="10"/>
  <c r="Q244" i="10"/>
  <c r="Q245" i="10"/>
  <c r="Q246" i="10"/>
  <c r="Q247" i="10"/>
  <c r="Q248" i="10"/>
  <c r="Q249" i="10"/>
  <c r="Q250" i="10"/>
  <c r="Q251" i="10"/>
  <c r="Q252" i="10"/>
  <c r="Q253" i="10"/>
  <c r="Q254" i="10"/>
  <c r="Q255" i="10"/>
  <c r="Q256" i="10"/>
  <c r="Q257" i="10"/>
  <c r="Q258" i="10"/>
  <c r="Q259" i="10"/>
  <c r="Q260" i="10"/>
  <c r="Q261" i="10"/>
  <c r="Q262" i="10"/>
  <c r="Q263" i="10"/>
  <c r="Q264" i="10"/>
  <c r="Q265" i="10"/>
  <c r="Q266" i="10"/>
  <c r="Q267" i="10"/>
  <c r="Q268" i="10"/>
  <c r="Q269" i="10"/>
  <c r="Q270" i="10"/>
  <c r="Q271" i="10"/>
  <c r="Q272" i="10"/>
  <c r="Q273" i="10"/>
  <c r="Q274" i="10"/>
  <c r="Q275" i="10"/>
  <c r="Q276" i="10"/>
  <c r="Q277" i="10"/>
  <c r="Q278" i="10"/>
  <c r="Q279" i="10"/>
  <c r="Q280" i="10"/>
  <c r="Q281" i="10"/>
  <c r="Q282" i="10"/>
  <c r="Q283" i="10"/>
  <c r="Q284" i="10"/>
  <c r="Q285" i="10"/>
  <c r="Q286" i="10"/>
  <c r="Q287" i="10"/>
  <c r="Q288" i="10"/>
  <c r="Q289" i="10"/>
  <c r="Q290" i="10"/>
  <c r="Q291" i="10"/>
  <c r="Q292" i="10"/>
  <c r="Q294" i="10"/>
  <c r="Q295" i="10"/>
  <c r="Q296" i="10"/>
  <c r="Q297" i="10"/>
  <c r="Q298" i="10"/>
  <c r="Q299" i="10"/>
  <c r="Q300" i="10"/>
  <c r="Q301" i="10"/>
  <c r="Q302" i="10"/>
  <c r="Q303" i="10"/>
  <c r="Q304" i="10"/>
  <c r="Q305" i="10"/>
  <c r="Q306" i="10"/>
  <c r="Q307" i="10"/>
  <c r="Q308" i="10"/>
  <c r="Q309" i="10"/>
  <c r="Q310" i="10"/>
  <c r="Q311" i="10"/>
  <c r="Q312" i="10"/>
  <c r="Q313" i="10"/>
  <c r="Q314" i="10"/>
  <c r="Q315" i="10"/>
  <c r="Q316" i="10"/>
  <c r="Q317" i="10"/>
  <c r="Q318" i="10"/>
  <c r="Q319" i="10"/>
  <c r="Q320" i="10"/>
  <c r="Q321" i="10"/>
  <c r="Q322" i="10"/>
  <c r="Q323" i="10"/>
  <c r="Q324" i="10"/>
  <c r="Q325" i="10"/>
  <c r="Q326" i="10"/>
  <c r="Q327" i="10"/>
  <c r="Q328" i="10"/>
  <c r="Q329" i="10"/>
  <c r="Q330" i="10"/>
  <c r="Q331" i="10"/>
  <c r="Q332" i="10"/>
  <c r="Q333" i="10"/>
  <c r="Q334" i="10"/>
  <c r="Q335" i="10"/>
  <c r="Q336" i="10"/>
  <c r="Q337" i="10"/>
  <c r="Q338" i="10"/>
  <c r="Q339" i="10"/>
  <c r="Q340" i="10"/>
  <c r="Q341" i="10"/>
  <c r="Q342" i="10"/>
  <c r="Q343" i="10"/>
  <c r="Q344" i="10"/>
  <c r="Q345" i="10"/>
  <c r="Q346" i="10"/>
  <c r="Q347" i="10"/>
  <c r="Q348" i="10"/>
  <c r="Q349" i="10"/>
  <c r="Q350" i="10"/>
  <c r="Q351" i="10"/>
  <c r="Q352" i="10"/>
  <c r="Q353" i="10"/>
  <c r="Q354" i="10"/>
  <c r="Q355" i="10"/>
  <c r="Q356" i="10"/>
  <c r="Q357" i="10"/>
  <c r="Q358" i="10"/>
  <c r="Q359" i="10"/>
  <c r="Q360" i="10"/>
  <c r="Q361" i="10"/>
  <c r="Q362" i="10"/>
  <c r="Q363" i="10"/>
  <c r="Q364" i="10"/>
  <c r="Q365" i="10"/>
  <c r="Q366" i="10"/>
  <c r="Q367" i="10"/>
  <c r="Q368" i="10"/>
  <c r="Q369" i="10"/>
  <c r="Q370" i="10"/>
  <c r="Q371" i="10"/>
  <c r="Q372" i="10"/>
  <c r="Q373" i="10"/>
  <c r="Q374" i="10"/>
  <c r="Q375" i="10"/>
  <c r="Q376" i="10"/>
  <c r="Q377" i="10"/>
  <c r="Q378" i="10"/>
  <c r="Q379" i="10"/>
  <c r="Q380" i="10"/>
  <c r="Q381" i="10"/>
  <c r="Q382" i="10"/>
  <c r="Q383" i="10"/>
  <c r="Q384" i="10"/>
  <c r="Q385" i="10"/>
  <c r="Q386" i="10"/>
  <c r="Q387" i="10"/>
  <c r="Q388" i="10"/>
  <c r="Q389" i="10"/>
  <c r="Q390" i="10"/>
  <c r="Q391" i="10"/>
  <c r="Q392" i="10"/>
  <c r="Q393" i="10"/>
  <c r="Q394" i="10"/>
  <c r="Q395" i="10"/>
  <c r="Q396" i="10"/>
  <c r="Q397" i="10"/>
  <c r="Q398" i="10"/>
  <c r="Q399" i="10"/>
  <c r="Q400" i="10"/>
  <c r="Q401" i="10"/>
  <c r="Q402" i="10"/>
  <c r="Q403" i="10"/>
  <c r="Q404" i="10"/>
  <c r="Q405" i="10"/>
  <c r="Q406" i="10"/>
  <c r="Q407" i="10"/>
  <c r="Q408" i="10"/>
  <c r="Q409" i="10"/>
  <c r="Q410" i="10"/>
  <c r="Q411" i="10"/>
  <c r="Q412" i="10"/>
  <c r="Q413" i="10"/>
  <c r="Q414" i="10"/>
  <c r="Q415" i="10"/>
  <c r="Q416" i="10"/>
  <c r="Q417" i="10"/>
  <c r="Q418" i="10"/>
  <c r="Q419" i="10"/>
  <c r="Q420" i="10"/>
  <c r="Q421" i="10"/>
  <c r="Q422" i="10"/>
  <c r="Q423" i="10"/>
  <c r="Q424" i="10"/>
  <c r="Q425" i="10"/>
  <c r="Q426" i="10"/>
  <c r="Q427" i="10"/>
  <c r="Q428" i="10"/>
  <c r="Q429" i="10"/>
  <c r="Q430" i="10"/>
  <c r="Q431" i="10"/>
  <c r="Q432" i="10"/>
  <c r="Q433" i="10"/>
  <c r="Q434" i="10"/>
  <c r="Q435" i="10"/>
  <c r="Q436" i="10"/>
  <c r="Q437" i="10"/>
  <c r="Q438" i="10"/>
  <c r="Q439" i="10"/>
  <c r="Q440" i="10"/>
  <c r="Q441" i="10"/>
  <c r="Q442" i="10"/>
  <c r="Q443" i="10"/>
  <c r="Q444" i="10"/>
  <c r="Q445" i="10"/>
  <c r="Q446" i="10"/>
  <c r="Q447" i="10"/>
  <c r="Q448" i="10"/>
  <c r="Q449" i="10"/>
  <c r="Q450" i="10"/>
  <c r="Q451" i="10"/>
  <c r="Q452" i="10"/>
  <c r="Q453" i="10"/>
  <c r="Q454" i="10"/>
  <c r="Q455" i="10"/>
  <c r="Q456" i="10"/>
  <c r="Q457" i="10"/>
  <c r="Q458" i="10"/>
  <c r="Q459" i="10"/>
  <c r="Q460" i="10"/>
  <c r="Q461" i="10"/>
  <c r="Q462" i="10"/>
  <c r="Q463" i="10"/>
  <c r="Q464" i="10"/>
  <c r="Q465" i="10"/>
  <c r="Q466" i="10"/>
  <c r="Q467" i="10"/>
  <c r="Q468" i="10"/>
  <c r="Q469" i="10"/>
  <c r="Q470" i="10"/>
  <c r="Q471" i="10"/>
  <c r="Q472" i="10"/>
  <c r="Q473" i="10"/>
  <c r="Q474" i="10"/>
  <c r="Q475" i="10"/>
  <c r="Q476" i="10"/>
  <c r="Q477" i="10"/>
  <c r="Q478" i="10"/>
  <c r="Q479" i="10"/>
  <c r="Q480" i="10"/>
  <c r="Q481" i="10"/>
  <c r="Q482" i="10"/>
  <c r="Q483" i="10"/>
  <c r="Q484" i="10"/>
  <c r="Q485" i="10"/>
  <c r="Q486" i="10"/>
  <c r="Q487" i="10"/>
  <c r="Q488" i="10"/>
  <c r="Q489" i="10"/>
  <c r="Q490" i="10"/>
  <c r="Q491" i="10"/>
  <c r="Q492" i="10"/>
  <c r="Q493" i="10"/>
  <c r="Q494" i="10"/>
  <c r="Q495" i="10"/>
  <c r="Q496" i="10"/>
  <c r="Q497" i="10"/>
  <c r="Q498" i="10"/>
  <c r="Q499" i="10"/>
  <c r="Q500" i="10"/>
  <c r="Q501" i="10"/>
  <c r="Q502" i="10"/>
  <c r="Q503" i="10"/>
  <c r="Q504" i="10"/>
  <c r="Q505" i="10"/>
  <c r="Q506" i="10"/>
  <c r="Q507" i="10"/>
  <c r="Q508" i="10"/>
  <c r="Q509" i="10"/>
  <c r="Q510" i="10"/>
  <c r="Q511" i="10"/>
  <c r="Q512" i="10"/>
  <c r="Q513" i="10"/>
  <c r="Q514" i="10"/>
  <c r="Q515" i="10"/>
  <c r="Q516" i="10"/>
  <c r="Q517" i="10"/>
  <c r="Q518" i="10"/>
  <c r="Q519" i="10"/>
  <c r="Q520" i="10"/>
  <c r="Q521" i="10"/>
  <c r="Q522" i="10"/>
  <c r="Q523" i="10"/>
  <c r="Q524" i="10"/>
  <c r="Q525" i="10"/>
  <c r="Q526" i="10"/>
  <c r="Q527" i="10"/>
  <c r="Q528" i="10"/>
  <c r="Q529" i="10"/>
  <c r="Q530" i="10"/>
  <c r="Q531" i="10"/>
  <c r="Q532" i="10"/>
  <c r="Q533" i="10"/>
  <c r="Q534" i="10"/>
  <c r="Q535" i="10"/>
  <c r="Q536" i="10"/>
  <c r="Q537" i="10"/>
  <c r="Q538" i="10"/>
  <c r="Q539" i="10"/>
  <c r="Q540" i="10"/>
  <c r="Q541" i="10"/>
  <c r="Q542" i="10"/>
  <c r="Q543" i="10"/>
  <c r="Q544" i="10"/>
  <c r="Q545" i="10"/>
  <c r="Q546" i="10"/>
  <c r="Q547" i="10"/>
  <c r="Q548" i="10"/>
  <c r="Q549" i="10"/>
  <c r="Q550" i="10"/>
  <c r="Q551" i="10"/>
  <c r="Q552" i="10"/>
  <c r="Q553" i="10"/>
  <c r="Q554" i="10"/>
  <c r="Q555" i="10"/>
  <c r="Q556" i="10"/>
  <c r="Q557" i="10"/>
  <c r="Q558" i="10"/>
  <c r="Q559" i="10"/>
  <c r="Q560" i="10"/>
  <c r="Q561" i="10"/>
  <c r="Q562" i="10"/>
  <c r="Q563" i="10"/>
  <c r="Q564" i="10"/>
  <c r="Q565" i="10"/>
  <c r="Q566" i="10"/>
  <c r="Q567" i="10"/>
  <c r="Q568" i="10"/>
  <c r="Q569" i="10"/>
  <c r="Q570" i="10"/>
  <c r="Q571" i="10"/>
  <c r="Q572" i="10"/>
  <c r="Q573" i="10"/>
  <c r="Q574" i="10"/>
  <c r="Q575" i="10"/>
  <c r="Q576" i="10"/>
  <c r="Q577" i="10"/>
  <c r="Q578" i="10"/>
  <c r="Q579" i="10"/>
  <c r="Q580" i="10"/>
  <c r="Q581" i="10"/>
  <c r="Q582" i="10"/>
  <c r="Q583" i="10"/>
  <c r="Q584" i="10"/>
  <c r="Q585" i="10"/>
  <c r="Q586" i="10"/>
  <c r="Q587" i="10"/>
  <c r="Q588" i="10"/>
  <c r="Q589" i="10"/>
  <c r="Q590" i="10"/>
  <c r="Q591" i="10"/>
  <c r="Q592" i="10"/>
  <c r="Q593" i="10"/>
  <c r="Q594" i="10"/>
  <c r="Q595" i="10"/>
  <c r="Q596" i="10"/>
  <c r="Q597" i="10"/>
  <c r="Q598" i="10"/>
  <c r="Q599" i="10"/>
  <c r="Q600" i="10"/>
  <c r="Q601" i="10"/>
  <c r="Q602" i="10"/>
  <c r="Q603" i="10"/>
  <c r="Q604" i="10"/>
  <c r="Q605" i="10"/>
  <c r="Q606" i="10"/>
  <c r="Q607" i="10"/>
  <c r="Q608" i="10"/>
  <c r="Q609" i="10"/>
  <c r="Q610" i="10"/>
  <c r="Q611" i="10"/>
  <c r="Q612" i="10"/>
  <c r="Q613" i="10"/>
  <c r="Q614" i="10"/>
  <c r="Q615" i="10"/>
  <c r="Q616" i="10"/>
  <c r="Q617" i="10"/>
  <c r="Q618" i="10"/>
  <c r="Q619" i="10"/>
  <c r="Q620" i="10"/>
  <c r="Q621" i="10"/>
  <c r="Q622" i="10"/>
  <c r="Q623" i="10"/>
  <c r="Q624" i="10"/>
  <c r="Q625" i="10"/>
  <c r="Q626" i="10"/>
  <c r="Q627" i="10"/>
  <c r="Q628" i="10"/>
  <c r="Q629" i="10"/>
  <c r="Q630" i="10"/>
  <c r="Q631" i="10"/>
  <c r="Q632" i="10"/>
  <c r="Q633" i="10"/>
  <c r="Q634" i="10"/>
  <c r="Q635" i="10"/>
  <c r="Q636" i="10"/>
  <c r="Q637" i="10"/>
  <c r="Q638" i="10"/>
  <c r="Q639" i="10"/>
  <c r="Q640" i="10"/>
  <c r="Q641" i="10"/>
  <c r="Q642" i="10"/>
  <c r="Q643" i="10"/>
  <c r="Q644" i="10"/>
  <c r="Q645" i="10"/>
  <c r="Q646" i="10"/>
  <c r="Q647" i="10"/>
  <c r="Q648" i="10"/>
  <c r="Q649" i="10"/>
  <c r="Q650" i="10"/>
  <c r="Q651" i="10"/>
  <c r="Q652" i="10"/>
  <c r="Q653" i="10"/>
  <c r="Q654" i="10"/>
  <c r="Q655" i="10"/>
  <c r="Q656" i="10"/>
  <c r="Q657" i="10"/>
  <c r="Q658" i="10"/>
  <c r="Q659" i="10"/>
  <c r="Q660" i="10"/>
  <c r="Q661" i="10"/>
  <c r="Q662" i="10"/>
  <c r="Q663" i="10"/>
  <c r="Q664" i="10"/>
  <c r="Q665" i="10"/>
  <c r="Q666" i="10"/>
  <c r="Q667" i="10"/>
  <c r="Q668" i="10"/>
  <c r="Q669" i="10"/>
  <c r="Q670" i="10"/>
  <c r="Q671" i="10"/>
  <c r="Q672" i="10"/>
  <c r="Q673" i="10"/>
  <c r="Q674" i="10"/>
  <c r="Q675" i="10"/>
  <c r="Q676" i="10"/>
  <c r="Q677" i="10"/>
  <c r="Q678" i="10"/>
  <c r="Q679" i="10"/>
  <c r="Q680" i="10"/>
  <c r="Q681" i="10"/>
  <c r="Q682" i="10"/>
  <c r="Q683" i="10"/>
  <c r="Q684" i="10"/>
  <c r="Q685" i="10"/>
  <c r="Q686" i="10"/>
  <c r="Q687" i="10"/>
  <c r="Q688" i="10"/>
  <c r="Q689" i="10"/>
  <c r="Q690" i="10"/>
  <c r="Q691" i="10"/>
  <c r="Q692" i="10"/>
  <c r="Q693" i="10"/>
  <c r="Q694" i="10"/>
  <c r="Q695" i="10"/>
  <c r="Q696" i="10"/>
  <c r="Q697" i="10"/>
  <c r="Q698" i="10"/>
  <c r="Q699" i="10"/>
  <c r="Q700" i="10"/>
  <c r="Q701" i="10"/>
  <c r="Q702" i="10"/>
  <c r="Q703" i="10"/>
  <c r="Q704" i="10"/>
  <c r="Q705" i="10"/>
  <c r="Q706" i="10"/>
  <c r="Q707" i="10"/>
  <c r="Q708" i="10"/>
  <c r="Q709" i="10"/>
  <c r="Q710" i="10"/>
  <c r="Q711" i="10"/>
  <c r="Q712" i="10"/>
  <c r="Q713" i="10"/>
  <c r="Q714" i="10"/>
  <c r="Q715" i="10"/>
  <c r="Q716" i="10"/>
  <c r="Q717" i="10"/>
  <c r="Q718" i="10"/>
  <c r="Q719" i="10"/>
  <c r="Q720" i="10"/>
  <c r="Q721" i="10"/>
  <c r="Q722" i="10"/>
  <c r="Q723" i="10"/>
  <c r="Q724" i="10"/>
  <c r="Q725" i="10"/>
  <c r="Q726" i="10"/>
  <c r="Q727" i="10"/>
  <c r="Q728" i="10"/>
  <c r="Q729" i="10"/>
  <c r="Q730" i="10"/>
  <c r="Q731" i="10"/>
  <c r="Q732" i="10"/>
  <c r="Q733" i="10"/>
  <c r="Q734" i="10"/>
  <c r="Q735" i="10"/>
  <c r="Q736" i="10"/>
  <c r="Q737" i="10"/>
  <c r="Q738" i="10"/>
  <c r="Q739" i="10"/>
  <c r="Q740" i="10"/>
  <c r="Q741" i="10"/>
  <c r="Q742" i="10"/>
  <c r="Q743" i="10"/>
  <c r="Q744" i="10"/>
  <c r="Q745" i="10"/>
  <c r="Q746" i="10"/>
  <c r="Q747" i="10"/>
  <c r="Q748" i="10"/>
  <c r="Q749" i="10"/>
  <c r="Q750" i="10"/>
  <c r="Q751" i="10"/>
  <c r="Q752" i="10"/>
  <c r="Q753" i="10"/>
  <c r="Q754" i="10"/>
  <c r="Q755" i="10"/>
  <c r="Q756" i="10"/>
  <c r="Q757" i="10"/>
  <c r="Q758" i="10"/>
  <c r="Q759" i="10"/>
  <c r="Q760" i="10"/>
  <c r="Q761" i="10"/>
  <c r="Q762" i="10"/>
  <c r="Q763" i="10"/>
  <c r="Q764" i="10"/>
  <c r="Q765" i="10"/>
  <c r="Q766" i="10"/>
  <c r="Q767" i="10"/>
  <c r="Q768" i="10"/>
  <c r="Q769" i="10"/>
  <c r="Q770" i="10"/>
  <c r="Q771" i="10"/>
  <c r="Q772" i="10"/>
  <c r="Q773" i="10"/>
  <c r="Q774" i="10"/>
  <c r="Q775" i="10"/>
  <c r="Q776" i="10"/>
  <c r="Q777" i="10"/>
  <c r="Q778" i="10"/>
  <c r="Q779" i="10"/>
  <c r="Q780" i="10"/>
  <c r="Q781" i="10"/>
  <c r="Q782" i="10"/>
  <c r="Q783" i="10"/>
  <c r="Q784" i="10"/>
  <c r="Q785" i="10"/>
  <c r="Q786" i="10"/>
  <c r="Q787" i="10"/>
  <c r="Q788" i="10"/>
  <c r="Q789" i="10"/>
  <c r="Q790" i="10"/>
  <c r="Q791" i="10"/>
  <c r="Q792" i="10"/>
  <c r="Q793" i="10"/>
  <c r="Q794" i="10"/>
  <c r="Q795" i="10"/>
  <c r="Q796" i="10"/>
  <c r="Q797" i="10"/>
  <c r="Q798" i="10"/>
  <c r="Q799" i="10"/>
  <c r="Q800" i="10"/>
  <c r="Q801" i="10"/>
  <c r="Q802" i="10"/>
  <c r="Q803" i="10"/>
  <c r="Q804" i="10"/>
  <c r="Q805" i="10"/>
  <c r="Q806" i="10"/>
  <c r="Q807" i="10"/>
  <c r="Q808" i="10"/>
  <c r="Q809" i="10"/>
  <c r="Q810" i="10"/>
  <c r="Q811" i="10"/>
  <c r="Q812" i="10"/>
  <c r="Q813" i="10"/>
  <c r="Q814" i="10"/>
  <c r="Q820" i="10"/>
  <c r="Q821" i="10"/>
  <c r="Q822" i="10"/>
  <c r="O9" i="10"/>
  <c r="P9" i="10" s="1"/>
  <c r="O10" i="10"/>
  <c r="P10" i="10" s="1"/>
  <c r="O11" i="10"/>
  <c r="P11" i="10" s="1"/>
  <c r="O12" i="10"/>
  <c r="P12" i="10" s="1"/>
  <c r="O13" i="10"/>
  <c r="P13" i="10" s="1"/>
  <c r="O14" i="10"/>
  <c r="P14" i="10" s="1"/>
  <c r="O15" i="10"/>
  <c r="P15" i="10" s="1"/>
  <c r="O16" i="10"/>
  <c r="P16" i="10" s="1"/>
  <c r="O17" i="10"/>
  <c r="P17" i="10" s="1"/>
  <c r="O18" i="10"/>
  <c r="P18" i="10" s="1"/>
  <c r="O19" i="10"/>
  <c r="P19" i="10" s="1"/>
  <c r="O20" i="10"/>
  <c r="P20" i="10" s="1"/>
  <c r="O21" i="10"/>
  <c r="P21" i="10" s="1"/>
  <c r="O22" i="10"/>
  <c r="P22" i="10" s="1"/>
  <c r="O23" i="10"/>
  <c r="P23" i="10" s="1"/>
  <c r="O24" i="10"/>
  <c r="P24" i="10" s="1"/>
  <c r="O25" i="10"/>
  <c r="P25" i="10" s="1"/>
  <c r="O26" i="10"/>
  <c r="P26" i="10" s="1"/>
  <c r="O27" i="10"/>
  <c r="P27" i="10" s="1"/>
  <c r="O28" i="10"/>
  <c r="P28" i="10" s="1"/>
  <c r="O29" i="10"/>
  <c r="P29" i="10" s="1"/>
  <c r="O32" i="10"/>
  <c r="P32" i="10" s="1"/>
  <c r="O35" i="10"/>
  <c r="P35" i="10" s="1"/>
  <c r="O38" i="10"/>
  <c r="P38" i="10" s="1"/>
  <c r="O41" i="10"/>
  <c r="P41" i="10" s="1"/>
  <c r="O44" i="10"/>
  <c r="P44" i="10" s="1"/>
  <c r="O45" i="10"/>
  <c r="P45" i="10" s="1"/>
  <c r="O48" i="10"/>
  <c r="P48" i="10" s="1"/>
  <c r="O49" i="10"/>
  <c r="P49" i="10" s="1"/>
  <c r="O50" i="10"/>
  <c r="P50" i="10" s="1"/>
  <c r="O51" i="10"/>
  <c r="P51" i="10" s="1"/>
  <c r="O52" i="10"/>
  <c r="P52" i="10" s="1"/>
  <c r="O53" i="10"/>
  <c r="P53" i="10" s="1"/>
  <c r="O54" i="10"/>
  <c r="P54" i="10" s="1"/>
  <c r="O55" i="10"/>
  <c r="P55" i="10" s="1"/>
  <c r="O56" i="10"/>
  <c r="P56" i="10" s="1"/>
  <c r="O57" i="10"/>
  <c r="P57" i="10" s="1"/>
  <c r="O58" i="10"/>
  <c r="P58" i="10" s="1"/>
  <c r="O59" i="10"/>
  <c r="P59" i="10" s="1"/>
  <c r="O60" i="10"/>
  <c r="P60" i="10" s="1"/>
  <c r="O61" i="10"/>
  <c r="P61" i="10" s="1"/>
  <c r="O62" i="10"/>
  <c r="P62" i="10" s="1"/>
  <c r="O63" i="10"/>
  <c r="P63" i="10" s="1"/>
  <c r="O64" i="10"/>
  <c r="P64" i="10" s="1"/>
  <c r="O65" i="10"/>
  <c r="P65" i="10" s="1"/>
  <c r="O66" i="10"/>
  <c r="P66" i="10" s="1"/>
  <c r="O67" i="10"/>
  <c r="P67" i="10" s="1"/>
  <c r="O68" i="10"/>
  <c r="P68" i="10" s="1"/>
  <c r="O69" i="10"/>
  <c r="P69" i="10" s="1"/>
  <c r="O70" i="10"/>
  <c r="P70" i="10" s="1"/>
  <c r="O71" i="10"/>
  <c r="P71" i="10" s="1"/>
  <c r="O72" i="10"/>
  <c r="P72" i="10" s="1"/>
  <c r="O73" i="10"/>
  <c r="P73" i="10" s="1"/>
  <c r="O74" i="10"/>
  <c r="P74" i="10" s="1"/>
  <c r="O75" i="10"/>
  <c r="P75" i="10" s="1"/>
  <c r="O76" i="10"/>
  <c r="P76" i="10" s="1"/>
  <c r="O77" i="10"/>
  <c r="P77" i="10" s="1"/>
  <c r="O78" i="10"/>
  <c r="P78" i="10" s="1"/>
  <c r="O79" i="10"/>
  <c r="P79" i="10" s="1"/>
  <c r="O80" i="10"/>
  <c r="P80" i="10" s="1"/>
  <c r="O81" i="10"/>
  <c r="P81" i="10" s="1"/>
  <c r="O82" i="10"/>
  <c r="P82" i="10" s="1"/>
  <c r="O83" i="10"/>
  <c r="P83" i="10" s="1"/>
  <c r="O84" i="10"/>
  <c r="P84" i="10" s="1"/>
  <c r="O85" i="10"/>
  <c r="P85" i="10" s="1"/>
  <c r="O86" i="10"/>
  <c r="P86" i="10" s="1"/>
  <c r="O87" i="10"/>
  <c r="P87" i="10" s="1"/>
  <c r="O88" i="10"/>
  <c r="P88" i="10" s="1"/>
  <c r="O89" i="10"/>
  <c r="P89" i="10" s="1"/>
  <c r="O90" i="10"/>
  <c r="P90" i="10" s="1"/>
  <c r="O91" i="10"/>
  <c r="P91" i="10" s="1"/>
  <c r="O92" i="10"/>
  <c r="P92" i="10" s="1"/>
  <c r="O93" i="10"/>
  <c r="P93" i="10" s="1"/>
  <c r="O94" i="10"/>
  <c r="P94" i="10" s="1"/>
  <c r="O95" i="10"/>
  <c r="P95" i="10" s="1"/>
  <c r="O96" i="10"/>
  <c r="P96" i="10" s="1"/>
  <c r="O97" i="10"/>
  <c r="P97" i="10" s="1"/>
  <c r="O98" i="10"/>
  <c r="P98" i="10" s="1"/>
  <c r="O99" i="10"/>
  <c r="P99" i="10" s="1"/>
  <c r="O100" i="10"/>
  <c r="P100" i="10" s="1"/>
  <c r="O101" i="10"/>
  <c r="P101" i="10" s="1"/>
  <c r="O102" i="10"/>
  <c r="O103" i="10"/>
  <c r="O104" i="10"/>
  <c r="O105" i="10"/>
  <c r="O106" i="10"/>
  <c r="P106" i="10" s="1"/>
  <c r="O107" i="10"/>
  <c r="P107" i="10" s="1"/>
  <c r="O108" i="10"/>
  <c r="P108" i="10" s="1"/>
  <c r="O109" i="10"/>
  <c r="P109" i="10" s="1"/>
  <c r="O111" i="10"/>
  <c r="P111" i="10" s="1"/>
  <c r="O112" i="10"/>
  <c r="P112" i="10" s="1"/>
  <c r="O113" i="10"/>
  <c r="P113" i="10" s="1"/>
  <c r="O114" i="10"/>
  <c r="P114" i="10" s="1"/>
  <c r="O115" i="10"/>
  <c r="P115" i="10" s="1"/>
  <c r="O116" i="10"/>
  <c r="P116" i="10" s="1"/>
  <c r="O117" i="10"/>
  <c r="P117" i="10" s="1"/>
  <c r="O118" i="10"/>
  <c r="P118" i="10" s="1"/>
  <c r="O119" i="10"/>
  <c r="P119" i="10" s="1"/>
  <c r="O120" i="10"/>
  <c r="P120" i="10" s="1"/>
  <c r="O121" i="10"/>
  <c r="P121" i="10" s="1"/>
  <c r="O122" i="10"/>
  <c r="P122" i="10" s="1"/>
  <c r="O123" i="10"/>
  <c r="P123" i="10" s="1"/>
  <c r="O124" i="10"/>
  <c r="P124" i="10" s="1"/>
  <c r="O125" i="10"/>
  <c r="O126" i="10"/>
  <c r="P126" i="10" s="1"/>
  <c r="O127" i="10"/>
  <c r="P127" i="10" s="1"/>
  <c r="O128" i="10"/>
  <c r="O129" i="10"/>
  <c r="P129" i="10" s="1"/>
  <c r="O130" i="10"/>
  <c r="P130" i="10" s="1"/>
  <c r="O131" i="10"/>
  <c r="P131" i="10" s="1"/>
  <c r="O132" i="10"/>
  <c r="P132" i="10" s="1"/>
  <c r="O133" i="10"/>
  <c r="P133" i="10" s="1"/>
  <c r="O134" i="10"/>
  <c r="P134" i="10" s="1"/>
  <c r="O135" i="10"/>
  <c r="P135" i="10" s="1"/>
  <c r="O136" i="10"/>
  <c r="P136" i="10" s="1"/>
  <c r="O137" i="10"/>
  <c r="P137" i="10" s="1"/>
  <c r="O138" i="10"/>
  <c r="P138" i="10" s="1"/>
  <c r="O139" i="10"/>
  <c r="P139" i="10" s="1"/>
  <c r="O140" i="10"/>
  <c r="P140" i="10" s="1"/>
  <c r="O141" i="10"/>
  <c r="P141" i="10" s="1"/>
  <c r="O142" i="10"/>
  <c r="P142" i="10" s="1"/>
  <c r="O143" i="10"/>
  <c r="P143" i="10" s="1"/>
  <c r="O144" i="10"/>
  <c r="P144" i="10" s="1"/>
  <c r="O145" i="10"/>
  <c r="P145" i="10" s="1"/>
  <c r="O146" i="10"/>
  <c r="P146" i="10" s="1"/>
  <c r="O147" i="10"/>
  <c r="P147" i="10" s="1"/>
  <c r="O148" i="10"/>
  <c r="P148" i="10" s="1"/>
  <c r="O149" i="10"/>
  <c r="P149" i="10" s="1"/>
  <c r="O150" i="10"/>
  <c r="P150" i="10" s="1"/>
  <c r="O151" i="10"/>
  <c r="P151" i="10" s="1"/>
  <c r="O152" i="10"/>
  <c r="P152" i="10" s="1"/>
  <c r="O153" i="10"/>
  <c r="P153" i="10" s="1"/>
  <c r="O154" i="10"/>
  <c r="P154" i="10" s="1"/>
  <c r="O155" i="10"/>
  <c r="P155" i="10" s="1"/>
  <c r="O156" i="10"/>
  <c r="P156" i="10" s="1"/>
  <c r="O157" i="10"/>
  <c r="P157" i="10" s="1"/>
  <c r="O158" i="10"/>
  <c r="P158" i="10" s="1"/>
  <c r="O159" i="10"/>
  <c r="P159" i="10" s="1"/>
  <c r="O160" i="10"/>
  <c r="P160" i="10" s="1"/>
  <c r="O163" i="10"/>
  <c r="P163" i="10" s="1"/>
  <c r="O164" i="10"/>
  <c r="P164" i="10" s="1"/>
  <c r="O165" i="10"/>
  <c r="P165" i="10" s="1"/>
  <c r="O166" i="10"/>
  <c r="P166" i="10" s="1"/>
  <c r="O167" i="10"/>
  <c r="P167" i="10" s="1"/>
  <c r="O168" i="10"/>
  <c r="P168" i="10" s="1"/>
  <c r="O169" i="10"/>
  <c r="P169" i="10" s="1"/>
  <c r="O170" i="10"/>
  <c r="P170" i="10" s="1"/>
  <c r="O171" i="10"/>
  <c r="P171" i="10" s="1"/>
  <c r="O172" i="10"/>
  <c r="P172" i="10" s="1"/>
  <c r="O173" i="10"/>
  <c r="P173" i="10" s="1"/>
  <c r="O174" i="10"/>
  <c r="P174" i="10" s="1"/>
  <c r="O175" i="10"/>
  <c r="P175" i="10" s="1"/>
  <c r="O176" i="10"/>
  <c r="P176" i="10" s="1"/>
  <c r="O177" i="10"/>
  <c r="P177" i="10" s="1"/>
  <c r="O178" i="10"/>
  <c r="P178" i="10" s="1"/>
  <c r="O179" i="10"/>
  <c r="P179" i="10" s="1"/>
  <c r="O180" i="10"/>
  <c r="P180" i="10" s="1"/>
  <c r="O181" i="10"/>
  <c r="P181" i="10" s="1"/>
  <c r="O182" i="10"/>
  <c r="P182" i="10" s="1"/>
  <c r="O183" i="10"/>
  <c r="P183" i="10" s="1"/>
  <c r="O184" i="10"/>
  <c r="P184" i="10" s="1"/>
  <c r="O185" i="10"/>
  <c r="P185" i="10" s="1"/>
  <c r="O186" i="10"/>
  <c r="P186" i="10" s="1"/>
  <c r="O187" i="10"/>
  <c r="P187" i="10" s="1"/>
  <c r="O188" i="10"/>
  <c r="P188" i="10" s="1"/>
  <c r="O189" i="10"/>
  <c r="P189" i="10" s="1"/>
  <c r="O190" i="10"/>
  <c r="P190" i="10" s="1"/>
  <c r="O191" i="10"/>
  <c r="P191" i="10" s="1"/>
  <c r="O192" i="10"/>
  <c r="P192" i="10" s="1"/>
  <c r="O193" i="10"/>
  <c r="P193" i="10" s="1"/>
  <c r="O194" i="10"/>
  <c r="P194" i="10" s="1"/>
  <c r="O195" i="10"/>
  <c r="P195" i="10" s="1"/>
  <c r="O196" i="10"/>
  <c r="P196" i="10" s="1"/>
  <c r="O197" i="10"/>
  <c r="P197" i="10" s="1"/>
  <c r="O198" i="10"/>
  <c r="P198" i="10" s="1"/>
  <c r="O199" i="10"/>
  <c r="P199" i="10" s="1"/>
  <c r="O200" i="10"/>
  <c r="P200" i="10" s="1"/>
  <c r="O201" i="10"/>
  <c r="P201" i="10" s="1"/>
  <c r="O202" i="10"/>
  <c r="P202" i="10" s="1"/>
  <c r="O203" i="10"/>
  <c r="P203" i="10" s="1"/>
  <c r="O204" i="10"/>
  <c r="P204" i="10" s="1"/>
  <c r="O205" i="10"/>
  <c r="P205" i="10" s="1"/>
  <c r="O206" i="10"/>
  <c r="P206" i="10" s="1"/>
  <c r="O207" i="10"/>
  <c r="P207" i="10" s="1"/>
  <c r="O208" i="10"/>
  <c r="P208" i="10" s="1"/>
  <c r="O209" i="10"/>
  <c r="P209" i="10" s="1"/>
  <c r="O210" i="10"/>
  <c r="P210" i="10" s="1"/>
  <c r="O211" i="10"/>
  <c r="P211" i="10" s="1"/>
  <c r="O212" i="10"/>
  <c r="P212" i="10" s="1"/>
  <c r="O213" i="10"/>
  <c r="P213" i="10" s="1"/>
  <c r="O214" i="10"/>
  <c r="P214" i="10" s="1"/>
  <c r="O215" i="10"/>
  <c r="P215" i="10" s="1"/>
  <c r="O216" i="10"/>
  <c r="P216" i="10" s="1"/>
  <c r="O217" i="10"/>
  <c r="P217" i="10" s="1"/>
  <c r="O218" i="10"/>
  <c r="P218" i="10" s="1"/>
  <c r="O219" i="10"/>
  <c r="P219" i="10" s="1"/>
  <c r="O220" i="10"/>
  <c r="P220" i="10" s="1"/>
  <c r="O221" i="10"/>
  <c r="P221" i="10" s="1"/>
  <c r="O222" i="10"/>
  <c r="P222" i="10" s="1"/>
  <c r="O223" i="10"/>
  <c r="P223" i="10" s="1"/>
  <c r="O224" i="10"/>
  <c r="P224" i="10" s="1"/>
  <c r="O225" i="10"/>
  <c r="P225" i="10" s="1"/>
  <c r="O226" i="10"/>
  <c r="P226" i="10" s="1"/>
  <c r="O227" i="10"/>
  <c r="P227" i="10" s="1"/>
  <c r="O228" i="10"/>
  <c r="P228" i="10" s="1"/>
  <c r="O229" i="10"/>
  <c r="P229" i="10" s="1"/>
  <c r="O230" i="10"/>
  <c r="P230" i="10" s="1"/>
  <c r="O231" i="10"/>
  <c r="P231" i="10" s="1"/>
  <c r="O232" i="10"/>
  <c r="P232" i="10" s="1"/>
  <c r="O233" i="10"/>
  <c r="P233" i="10" s="1"/>
  <c r="O234" i="10"/>
  <c r="P234" i="10" s="1"/>
  <c r="O235" i="10"/>
  <c r="P235" i="10" s="1"/>
  <c r="O236" i="10"/>
  <c r="P236" i="10" s="1"/>
  <c r="O237" i="10"/>
  <c r="P237" i="10" s="1"/>
  <c r="O238" i="10"/>
  <c r="P238" i="10" s="1"/>
  <c r="O239" i="10"/>
  <c r="P239" i="10" s="1"/>
  <c r="O240" i="10"/>
  <c r="P240" i="10" s="1"/>
  <c r="O241" i="10"/>
  <c r="P241" i="10" s="1"/>
  <c r="O242" i="10"/>
  <c r="P242" i="10" s="1"/>
  <c r="O243" i="10"/>
  <c r="P243" i="10" s="1"/>
  <c r="O244" i="10"/>
  <c r="P244" i="10" s="1"/>
  <c r="O245" i="10"/>
  <c r="P245" i="10" s="1"/>
  <c r="O246" i="10"/>
  <c r="P246" i="10" s="1"/>
  <c r="O247" i="10"/>
  <c r="P247" i="10" s="1"/>
  <c r="O248" i="10"/>
  <c r="P248" i="10" s="1"/>
  <c r="O249" i="10"/>
  <c r="P249" i="10" s="1"/>
  <c r="O250" i="10"/>
  <c r="P250" i="10" s="1"/>
  <c r="O251" i="10"/>
  <c r="P251" i="10" s="1"/>
  <c r="O252" i="10"/>
  <c r="P252" i="10" s="1"/>
  <c r="O253" i="10"/>
  <c r="P253" i="10" s="1"/>
  <c r="O254" i="10"/>
  <c r="P254" i="10" s="1"/>
  <c r="O255" i="10"/>
  <c r="P255" i="10" s="1"/>
  <c r="O256" i="10"/>
  <c r="P256" i="10" s="1"/>
  <c r="O257" i="10"/>
  <c r="P257" i="10" s="1"/>
  <c r="O258" i="10"/>
  <c r="P258" i="10" s="1"/>
  <c r="O259" i="10"/>
  <c r="P259" i="10" s="1"/>
  <c r="O260" i="10"/>
  <c r="P260" i="10" s="1"/>
  <c r="O261" i="10"/>
  <c r="P261" i="10" s="1"/>
  <c r="O262" i="10"/>
  <c r="P262" i="10" s="1"/>
  <c r="O263" i="10"/>
  <c r="P263" i="10" s="1"/>
  <c r="O264" i="10"/>
  <c r="P264" i="10" s="1"/>
  <c r="O265" i="10"/>
  <c r="P265" i="10" s="1"/>
  <c r="O266" i="10"/>
  <c r="P266" i="10" s="1"/>
  <c r="O267" i="10"/>
  <c r="P267" i="10" s="1"/>
  <c r="O268" i="10"/>
  <c r="P268" i="10" s="1"/>
  <c r="O269" i="10"/>
  <c r="P269" i="10" s="1"/>
  <c r="O270" i="10"/>
  <c r="P270" i="10" s="1"/>
  <c r="O271" i="10"/>
  <c r="P271" i="10" s="1"/>
  <c r="O272" i="10"/>
  <c r="P272" i="10" s="1"/>
  <c r="O273" i="10"/>
  <c r="P273" i="10" s="1"/>
  <c r="O274" i="10"/>
  <c r="P274" i="10" s="1"/>
  <c r="O275" i="10"/>
  <c r="P275" i="10" s="1"/>
  <c r="O276" i="10"/>
  <c r="P276" i="10" s="1"/>
  <c r="O277" i="10"/>
  <c r="P277" i="10" s="1"/>
  <c r="O278" i="10"/>
  <c r="P278" i="10" s="1"/>
  <c r="O279" i="10"/>
  <c r="P279" i="10" s="1"/>
  <c r="O280" i="10"/>
  <c r="P280" i="10" s="1"/>
  <c r="O281" i="10"/>
  <c r="P281" i="10" s="1"/>
  <c r="O282" i="10"/>
  <c r="P282" i="10" s="1"/>
  <c r="O283" i="10"/>
  <c r="P283" i="10" s="1"/>
  <c r="O284" i="10"/>
  <c r="P284" i="10" s="1"/>
  <c r="O285" i="10"/>
  <c r="P285" i="10" s="1"/>
  <c r="O286" i="10"/>
  <c r="P286" i="10" s="1"/>
  <c r="O287" i="10"/>
  <c r="P287" i="10" s="1"/>
  <c r="O288" i="10"/>
  <c r="P288" i="10" s="1"/>
  <c r="O289" i="10"/>
  <c r="P289" i="10" s="1"/>
  <c r="O290" i="10"/>
  <c r="P290" i="10" s="1"/>
  <c r="O291" i="10"/>
  <c r="P291" i="10" s="1"/>
  <c r="O292" i="10"/>
  <c r="P292" i="10" s="1"/>
  <c r="O294" i="10"/>
  <c r="P294" i="10" s="1"/>
  <c r="O295" i="10"/>
  <c r="P295" i="10" s="1"/>
  <c r="O296" i="10"/>
  <c r="P296" i="10" s="1"/>
  <c r="O297" i="10"/>
  <c r="P297" i="10" s="1"/>
  <c r="O298" i="10"/>
  <c r="P298" i="10" s="1"/>
  <c r="O299" i="10"/>
  <c r="P299" i="10" s="1"/>
  <c r="O300" i="10"/>
  <c r="P300" i="10" s="1"/>
  <c r="O301" i="10"/>
  <c r="P301" i="10" s="1"/>
  <c r="O302" i="10"/>
  <c r="P302" i="10" s="1"/>
  <c r="O303" i="10"/>
  <c r="P303" i="10" s="1"/>
  <c r="O304" i="10"/>
  <c r="P304" i="10" s="1"/>
  <c r="O305" i="10"/>
  <c r="P305" i="10" s="1"/>
  <c r="O306" i="10"/>
  <c r="P306" i="10" s="1"/>
  <c r="O307" i="10"/>
  <c r="P307" i="10" s="1"/>
  <c r="O308" i="10"/>
  <c r="P308" i="10" s="1"/>
  <c r="O309" i="10"/>
  <c r="P309" i="10" s="1"/>
  <c r="O310" i="10"/>
  <c r="P310" i="10" s="1"/>
  <c r="O311" i="10"/>
  <c r="P311" i="10" s="1"/>
  <c r="O312" i="10"/>
  <c r="P312" i="10" s="1"/>
  <c r="O313" i="10"/>
  <c r="P313" i="10" s="1"/>
  <c r="O314" i="10"/>
  <c r="P314" i="10" s="1"/>
  <c r="O315" i="10"/>
  <c r="P315" i="10" s="1"/>
  <c r="O316" i="10"/>
  <c r="P316" i="10" s="1"/>
  <c r="O317" i="10"/>
  <c r="P317" i="10" s="1"/>
  <c r="O318" i="10"/>
  <c r="P318" i="10" s="1"/>
  <c r="O319" i="10"/>
  <c r="P319" i="10" s="1"/>
  <c r="O320" i="10"/>
  <c r="P320" i="10" s="1"/>
  <c r="O321" i="10"/>
  <c r="P321" i="10" s="1"/>
  <c r="O322" i="10"/>
  <c r="P322" i="10" s="1"/>
  <c r="O323" i="10"/>
  <c r="P323" i="10" s="1"/>
  <c r="O324" i="10"/>
  <c r="P324" i="10" s="1"/>
  <c r="O325" i="10"/>
  <c r="P325" i="10" s="1"/>
  <c r="O326" i="10"/>
  <c r="P326" i="10" s="1"/>
  <c r="O327" i="10"/>
  <c r="P327" i="10" s="1"/>
  <c r="O328" i="10"/>
  <c r="P328" i="10" s="1"/>
  <c r="O329" i="10"/>
  <c r="P329" i="10" s="1"/>
  <c r="O330" i="10"/>
  <c r="P330" i="10" s="1"/>
  <c r="O331" i="10"/>
  <c r="P331" i="10" s="1"/>
  <c r="O332" i="10"/>
  <c r="P332" i="10" s="1"/>
  <c r="O333" i="10"/>
  <c r="P333" i="10" s="1"/>
  <c r="O334" i="10"/>
  <c r="P334" i="10" s="1"/>
  <c r="O335" i="10"/>
  <c r="P335" i="10" s="1"/>
  <c r="O336" i="10"/>
  <c r="P336" i="10" s="1"/>
  <c r="O337" i="10"/>
  <c r="P337" i="10" s="1"/>
  <c r="O338" i="10"/>
  <c r="P338" i="10" s="1"/>
  <c r="O339" i="10"/>
  <c r="P339" i="10" s="1"/>
  <c r="O340" i="10"/>
  <c r="P340" i="10" s="1"/>
  <c r="O341" i="10"/>
  <c r="P341" i="10" s="1"/>
  <c r="O342" i="10"/>
  <c r="P342" i="10" s="1"/>
  <c r="O343" i="10"/>
  <c r="P343" i="10" s="1"/>
  <c r="O344" i="10"/>
  <c r="P344" i="10" s="1"/>
  <c r="O345" i="10"/>
  <c r="P345" i="10" s="1"/>
  <c r="O346" i="10"/>
  <c r="P346" i="10" s="1"/>
  <c r="O347" i="10"/>
  <c r="P347" i="10" s="1"/>
  <c r="O348" i="10"/>
  <c r="P348" i="10" s="1"/>
  <c r="O349" i="10"/>
  <c r="P349" i="10" s="1"/>
  <c r="O350" i="10"/>
  <c r="P350" i="10" s="1"/>
  <c r="O351" i="10"/>
  <c r="P351" i="10" s="1"/>
  <c r="O352" i="10"/>
  <c r="P352" i="10" s="1"/>
  <c r="O353" i="10"/>
  <c r="P353" i="10" s="1"/>
  <c r="O354" i="10"/>
  <c r="P354" i="10" s="1"/>
  <c r="O355" i="10"/>
  <c r="P355" i="10" s="1"/>
  <c r="O356" i="10"/>
  <c r="P356" i="10" s="1"/>
  <c r="O357" i="10"/>
  <c r="P357" i="10" s="1"/>
  <c r="O358" i="10"/>
  <c r="P358" i="10" s="1"/>
  <c r="O359" i="10"/>
  <c r="P359" i="10" s="1"/>
  <c r="O360" i="10"/>
  <c r="P360" i="10" s="1"/>
  <c r="O361" i="10"/>
  <c r="P361" i="10" s="1"/>
  <c r="O362" i="10"/>
  <c r="P362" i="10" s="1"/>
  <c r="O363" i="10"/>
  <c r="P363" i="10" s="1"/>
  <c r="O364" i="10"/>
  <c r="P364" i="10" s="1"/>
  <c r="O365" i="10"/>
  <c r="P365" i="10" s="1"/>
  <c r="O366" i="10"/>
  <c r="P366" i="10" s="1"/>
  <c r="O367" i="10"/>
  <c r="P367" i="10" s="1"/>
  <c r="O368" i="10"/>
  <c r="P368" i="10" s="1"/>
  <c r="O369" i="10"/>
  <c r="P369" i="10" s="1"/>
  <c r="O370" i="10"/>
  <c r="P370" i="10" s="1"/>
  <c r="O371" i="10"/>
  <c r="P371" i="10" s="1"/>
  <c r="O372" i="10"/>
  <c r="P372" i="10" s="1"/>
  <c r="O373" i="10"/>
  <c r="P373" i="10" s="1"/>
  <c r="O374" i="10"/>
  <c r="P374" i="10" s="1"/>
  <c r="O375" i="10"/>
  <c r="P375" i="10" s="1"/>
  <c r="O376" i="10"/>
  <c r="P376" i="10" s="1"/>
  <c r="O377" i="10"/>
  <c r="P377" i="10" s="1"/>
  <c r="O378" i="10"/>
  <c r="P378" i="10" s="1"/>
  <c r="O379" i="10"/>
  <c r="P379" i="10" s="1"/>
  <c r="O380" i="10"/>
  <c r="P380" i="10" s="1"/>
  <c r="O381" i="10"/>
  <c r="P381" i="10" s="1"/>
  <c r="O382" i="10"/>
  <c r="P382" i="10" s="1"/>
  <c r="O383" i="10"/>
  <c r="P383" i="10" s="1"/>
  <c r="O384" i="10"/>
  <c r="P384" i="10" s="1"/>
  <c r="O385" i="10"/>
  <c r="P385" i="10" s="1"/>
  <c r="O386" i="10"/>
  <c r="P386" i="10" s="1"/>
  <c r="O387" i="10"/>
  <c r="P387" i="10" s="1"/>
  <c r="O388" i="10"/>
  <c r="P388" i="10" s="1"/>
  <c r="O389" i="10"/>
  <c r="P389" i="10" s="1"/>
  <c r="O390" i="10"/>
  <c r="P390" i="10" s="1"/>
  <c r="O391" i="10"/>
  <c r="P391" i="10" s="1"/>
  <c r="O392" i="10"/>
  <c r="P392" i="10" s="1"/>
  <c r="O393" i="10"/>
  <c r="P393" i="10" s="1"/>
  <c r="O394" i="10"/>
  <c r="P394" i="10" s="1"/>
  <c r="O395" i="10"/>
  <c r="P395" i="10" s="1"/>
  <c r="O396" i="10"/>
  <c r="P396" i="10" s="1"/>
  <c r="O397" i="10"/>
  <c r="P397" i="10" s="1"/>
  <c r="O398" i="10"/>
  <c r="P398" i="10" s="1"/>
  <c r="O399" i="10"/>
  <c r="P399" i="10" s="1"/>
  <c r="O400" i="10"/>
  <c r="P400" i="10" s="1"/>
  <c r="O401" i="10"/>
  <c r="P401" i="10" s="1"/>
  <c r="O402" i="10"/>
  <c r="P402" i="10" s="1"/>
  <c r="O403" i="10"/>
  <c r="P403" i="10" s="1"/>
  <c r="O404" i="10"/>
  <c r="P404" i="10" s="1"/>
  <c r="O405" i="10"/>
  <c r="P405" i="10" s="1"/>
  <c r="O406" i="10"/>
  <c r="P406" i="10" s="1"/>
  <c r="O407" i="10"/>
  <c r="P407" i="10" s="1"/>
  <c r="O408" i="10"/>
  <c r="P408" i="10" s="1"/>
  <c r="O409" i="10"/>
  <c r="P409" i="10" s="1"/>
  <c r="O410" i="10"/>
  <c r="P410" i="10" s="1"/>
  <c r="O411" i="10"/>
  <c r="P411" i="10" s="1"/>
  <c r="O412" i="10"/>
  <c r="P412" i="10" s="1"/>
  <c r="O413" i="10"/>
  <c r="P413" i="10" s="1"/>
  <c r="O414" i="10"/>
  <c r="P414" i="10" s="1"/>
  <c r="O415" i="10"/>
  <c r="P415" i="10" s="1"/>
  <c r="O416" i="10"/>
  <c r="P416" i="10" s="1"/>
  <c r="O417" i="10"/>
  <c r="P417" i="10" s="1"/>
  <c r="O418" i="10"/>
  <c r="P418" i="10" s="1"/>
  <c r="O419" i="10"/>
  <c r="P419" i="10" s="1"/>
  <c r="O420" i="10"/>
  <c r="P420" i="10" s="1"/>
  <c r="O421" i="10"/>
  <c r="P421" i="10" s="1"/>
  <c r="O422" i="10"/>
  <c r="P422" i="10" s="1"/>
  <c r="O423" i="10"/>
  <c r="P423" i="10" s="1"/>
  <c r="O424" i="10"/>
  <c r="P424" i="10" s="1"/>
  <c r="O425" i="10"/>
  <c r="P425" i="10" s="1"/>
  <c r="O426" i="10"/>
  <c r="P426" i="10" s="1"/>
  <c r="O427" i="10"/>
  <c r="P427" i="10" s="1"/>
  <c r="O428" i="10"/>
  <c r="P428" i="10" s="1"/>
  <c r="O429" i="10"/>
  <c r="P429" i="10" s="1"/>
  <c r="O430" i="10"/>
  <c r="P430" i="10" s="1"/>
  <c r="O431" i="10"/>
  <c r="P431" i="10" s="1"/>
  <c r="O432" i="10"/>
  <c r="P432" i="10" s="1"/>
  <c r="O433" i="10"/>
  <c r="P433" i="10" s="1"/>
  <c r="O434" i="10"/>
  <c r="P434" i="10" s="1"/>
  <c r="O435" i="10"/>
  <c r="P435" i="10" s="1"/>
  <c r="O436" i="10"/>
  <c r="P436" i="10" s="1"/>
  <c r="O437" i="10"/>
  <c r="P437" i="10" s="1"/>
  <c r="O438" i="10"/>
  <c r="P438" i="10" s="1"/>
  <c r="O439" i="10"/>
  <c r="P439" i="10" s="1"/>
  <c r="O440" i="10"/>
  <c r="P440" i="10" s="1"/>
  <c r="O441" i="10"/>
  <c r="P441" i="10" s="1"/>
  <c r="O442" i="10"/>
  <c r="P442" i="10" s="1"/>
  <c r="O443" i="10"/>
  <c r="P443" i="10" s="1"/>
  <c r="O444" i="10"/>
  <c r="P444" i="10" s="1"/>
  <c r="O445" i="10"/>
  <c r="P445" i="10" s="1"/>
  <c r="O446" i="10"/>
  <c r="P446" i="10" s="1"/>
  <c r="O447" i="10"/>
  <c r="P447" i="10" s="1"/>
  <c r="O448" i="10"/>
  <c r="P448" i="10" s="1"/>
  <c r="O449" i="10"/>
  <c r="P449" i="10" s="1"/>
  <c r="O450" i="10"/>
  <c r="P450" i="10" s="1"/>
  <c r="O451" i="10"/>
  <c r="P451" i="10" s="1"/>
  <c r="O452" i="10"/>
  <c r="P452" i="10" s="1"/>
  <c r="O453" i="10"/>
  <c r="P453" i="10" s="1"/>
  <c r="O454" i="10"/>
  <c r="P454" i="10" s="1"/>
  <c r="O455" i="10"/>
  <c r="P455" i="10" s="1"/>
  <c r="O456" i="10"/>
  <c r="P456" i="10" s="1"/>
  <c r="O457" i="10"/>
  <c r="P457" i="10" s="1"/>
  <c r="O458" i="10"/>
  <c r="P458" i="10" s="1"/>
  <c r="O459" i="10"/>
  <c r="P459" i="10" s="1"/>
  <c r="O460" i="10"/>
  <c r="P460" i="10" s="1"/>
  <c r="O461" i="10"/>
  <c r="P461" i="10" s="1"/>
  <c r="O462" i="10"/>
  <c r="P462" i="10" s="1"/>
  <c r="O463" i="10"/>
  <c r="O464" i="10"/>
  <c r="O465" i="10"/>
  <c r="O466" i="10"/>
  <c r="O467" i="10"/>
  <c r="O468" i="10"/>
  <c r="O469" i="10"/>
  <c r="P469" i="10" s="1"/>
  <c r="O470" i="10"/>
  <c r="P470" i="10" s="1"/>
  <c r="O471" i="10"/>
  <c r="P471" i="10" s="1"/>
  <c r="O472" i="10"/>
  <c r="P472" i="10" s="1"/>
  <c r="O473" i="10"/>
  <c r="P473" i="10" s="1"/>
  <c r="O474" i="10"/>
  <c r="P474" i="10" s="1"/>
  <c r="O475" i="10"/>
  <c r="P475" i="10" s="1"/>
  <c r="O476" i="10"/>
  <c r="P476" i="10" s="1"/>
  <c r="O477" i="10"/>
  <c r="P477" i="10" s="1"/>
  <c r="O478" i="10"/>
  <c r="P478" i="10" s="1"/>
  <c r="O479" i="10"/>
  <c r="P479" i="10" s="1"/>
  <c r="O480" i="10"/>
  <c r="P480" i="10" s="1"/>
  <c r="O481" i="10"/>
  <c r="P481" i="10" s="1"/>
  <c r="O482" i="10"/>
  <c r="P482" i="10" s="1"/>
  <c r="O483" i="10"/>
  <c r="P483" i="10" s="1"/>
  <c r="O484" i="10"/>
  <c r="P484" i="10" s="1"/>
  <c r="O485" i="10"/>
  <c r="P485" i="10" s="1"/>
  <c r="O486" i="10"/>
  <c r="P486" i="10" s="1"/>
  <c r="O487" i="10"/>
  <c r="P487" i="10" s="1"/>
  <c r="O488" i="10"/>
  <c r="P488" i="10" s="1"/>
  <c r="O489" i="10"/>
  <c r="P489" i="10" s="1"/>
  <c r="O490" i="10"/>
  <c r="P490" i="10" s="1"/>
  <c r="O491" i="10"/>
  <c r="P491" i="10" s="1"/>
  <c r="O492" i="10"/>
  <c r="P492" i="10" s="1"/>
  <c r="O493" i="10"/>
  <c r="P493" i="10" s="1"/>
  <c r="O494" i="10"/>
  <c r="P494" i="10" s="1"/>
  <c r="O495" i="10"/>
  <c r="O496" i="10"/>
  <c r="O497" i="10"/>
  <c r="O498" i="10"/>
  <c r="O499" i="10"/>
  <c r="P499" i="10" s="1"/>
  <c r="O500" i="10"/>
  <c r="P500" i="10" s="1"/>
  <c r="O501" i="10"/>
  <c r="P501" i="10" s="1"/>
  <c r="O502" i="10"/>
  <c r="P502" i="10" s="1"/>
  <c r="O503" i="10"/>
  <c r="P503" i="10" s="1"/>
  <c r="O504" i="10"/>
  <c r="P504" i="10" s="1"/>
  <c r="O505" i="10"/>
  <c r="P505" i="10" s="1"/>
  <c r="O506" i="10"/>
  <c r="P506" i="10" s="1"/>
  <c r="O507" i="10"/>
  <c r="P507" i="10" s="1"/>
  <c r="O508" i="10"/>
  <c r="P508" i="10" s="1"/>
  <c r="O509" i="10"/>
  <c r="P509" i="10" s="1"/>
  <c r="O510" i="10"/>
  <c r="P510" i="10" s="1"/>
  <c r="O511" i="10"/>
  <c r="P511" i="10" s="1"/>
  <c r="O512" i="10"/>
  <c r="P512" i="10" s="1"/>
  <c r="O513" i="10"/>
  <c r="P513" i="10" s="1"/>
  <c r="O514" i="10"/>
  <c r="P514" i="10" s="1"/>
  <c r="O515" i="10"/>
  <c r="P515" i="10" s="1"/>
  <c r="O516" i="10"/>
  <c r="P516" i="10" s="1"/>
  <c r="O517" i="10"/>
  <c r="P517" i="10" s="1"/>
  <c r="O518" i="10"/>
  <c r="P518" i="10" s="1"/>
  <c r="O519" i="10"/>
  <c r="P519" i="10" s="1"/>
  <c r="O520" i="10"/>
  <c r="P520" i="10" s="1"/>
  <c r="O521" i="10"/>
  <c r="P521" i="10" s="1"/>
  <c r="O522" i="10"/>
  <c r="P522" i="10" s="1"/>
  <c r="O523" i="10"/>
  <c r="P523" i="10" s="1"/>
  <c r="O524" i="10"/>
  <c r="P524" i="10" s="1"/>
  <c r="O525" i="10"/>
  <c r="P525" i="10" s="1"/>
  <c r="O526" i="10"/>
  <c r="P526" i="10" s="1"/>
  <c r="O527" i="10"/>
  <c r="P527" i="10" s="1"/>
  <c r="O528" i="10"/>
  <c r="P528" i="10" s="1"/>
  <c r="O529" i="10"/>
  <c r="P529" i="10" s="1"/>
  <c r="O530" i="10"/>
  <c r="P530" i="10" s="1"/>
  <c r="O531" i="10"/>
  <c r="P531" i="10" s="1"/>
  <c r="O532" i="10"/>
  <c r="P532" i="10" s="1"/>
  <c r="O533" i="10"/>
  <c r="P533" i="10" s="1"/>
  <c r="O534" i="10"/>
  <c r="P534" i="10" s="1"/>
  <c r="O535" i="10"/>
  <c r="P535" i="10" s="1"/>
  <c r="O536" i="10"/>
  <c r="P536" i="10" s="1"/>
  <c r="O537" i="10"/>
  <c r="P537" i="10" s="1"/>
  <c r="O538" i="10"/>
  <c r="P538" i="10" s="1"/>
  <c r="O539" i="10"/>
  <c r="P539" i="10" s="1"/>
  <c r="O540" i="10"/>
  <c r="P540" i="10" s="1"/>
  <c r="O541" i="10"/>
  <c r="P541" i="10" s="1"/>
  <c r="O542" i="10"/>
  <c r="P542" i="10" s="1"/>
  <c r="O543" i="10"/>
  <c r="P543" i="10" s="1"/>
  <c r="O544" i="10"/>
  <c r="P544" i="10" s="1"/>
  <c r="O545" i="10"/>
  <c r="P545" i="10" s="1"/>
  <c r="O546" i="10"/>
  <c r="P546" i="10" s="1"/>
  <c r="O547" i="10"/>
  <c r="P547" i="10" s="1"/>
  <c r="O548" i="10"/>
  <c r="P548" i="10" s="1"/>
  <c r="O549" i="10"/>
  <c r="P549" i="10" s="1"/>
  <c r="O550" i="10"/>
  <c r="P550" i="10" s="1"/>
  <c r="O551" i="10"/>
  <c r="P551" i="10" s="1"/>
  <c r="O552" i="10"/>
  <c r="P552" i="10" s="1"/>
  <c r="O553" i="10"/>
  <c r="P553" i="10" s="1"/>
  <c r="O554" i="10"/>
  <c r="P554" i="10" s="1"/>
  <c r="O555" i="10"/>
  <c r="P555" i="10" s="1"/>
  <c r="O556" i="10"/>
  <c r="P556" i="10" s="1"/>
  <c r="O557" i="10"/>
  <c r="P557" i="10" s="1"/>
  <c r="O558" i="10"/>
  <c r="P558" i="10" s="1"/>
  <c r="O559" i="10"/>
  <c r="P559" i="10" s="1"/>
  <c r="O560" i="10"/>
  <c r="P560" i="10" s="1"/>
  <c r="O561" i="10"/>
  <c r="P561" i="10" s="1"/>
  <c r="O562" i="10"/>
  <c r="P562" i="10" s="1"/>
  <c r="O563" i="10"/>
  <c r="P563" i="10" s="1"/>
  <c r="O564" i="10"/>
  <c r="P564" i="10" s="1"/>
  <c r="O565" i="10"/>
  <c r="P565" i="10" s="1"/>
  <c r="O566" i="10"/>
  <c r="P566" i="10" s="1"/>
  <c r="O567" i="10"/>
  <c r="P567" i="10" s="1"/>
  <c r="O568" i="10"/>
  <c r="P568" i="10" s="1"/>
  <c r="O569" i="10"/>
  <c r="P569" i="10" s="1"/>
  <c r="O570" i="10"/>
  <c r="P570" i="10" s="1"/>
  <c r="O571" i="10"/>
  <c r="P571" i="10" s="1"/>
  <c r="O572" i="10"/>
  <c r="P572" i="10" s="1"/>
  <c r="O573" i="10"/>
  <c r="P573" i="10" s="1"/>
  <c r="O574" i="10"/>
  <c r="P574" i="10" s="1"/>
  <c r="O575" i="10"/>
  <c r="P575" i="10" s="1"/>
  <c r="O576" i="10"/>
  <c r="P576" i="10" s="1"/>
  <c r="O577" i="10"/>
  <c r="P577" i="10" s="1"/>
  <c r="O578" i="10"/>
  <c r="P578" i="10" s="1"/>
  <c r="O579" i="10"/>
  <c r="P579" i="10" s="1"/>
  <c r="O580" i="10"/>
  <c r="P580" i="10" s="1"/>
  <c r="O581" i="10"/>
  <c r="P581" i="10" s="1"/>
  <c r="O582" i="10"/>
  <c r="P582" i="10" s="1"/>
  <c r="O583" i="10"/>
  <c r="P583" i="10" s="1"/>
  <c r="O584" i="10"/>
  <c r="P584" i="10" s="1"/>
  <c r="O585" i="10"/>
  <c r="P585" i="10" s="1"/>
  <c r="O586" i="10"/>
  <c r="P586" i="10" s="1"/>
  <c r="O587" i="10"/>
  <c r="P587" i="10" s="1"/>
  <c r="O588" i="10"/>
  <c r="P588" i="10" s="1"/>
  <c r="O589" i="10"/>
  <c r="P589" i="10" s="1"/>
  <c r="O590" i="10"/>
  <c r="P590" i="10" s="1"/>
  <c r="O591" i="10"/>
  <c r="P591" i="10" s="1"/>
  <c r="O592" i="10"/>
  <c r="P592" i="10" s="1"/>
  <c r="O593" i="10"/>
  <c r="P593" i="10" s="1"/>
  <c r="O594" i="10"/>
  <c r="P594" i="10" s="1"/>
  <c r="O595" i="10"/>
  <c r="P595" i="10" s="1"/>
  <c r="O596" i="10"/>
  <c r="P596" i="10" s="1"/>
  <c r="O597" i="10"/>
  <c r="P597" i="10" s="1"/>
  <c r="O598" i="10"/>
  <c r="P598" i="10" s="1"/>
  <c r="O599" i="10"/>
  <c r="P599" i="10" s="1"/>
  <c r="O600" i="10"/>
  <c r="P600" i="10" s="1"/>
  <c r="O601" i="10"/>
  <c r="P601" i="10" s="1"/>
  <c r="O602" i="10"/>
  <c r="P602" i="10" s="1"/>
  <c r="O603" i="10"/>
  <c r="P603" i="10" s="1"/>
  <c r="O604" i="10"/>
  <c r="P604" i="10" s="1"/>
  <c r="O605" i="10"/>
  <c r="P605" i="10" s="1"/>
  <c r="O606" i="10"/>
  <c r="P606" i="10" s="1"/>
  <c r="O607" i="10"/>
  <c r="P607" i="10" s="1"/>
  <c r="O608" i="10"/>
  <c r="P608" i="10" s="1"/>
  <c r="O609" i="10"/>
  <c r="P609" i="10" s="1"/>
  <c r="O610" i="10"/>
  <c r="P610" i="10" s="1"/>
  <c r="O611" i="10"/>
  <c r="P611" i="10" s="1"/>
  <c r="O612" i="10"/>
  <c r="P612" i="10" s="1"/>
  <c r="O613" i="10"/>
  <c r="P613" i="10" s="1"/>
  <c r="O614" i="10"/>
  <c r="P614" i="10" s="1"/>
  <c r="O615" i="10"/>
  <c r="P615" i="10" s="1"/>
  <c r="O616" i="10"/>
  <c r="P616" i="10" s="1"/>
  <c r="O617" i="10"/>
  <c r="P617" i="10" s="1"/>
  <c r="O618" i="10"/>
  <c r="P618" i="10" s="1"/>
  <c r="O619" i="10"/>
  <c r="P619" i="10" s="1"/>
  <c r="O620" i="10"/>
  <c r="P620" i="10" s="1"/>
  <c r="O621" i="10"/>
  <c r="P621" i="10" s="1"/>
  <c r="O622" i="10"/>
  <c r="P622" i="10" s="1"/>
  <c r="O623" i="10"/>
  <c r="P623" i="10" s="1"/>
  <c r="O624" i="10"/>
  <c r="P624" i="10" s="1"/>
  <c r="O625" i="10"/>
  <c r="P625" i="10" s="1"/>
  <c r="O626" i="10"/>
  <c r="P626" i="10" s="1"/>
  <c r="O627" i="10"/>
  <c r="P627" i="10" s="1"/>
  <c r="O628" i="10"/>
  <c r="P628" i="10" s="1"/>
  <c r="O629" i="10"/>
  <c r="P629" i="10" s="1"/>
  <c r="O630" i="10"/>
  <c r="P630" i="10" s="1"/>
  <c r="O631" i="10"/>
  <c r="P631" i="10" s="1"/>
  <c r="O632" i="10"/>
  <c r="P632" i="10" s="1"/>
  <c r="O633" i="10"/>
  <c r="P633" i="10" s="1"/>
  <c r="O634" i="10"/>
  <c r="P634" i="10" s="1"/>
  <c r="O635" i="10"/>
  <c r="P635" i="10" s="1"/>
  <c r="O636" i="10"/>
  <c r="P636" i="10" s="1"/>
  <c r="O637" i="10"/>
  <c r="P637" i="10" s="1"/>
  <c r="O638" i="10"/>
  <c r="P638" i="10" s="1"/>
  <c r="O639" i="10"/>
  <c r="P639" i="10" s="1"/>
  <c r="O640" i="10"/>
  <c r="P640" i="10" s="1"/>
  <c r="O641" i="10"/>
  <c r="P641" i="10" s="1"/>
  <c r="O642" i="10"/>
  <c r="P642" i="10" s="1"/>
  <c r="O643" i="10"/>
  <c r="P643" i="10" s="1"/>
  <c r="O644" i="10"/>
  <c r="P644" i="10" s="1"/>
  <c r="O645" i="10"/>
  <c r="P645" i="10" s="1"/>
  <c r="O646" i="10"/>
  <c r="P646" i="10" s="1"/>
  <c r="O647" i="10"/>
  <c r="P647" i="10" s="1"/>
  <c r="O648" i="10"/>
  <c r="P648" i="10" s="1"/>
  <c r="O649" i="10"/>
  <c r="P649" i="10" s="1"/>
  <c r="O650" i="10"/>
  <c r="P650" i="10" s="1"/>
  <c r="O651" i="10"/>
  <c r="P651" i="10" s="1"/>
  <c r="O652" i="10"/>
  <c r="P652" i="10" s="1"/>
  <c r="O653" i="10"/>
  <c r="P653" i="10" s="1"/>
  <c r="O654" i="10"/>
  <c r="P654" i="10" s="1"/>
  <c r="O655" i="10"/>
  <c r="P655" i="10" s="1"/>
  <c r="O656" i="10"/>
  <c r="P656" i="10" s="1"/>
  <c r="O657" i="10"/>
  <c r="P657" i="10" s="1"/>
  <c r="O658" i="10"/>
  <c r="P658" i="10" s="1"/>
  <c r="O659" i="10"/>
  <c r="P659" i="10" s="1"/>
  <c r="O660" i="10"/>
  <c r="P660" i="10" s="1"/>
  <c r="O661" i="10"/>
  <c r="P661" i="10" s="1"/>
  <c r="O662" i="10"/>
  <c r="P662" i="10" s="1"/>
  <c r="O663" i="10"/>
  <c r="P663" i="10" s="1"/>
  <c r="O664" i="10"/>
  <c r="P664" i="10" s="1"/>
  <c r="O665" i="10"/>
  <c r="P665" i="10" s="1"/>
  <c r="O666" i="10"/>
  <c r="P666" i="10" s="1"/>
  <c r="O667" i="10"/>
  <c r="P667" i="10" s="1"/>
  <c r="O668" i="10"/>
  <c r="P668" i="10" s="1"/>
  <c r="O669" i="10"/>
  <c r="P669" i="10" s="1"/>
  <c r="O670" i="10"/>
  <c r="P670" i="10" s="1"/>
  <c r="O671" i="10"/>
  <c r="P671" i="10" s="1"/>
  <c r="O672" i="10"/>
  <c r="P672" i="10" s="1"/>
  <c r="O673" i="10"/>
  <c r="P673" i="10" s="1"/>
  <c r="O674" i="10"/>
  <c r="P674" i="10" s="1"/>
  <c r="O675" i="10"/>
  <c r="P675" i="10" s="1"/>
  <c r="O676" i="10"/>
  <c r="P676" i="10" s="1"/>
  <c r="O677" i="10"/>
  <c r="P677" i="10" s="1"/>
  <c r="O678" i="10"/>
  <c r="P678" i="10" s="1"/>
  <c r="O679" i="10"/>
  <c r="P679" i="10" s="1"/>
  <c r="O680" i="10"/>
  <c r="P680" i="10" s="1"/>
  <c r="O681" i="10"/>
  <c r="P681" i="10" s="1"/>
  <c r="O682" i="10"/>
  <c r="P682" i="10" s="1"/>
  <c r="O683" i="10"/>
  <c r="P683" i="10" s="1"/>
  <c r="O684" i="10"/>
  <c r="P684" i="10" s="1"/>
  <c r="O685" i="10"/>
  <c r="P685" i="10" s="1"/>
  <c r="O686" i="10"/>
  <c r="P686" i="10" s="1"/>
  <c r="O687" i="10"/>
  <c r="P687" i="10" s="1"/>
  <c r="O688" i="10"/>
  <c r="P688" i="10" s="1"/>
  <c r="O689" i="10"/>
  <c r="P689" i="10" s="1"/>
  <c r="O690" i="10"/>
  <c r="P690" i="10" s="1"/>
  <c r="O691" i="10"/>
  <c r="P691" i="10" s="1"/>
  <c r="O692" i="10"/>
  <c r="P692" i="10" s="1"/>
  <c r="O693" i="10"/>
  <c r="P693" i="10" s="1"/>
  <c r="O694" i="10"/>
  <c r="P694" i="10" s="1"/>
  <c r="O695" i="10"/>
  <c r="P695" i="10" s="1"/>
  <c r="O696" i="10"/>
  <c r="P696" i="10" s="1"/>
  <c r="O697" i="10"/>
  <c r="P697" i="10" s="1"/>
  <c r="O698" i="10"/>
  <c r="P698" i="10" s="1"/>
  <c r="O699" i="10"/>
  <c r="P699" i="10" s="1"/>
  <c r="O700" i="10"/>
  <c r="P700" i="10" s="1"/>
  <c r="O701" i="10"/>
  <c r="P701" i="10" s="1"/>
  <c r="O702" i="10"/>
  <c r="P702" i="10" s="1"/>
  <c r="O703" i="10"/>
  <c r="P703" i="10" s="1"/>
  <c r="O704" i="10"/>
  <c r="P704" i="10" s="1"/>
  <c r="O705" i="10"/>
  <c r="P705" i="10" s="1"/>
  <c r="O706" i="10"/>
  <c r="P706" i="10" s="1"/>
  <c r="O707" i="10"/>
  <c r="P707" i="10" s="1"/>
  <c r="O708" i="10"/>
  <c r="P708" i="10" s="1"/>
  <c r="O709" i="10"/>
  <c r="P709" i="10" s="1"/>
  <c r="O710" i="10"/>
  <c r="P710" i="10" s="1"/>
  <c r="O711" i="10"/>
  <c r="P711" i="10" s="1"/>
  <c r="O712" i="10"/>
  <c r="P712" i="10" s="1"/>
  <c r="O713" i="10"/>
  <c r="P713" i="10" s="1"/>
  <c r="O714" i="10"/>
  <c r="P714" i="10" s="1"/>
  <c r="O715" i="10"/>
  <c r="P715" i="10" s="1"/>
  <c r="O716" i="10"/>
  <c r="P716" i="10" s="1"/>
  <c r="O717" i="10"/>
  <c r="P717" i="10" s="1"/>
  <c r="O718" i="10"/>
  <c r="P718" i="10" s="1"/>
  <c r="O719" i="10"/>
  <c r="P719" i="10" s="1"/>
  <c r="O720" i="10"/>
  <c r="P720" i="10" s="1"/>
  <c r="O721" i="10"/>
  <c r="P721" i="10" s="1"/>
  <c r="O722" i="10"/>
  <c r="P722" i="10" s="1"/>
  <c r="O723" i="10"/>
  <c r="P723" i="10" s="1"/>
  <c r="O724" i="10"/>
  <c r="P724" i="10" s="1"/>
  <c r="O725" i="10"/>
  <c r="P725" i="10" s="1"/>
  <c r="O726" i="10"/>
  <c r="P726" i="10" s="1"/>
  <c r="O727" i="10"/>
  <c r="P727" i="10" s="1"/>
  <c r="O728" i="10"/>
  <c r="P728" i="10" s="1"/>
  <c r="O729" i="10"/>
  <c r="P729" i="10" s="1"/>
  <c r="O730" i="10"/>
  <c r="P730" i="10" s="1"/>
  <c r="O731" i="10"/>
  <c r="P731" i="10" s="1"/>
  <c r="O732" i="10"/>
  <c r="P732" i="10" s="1"/>
  <c r="O733" i="10"/>
  <c r="P733" i="10" s="1"/>
  <c r="O734" i="10"/>
  <c r="P734" i="10" s="1"/>
  <c r="O735" i="10"/>
  <c r="P735" i="10" s="1"/>
  <c r="O736" i="10"/>
  <c r="P736" i="10" s="1"/>
  <c r="O737" i="10"/>
  <c r="P737" i="10" s="1"/>
  <c r="O738" i="10"/>
  <c r="P738" i="10" s="1"/>
  <c r="O739" i="10"/>
  <c r="P739" i="10" s="1"/>
  <c r="O740" i="10"/>
  <c r="P740" i="10" s="1"/>
  <c r="O741" i="10"/>
  <c r="P741" i="10" s="1"/>
  <c r="O742" i="10"/>
  <c r="P742" i="10" s="1"/>
  <c r="O743" i="10"/>
  <c r="P743" i="10" s="1"/>
  <c r="O744" i="10"/>
  <c r="P744" i="10" s="1"/>
  <c r="O745" i="10"/>
  <c r="P745" i="10" s="1"/>
  <c r="O746" i="10"/>
  <c r="P746" i="10" s="1"/>
  <c r="O747" i="10"/>
  <c r="P747" i="10" s="1"/>
  <c r="O748" i="10"/>
  <c r="P748" i="10" s="1"/>
  <c r="O749" i="10"/>
  <c r="P749" i="10" s="1"/>
  <c r="O750" i="10"/>
  <c r="P750" i="10" s="1"/>
  <c r="O751" i="10"/>
  <c r="P751" i="10" s="1"/>
  <c r="O752" i="10"/>
  <c r="P752" i="10" s="1"/>
  <c r="O753" i="10"/>
  <c r="P753" i="10" s="1"/>
  <c r="O754" i="10"/>
  <c r="P754" i="10" s="1"/>
  <c r="O755" i="10"/>
  <c r="P755" i="10" s="1"/>
  <c r="O756" i="10"/>
  <c r="P756" i="10" s="1"/>
  <c r="O757" i="10"/>
  <c r="P757" i="10" s="1"/>
  <c r="O758" i="10"/>
  <c r="P758" i="10" s="1"/>
  <c r="O759" i="10"/>
  <c r="P759" i="10" s="1"/>
  <c r="O760" i="10"/>
  <c r="P760" i="10" s="1"/>
  <c r="O761" i="10"/>
  <c r="P761" i="10" s="1"/>
  <c r="O762" i="10"/>
  <c r="P762" i="10" s="1"/>
  <c r="O763" i="10"/>
  <c r="P763" i="10" s="1"/>
  <c r="O764" i="10"/>
  <c r="P764" i="10" s="1"/>
  <c r="O765" i="10"/>
  <c r="P765" i="10" s="1"/>
  <c r="O766" i="10"/>
  <c r="P766" i="10" s="1"/>
  <c r="O767" i="10"/>
  <c r="P767" i="10" s="1"/>
  <c r="O768" i="10"/>
  <c r="P768" i="10" s="1"/>
  <c r="O769" i="10"/>
  <c r="P769" i="10" s="1"/>
  <c r="O770" i="10"/>
  <c r="P770" i="10" s="1"/>
  <c r="O771" i="10"/>
  <c r="P771" i="10" s="1"/>
  <c r="O772" i="10"/>
  <c r="P772" i="10" s="1"/>
  <c r="O773" i="10"/>
  <c r="P773" i="10" s="1"/>
  <c r="O774" i="10"/>
  <c r="P774" i="10" s="1"/>
  <c r="O775" i="10"/>
  <c r="P775" i="10" s="1"/>
  <c r="O776" i="10"/>
  <c r="P776" i="10" s="1"/>
  <c r="O777" i="10"/>
  <c r="O778" i="10"/>
  <c r="O779" i="10"/>
  <c r="O780" i="10"/>
  <c r="P780" i="10" s="1"/>
  <c r="O781" i="10"/>
  <c r="P781" i="10" s="1"/>
  <c r="O782" i="10"/>
  <c r="P782" i="10" s="1"/>
  <c r="O783" i="10"/>
  <c r="O784" i="10"/>
  <c r="O785" i="10"/>
  <c r="O786" i="10"/>
  <c r="O787" i="10"/>
  <c r="O788" i="10"/>
  <c r="O789" i="10"/>
  <c r="O790" i="10"/>
  <c r="O791" i="10"/>
  <c r="O792" i="10"/>
  <c r="O793" i="10"/>
  <c r="O794" i="10"/>
  <c r="P794" i="10" s="1"/>
  <c r="O795" i="10"/>
  <c r="O796" i="10"/>
  <c r="P796" i="10" s="1"/>
  <c r="O797" i="10"/>
  <c r="P797" i="10" s="1"/>
  <c r="O798" i="10"/>
  <c r="P798" i="10" s="1"/>
  <c r="O799" i="10"/>
  <c r="P799" i="10" s="1"/>
  <c r="O800" i="10"/>
  <c r="O801" i="10"/>
  <c r="O802" i="10"/>
  <c r="O803" i="10"/>
  <c r="O804" i="10"/>
  <c r="O805" i="10"/>
  <c r="O806" i="10"/>
  <c r="O807" i="10"/>
  <c r="O808" i="10"/>
  <c r="O809" i="10"/>
  <c r="P809" i="10" s="1"/>
  <c r="O810" i="10"/>
  <c r="P810" i="10" s="1"/>
  <c r="O811" i="10"/>
  <c r="P811" i="10" s="1"/>
  <c r="O812" i="10"/>
  <c r="P812" i="10" s="1"/>
  <c r="O813" i="10"/>
  <c r="P813" i="10" s="1"/>
  <c r="O814" i="10"/>
  <c r="P814" i="10" s="1"/>
  <c r="O820" i="10"/>
  <c r="O821" i="10"/>
  <c r="O822" i="10"/>
  <c r="K9" i="10"/>
  <c r="H9" i="10" a="1"/>
  <c r="H9" i="10" s="1"/>
  <c r="P465" i="10" l="1"/>
  <c r="P495" i="10"/>
  <c r="P804" i="10"/>
  <c r="P795" i="10"/>
  <c r="P783" i="10"/>
  <c r="P803" i="10"/>
  <c r="P128" i="10"/>
  <c r="P802" i="10"/>
  <c r="P793" i="10"/>
  <c r="P468" i="10"/>
  <c r="P801" i="10"/>
  <c r="P792" i="10"/>
  <c r="P498" i="10"/>
  <c r="P467" i="10"/>
  <c r="P125" i="10"/>
  <c r="P800" i="10"/>
  <c r="P791" i="10"/>
  <c r="P779" i="10"/>
  <c r="P497" i="10"/>
  <c r="P466" i="10"/>
  <c r="P790" i="10"/>
  <c r="P778" i="10"/>
  <c r="P496" i="10"/>
  <c r="P777" i="10"/>
  <c r="P464" i="10"/>
  <c r="P788" i="10"/>
  <c r="P463" i="10"/>
  <c r="P789" i="10"/>
  <c r="P808" i="10"/>
  <c r="P787" i="10"/>
  <c r="P807" i="10"/>
  <c r="P786" i="10"/>
  <c r="P806" i="10"/>
  <c r="P785" i="10"/>
  <c r="P805" i="10"/>
  <c r="P784" i="10"/>
  <c r="P103" i="10"/>
  <c r="P105" i="10"/>
  <c r="P104" i="10"/>
  <c r="P102" i="10"/>
  <c r="J722" i="12"/>
  <c r="K722" i="12"/>
  <c r="L722" i="12"/>
  <c r="M722" i="12"/>
  <c r="N722" i="12"/>
  <c r="O722" i="12"/>
  <c r="P722" i="12"/>
  <c r="Q722" i="12"/>
  <c r="R722" i="12"/>
  <c r="S722" i="12"/>
  <c r="T722" i="12"/>
  <c r="U722" i="12"/>
  <c r="I9" i="1"/>
  <c r="I19" i="1"/>
  <c r="I27" i="1"/>
  <c r="I35" i="1"/>
  <c r="I37" i="1"/>
  <c r="I40" i="1"/>
  <c r="I44" i="1"/>
  <c r="I51" i="1"/>
  <c r="I63" i="1"/>
  <c r="I66" i="1"/>
  <c r="I68" i="1"/>
  <c r="I78" i="1"/>
  <c r="I94" i="1"/>
  <c r="I96" i="1"/>
  <c r="I101" i="1"/>
  <c r="I104" i="1"/>
  <c r="I132" i="1"/>
  <c r="G9" i="1" a="1"/>
  <c r="G9" i="1" s="1"/>
  <c r="G19" i="1" a="1"/>
  <c r="G19" i="1" s="1"/>
  <c r="G27" i="1" a="1"/>
  <c r="G27" i="1" s="1"/>
  <c r="G35" i="1" a="1"/>
  <c r="G35" i="1" s="1"/>
  <c r="G37" i="1" a="1"/>
  <c r="G37" i="1" s="1"/>
  <c r="G40" i="1" a="1"/>
  <c r="G40" i="1" s="1"/>
  <c r="G44" i="1" a="1"/>
  <c r="G44" i="1" s="1"/>
  <c r="G51" i="1" a="1"/>
  <c r="G51" i="1" s="1"/>
  <c r="G63" i="1" a="1"/>
  <c r="G63" i="1" s="1"/>
  <c r="G66" i="1" a="1"/>
  <c r="G66" i="1" s="1"/>
  <c r="G68" i="1" a="1"/>
  <c r="G68" i="1" s="1"/>
  <c r="G78" i="1" a="1"/>
  <c r="G78" i="1" s="1"/>
  <c r="G94" i="1" a="1"/>
  <c r="G94" i="1" s="1"/>
  <c r="G96" i="1" a="1"/>
  <c r="G96" i="1" s="1"/>
  <c r="G101" i="1" a="1"/>
  <c r="G101" i="1" s="1"/>
  <c r="G104" i="1" a="1"/>
  <c r="G104" i="1" s="1"/>
  <c r="G132" i="1" a="1"/>
  <c r="G132" i="1" s="1"/>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P821" i="10" l="1"/>
  <c r="E13" i="34"/>
  <c r="E14" i="34"/>
  <c r="E15" i="34"/>
  <c r="E16" i="34"/>
  <c r="E17" i="34"/>
  <c r="E18" i="34"/>
  <c r="E8" i="34"/>
  <c r="J219" i="32"/>
  <c r="G211" i="32"/>
  <c r="J169" i="32"/>
  <c r="J168" i="32"/>
  <c r="J131" i="32"/>
  <c r="J133" i="32"/>
  <c r="G131" i="32"/>
  <c r="J127" i="32"/>
  <c r="G126" i="32"/>
  <c r="J115" i="32"/>
  <c r="J114" i="32"/>
  <c r="G241" i="31"/>
  <c r="G214" i="31"/>
  <c r="G157" i="31"/>
  <c r="G131" i="31"/>
  <c r="J115" i="31"/>
  <c r="G13" i="32"/>
  <c r="G12" i="32"/>
  <c r="G11" i="32"/>
  <c r="G9" i="32"/>
  <c r="G11" i="31"/>
  <c r="G9" i="31"/>
  <c r="G12" i="31"/>
  <c r="G13" i="31"/>
  <c r="J236" i="31"/>
  <c r="J225" i="31"/>
  <c r="J232" i="31"/>
  <c r="J224" i="31"/>
  <c r="I232" i="31"/>
  <c r="H232" i="31"/>
  <c r="G232" i="31"/>
  <c r="J233" i="31"/>
  <c r="J234" i="31"/>
  <c r="J235" i="31"/>
  <c r="J226" i="31"/>
  <c r="J238" i="31"/>
  <c r="H238" i="31"/>
  <c r="I238" i="31"/>
  <c r="J240" i="31"/>
  <c r="J239" i="31"/>
  <c r="G238" i="31"/>
  <c r="H225" i="31"/>
  <c r="I225" i="31"/>
  <c r="G225" i="31"/>
  <c r="J219" i="31"/>
  <c r="J218" i="31"/>
  <c r="H218" i="31"/>
  <c r="I218" i="31"/>
  <c r="G218" i="31"/>
  <c r="G210" i="31"/>
  <c r="J173" i="31"/>
  <c r="H172" i="31"/>
  <c r="I172" i="31"/>
  <c r="J172" i="31"/>
  <c r="G172" i="31"/>
  <c r="G177" i="31"/>
  <c r="G174" i="31"/>
  <c r="J163" i="31"/>
  <c r="J169" i="31"/>
  <c r="J168" i="31"/>
  <c r="J165" i="31"/>
  <c r="J164" i="31"/>
  <c r="I164" i="31"/>
  <c r="H167" i="31"/>
  <c r="I167" i="31"/>
  <c r="G167" i="31"/>
  <c r="G154" i="31"/>
  <c r="G150" i="31"/>
  <c r="J133" i="31"/>
  <c r="J134" i="31"/>
  <c r="J135" i="31"/>
  <c r="J136" i="31"/>
  <c r="J131" i="31"/>
  <c r="J137" i="31"/>
  <c r="J138" i="31"/>
  <c r="J139" i="31"/>
  <c r="J140" i="31"/>
  <c r="H131" i="31"/>
  <c r="I131" i="31"/>
  <c r="G116" i="31"/>
  <c r="J47" i="31"/>
  <c r="G321" i="32"/>
  <c r="J266" i="32"/>
  <c r="I168" i="32"/>
  <c r="J170" i="32"/>
  <c r="J165" i="32"/>
  <c r="H168" i="32"/>
  <c r="G21" i="32"/>
  <c r="G20" i="32"/>
  <c r="G19" i="32"/>
  <c r="G37" i="32"/>
  <c r="G26" i="32"/>
  <c r="J30" i="32"/>
  <c r="J31" i="32"/>
  <c r="H42" i="32"/>
  <c r="G42" i="32"/>
  <c r="G45" i="32"/>
  <c r="H54" i="32"/>
  <c r="G54" i="32"/>
  <c r="H68" i="32"/>
  <c r="I68" i="32"/>
  <c r="J68" i="32"/>
  <c r="G68" i="32"/>
  <c r="H92" i="32"/>
  <c r="I92" i="32"/>
  <c r="J92" i="32"/>
  <c r="G97" i="32"/>
  <c r="G92" i="32"/>
  <c r="H99" i="32"/>
  <c r="G99" i="32"/>
  <c r="G104" i="32"/>
  <c r="H114" i="32"/>
  <c r="I114" i="32"/>
  <c r="G114" i="32"/>
  <c r="H116" i="32"/>
  <c r="I116" i="32"/>
  <c r="J116" i="32"/>
  <c r="G116" i="32"/>
  <c r="J134" i="32"/>
  <c r="J135" i="32"/>
  <c r="J136" i="32"/>
  <c r="J137" i="32"/>
  <c r="J138" i="32"/>
  <c r="J139" i="32"/>
  <c r="J140" i="32"/>
  <c r="H143" i="32"/>
  <c r="I143" i="32"/>
  <c r="G143" i="32"/>
  <c r="H146" i="32"/>
  <c r="I146" i="32"/>
  <c r="J146" i="32"/>
  <c r="G146" i="32"/>
  <c r="G168" i="32"/>
  <c r="H171" i="32"/>
  <c r="I171" i="32"/>
  <c r="J171" i="32"/>
  <c r="G171" i="32"/>
  <c r="H172" i="32"/>
  <c r="I172" i="32"/>
  <c r="J172" i="32"/>
  <c r="G172" i="32"/>
  <c r="H210" i="32"/>
  <c r="I210" i="32"/>
  <c r="J210" i="32"/>
  <c r="G210" i="32"/>
  <c r="H211" i="32"/>
  <c r="I211" i="32"/>
  <c r="J211" i="32"/>
  <c r="I239" i="32"/>
  <c r="G239" i="32"/>
  <c r="J243" i="32"/>
  <c r="J244" i="32"/>
  <c r="J245" i="32"/>
  <c r="J246" i="32"/>
  <c r="J247" i="32"/>
  <c r="J248" i="32"/>
  <c r="J249" i="32"/>
  <c r="J250" i="32"/>
  <c r="J251" i="32"/>
  <c r="J252" i="32"/>
  <c r="J253" i="32"/>
  <c r="J254" i="32"/>
  <c r="H255" i="32"/>
  <c r="I255" i="32"/>
  <c r="G255" i="32"/>
  <c r="H256" i="32"/>
  <c r="I256" i="32"/>
  <c r="J256" i="32"/>
  <c r="G256" i="32"/>
  <c r="H257" i="32"/>
  <c r="I257" i="32"/>
  <c r="J257" i="32"/>
  <c r="G257" i="32"/>
  <c r="H272" i="32"/>
  <c r="I272" i="32"/>
  <c r="J272" i="32"/>
  <c r="G272" i="32"/>
  <c r="G171" i="31"/>
  <c r="J167" i="31"/>
  <c r="H325" i="32"/>
  <c r="I325" i="32"/>
  <c r="J325" i="32"/>
  <c r="G325" i="32"/>
  <c r="H326" i="32"/>
  <c r="I326" i="32"/>
  <c r="J326" i="32"/>
  <c r="G326" i="32"/>
  <c r="H321" i="32"/>
  <c r="I321" i="32"/>
  <c r="H265" i="32"/>
  <c r="H264" i="32"/>
  <c r="I265" i="32"/>
  <c r="I264" i="32"/>
  <c r="G265" i="32"/>
  <c r="G264" i="32"/>
  <c r="H253" i="32"/>
  <c r="I253" i="32"/>
  <c r="G253" i="32"/>
  <c r="H233" i="32"/>
  <c r="I233" i="32"/>
  <c r="G233" i="32"/>
  <c r="H226" i="32"/>
  <c r="I226" i="32"/>
  <c r="G226" i="32"/>
  <c r="H223" i="32"/>
  <c r="I223" i="32"/>
  <c r="G223" i="32"/>
  <c r="H54" i="31"/>
  <c r="I54" i="31"/>
  <c r="J54" i="31"/>
  <c r="H20" i="31"/>
  <c r="G26" i="31"/>
  <c r="J30" i="31"/>
  <c r="J31" i="31"/>
  <c r="J32" i="31"/>
  <c r="H68" i="31"/>
  <c r="I68" i="31"/>
  <c r="J68" i="31"/>
  <c r="H92" i="31"/>
  <c r="I92" i="31"/>
  <c r="J92" i="31"/>
  <c r="H99" i="31"/>
  <c r="I99" i="31"/>
  <c r="J99" i="31"/>
  <c r="H114" i="31"/>
  <c r="I114" i="31"/>
  <c r="J114" i="31"/>
  <c r="G114" i="31"/>
  <c r="H116" i="31"/>
  <c r="I116" i="31"/>
  <c r="J116" i="31"/>
  <c r="H143" i="31"/>
  <c r="I143" i="31"/>
  <c r="G143" i="31"/>
  <c r="G67" i="31"/>
  <c r="H146" i="31"/>
  <c r="I146" i="31"/>
  <c r="J146" i="31"/>
  <c r="H171" i="31"/>
  <c r="I171" i="31"/>
  <c r="J171" i="31"/>
  <c r="H188" i="31"/>
  <c r="I188" i="31"/>
  <c r="J188" i="31"/>
  <c r="G188" i="31"/>
  <c r="H197" i="31"/>
  <c r="I197" i="31"/>
  <c r="J197" i="31"/>
  <c r="H200" i="31"/>
  <c r="I200" i="31"/>
  <c r="J200" i="31"/>
  <c r="H209" i="31"/>
  <c r="I209" i="31"/>
  <c r="J209" i="31"/>
  <c r="G209" i="31"/>
  <c r="H210" i="31"/>
  <c r="I210" i="31"/>
  <c r="J210" i="31"/>
  <c r="H222" i="31"/>
  <c r="I222" i="31"/>
  <c r="J222" i="31"/>
  <c r="H254" i="31"/>
  <c r="I254" i="31"/>
  <c r="J254" i="31"/>
  <c r="H255" i="31"/>
  <c r="I255" i="31"/>
  <c r="J255" i="31"/>
  <c r="H237" i="31"/>
  <c r="I237" i="31"/>
  <c r="J237" i="31"/>
  <c r="H252" i="31"/>
  <c r="I252" i="31"/>
  <c r="J252" i="31"/>
  <c r="H263" i="31"/>
  <c r="H262" i="31"/>
  <c r="I263" i="31"/>
  <c r="I262" i="31"/>
  <c r="J263" i="31"/>
  <c r="J262" i="31"/>
  <c r="H265" i="31"/>
  <c r="I265" i="31"/>
  <c r="J265" i="31"/>
  <c r="H282" i="31"/>
  <c r="I282" i="31"/>
  <c r="J282" i="31"/>
  <c r="H289" i="31"/>
  <c r="I289" i="31"/>
  <c r="J289" i="31"/>
  <c r="H310" i="31"/>
  <c r="I310" i="31"/>
  <c r="J310" i="31"/>
  <c r="H301" i="31"/>
  <c r="I301" i="31"/>
  <c r="J301" i="31"/>
  <c r="G319" i="31"/>
  <c r="H319" i="31"/>
  <c r="I319" i="31"/>
  <c r="H324" i="31"/>
  <c r="H323" i="31"/>
  <c r="I324" i="31"/>
  <c r="I323" i="31"/>
  <c r="G310" i="31"/>
  <c r="G301" i="31"/>
  <c r="G282" i="31"/>
  <c r="G265" i="31"/>
  <c r="G263" i="31"/>
  <c r="G252" i="31"/>
  <c r="G237" i="31"/>
  <c r="G222" i="31"/>
  <c r="G146" i="31"/>
  <c r="F26" i="30"/>
  <c r="F25" i="30"/>
  <c r="F24" i="30"/>
  <c r="F23" i="30"/>
  <c r="F20" i="30"/>
  <c r="G317" i="31"/>
  <c r="H317" i="31"/>
  <c r="I317" i="31"/>
  <c r="J318" i="31"/>
  <c r="J317" i="31"/>
  <c r="G258" i="31"/>
  <c r="H258" i="31"/>
  <c r="I258" i="31"/>
  <c r="J259" i="31"/>
  <c r="J258" i="31"/>
  <c r="G260" i="31"/>
  <c r="H260" i="31"/>
  <c r="I260" i="31"/>
  <c r="J261" i="31"/>
  <c r="J260" i="31"/>
  <c r="G255" i="31"/>
  <c r="J24" i="31"/>
  <c r="I241" i="31"/>
  <c r="H241" i="31"/>
  <c r="H242" i="32"/>
  <c r="I242" i="32"/>
  <c r="G242" i="32"/>
  <c r="J242" i="32"/>
  <c r="I219" i="32"/>
  <c r="H219" i="32"/>
  <c r="G219" i="32"/>
  <c r="I173" i="32"/>
  <c r="H173" i="32"/>
  <c r="G173" i="32"/>
  <c r="I131" i="32"/>
  <c r="H131" i="32"/>
  <c r="J130" i="32"/>
  <c r="I126" i="32"/>
  <c r="H126" i="32"/>
  <c r="I26" i="32"/>
  <c r="H26" i="32"/>
  <c r="J32" i="32"/>
  <c r="I126" i="31"/>
  <c r="H126" i="31"/>
  <c r="G126" i="31"/>
  <c r="G144" i="31"/>
  <c r="J243" i="31"/>
  <c r="J130" i="31"/>
  <c r="H26" i="31"/>
  <c r="I26" i="31"/>
  <c r="B17" i="40" a="1"/>
  <c r="B17" i="40" s="1"/>
  <c r="C10" i="13"/>
  <c r="D10" i="13"/>
  <c r="E10" i="13"/>
  <c r="F10" i="13"/>
  <c r="C11" i="13"/>
  <c r="C12" i="13"/>
  <c r="C13" i="13"/>
  <c r="C14" i="13"/>
  <c r="C15" i="13"/>
  <c r="C16" i="13"/>
  <c r="C17" i="13"/>
  <c r="C18" i="13"/>
  <c r="C19" i="13"/>
  <c r="C20" i="13"/>
  <c r="C21" i="13"/>
  <c r="C22" i="13"/>
  <c r="C23" i="13"/>
  <c r="D11" i="13"/>
  <c r="D12" i="13"/>
  <c r="D13" i="13"/>
  <c r="D14" i="13"/>
  <c r="D15" i="13"/>
  <c r="D16" i="13"/>
  <c r="D17" i="13"/>
  <c r="D18" i="13"/>
  <c r="D19" i="13"/>
  <c r="D20" i="13"/>
  <c r="D21" i="13"/>
  <c r="D22" i="13"/>
  <c r="D23" i="13"/>
  <c r="E11" i="13"/>
  <c r="E12" i="13"/>
  <c r="E13" i="13"/>
  <c r="E14" i="13"/>
  <c r="E15" i="13"/>
  <c r="E16" i="13"/>
  <c r="E17" i="13"/>
  <c r="E18" i="13"/>
  <c r="E19" i="13"/>
  <c r="E20" i="13"/>
  <c r="E21" i="13"/>
  <c r="E22" i="13"/>
  <c r="E23" i="13"/>
  <c r="F11" i="13"/>
  <c r="F12" i="13"/>
  <c r="F13" i="13"/>
  <c r="F14" i="13"/>
  <c r="F15" i="13"/>
  <c r="F16" i="13"/>
  <c r="F17" i="13"/>
  <c r="F18" i="13"/>
  <c r="F19" i="13"/>
  <c r="F20" i="13"/>
  <c r="F21" i="13"/>
  <c r="F22" i="13"/>
  <c r="F23" i="13"/>
  <c r="C289" i="10"/>
  <c r="C290" i="10"/>
  <c r="C291" i="10"/>
  <c r="C292"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3" i="10"/>
  <c r="C394" i="10"/>
  <c r="C395" i="10"/>
  <c r="C396"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C501" i="10"/>
  <c r="C502" i="10"/>
  <c r="C503" i="10"/>
  <c r="C504" i="10"/>
  <c r="C505" i="10"/>
  <c r="C506" i="10"/>
  <c r="C507" i="10"/>
  <c r="C508" i="10"/>
  <c r="C509" i="10"/>
  <c r="C510" i="10"/>
  <c r="C511" i="10"/>
  <c r="C512" i="10"/>
  <c r="C513" i="10"/>
  <c r="C514" i="10"/>
  <c r="C515" i="10"/>
  <c r="D289" i="10"/>
  <c r="D290" i="10"/>
  <c r="D291" i="10"/>
  <c r="D292"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D501" i="10"/>
  <c r="D502" i="10"/>
  <c r="D503" i="10"/>
  <c r="D504" i="10"/>
  <c r="D505" i="10"/>
  <c r="D506" i="10"/>
  <c r="D507" i="10"/>
  <c r="D508" i="10"/>
  <c r="D509" i="10"/>
  <c r="D510" i="10"/>
  <c r="D511" i="10"/>
  <c r="D512" i="10"/>
  <c r="D513" i="10"/>
  <c r="D514" i="10"/>
  <c r="D515" i="10"/>
  <c r="E289" i="10"/>
  <c r="E290" i="10"/>
  <c r="E291" i="10"/>
  <c r="E292"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E501" i="10"/>
  <c r="E502" i="10"/>
  <c r="E503" i="10"/>
  <c r="E504" i="10"/>
  <c r="E505" i="10"/>
  <c r="E506" i="10"/>
  <c r="E507" i="10"/>
  <c r="E508" i="10"/>
  <c r="E509" i="10"/>
  <c r="E510" i="10"/>
  <c r="E511" i="10"/>
  <c r="E512" i="10"/>
  <c r="E513" i="10"/>
  <c r="E514" i="10"/>
  <c r="E515" i="10"/>
  <c r="F289" i="10"/>
  <c r="F290" i="10"/>
  <c r="F291" i="10"/>
  <c r="F292"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F501" i="10"/>
  <c r="F502" i="10"/>
  <c r="F503" i="10"/>
  <c r="F504" i="10"/>
  <c r="F505" i="10"/>
  <c r="F506" i="10"/>
  <c r="F507" i="10"/>
  <c r="F508" i="10"/>
  <c r="F509" i="10"/>
  <c r="F510" i="10"/>
  <c r="F511" i="10"/>
  <c r="F512" i="10"/>
  <c r="F513" i="10"/>
  <c r="F514" i="10"/>
  <c r="F515" i="10"/>
  <c r="C20" i="10"/>
  <c r="C21" i="10"/>
  <c r="C22" i="10"/>
  <c r="C23" i="10"/>
  <c r="C24" i="10"/>
  <c r="C25" i="10"/>
  <c r="C26" i="10"/>
  <c r="C27" i="10"/>
  <c r="C28" i="10"/>
  <c r="C29" i="10"/>
  <c r="C32" i="10"/>
  <c r="C35" i="10"/>
  <c r="C38" i="10"/>
  <c r="C41" i="10"/>
  <c r="C44" i="10"/>
  <c r="C45"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8" i="10"/>
  <c r="C239" i="10"/>
  <c r="C240" i="10"/>
  <c r="C241" i="10"/>
  <c r="C242" i="10"/>
  <c r="C243" i="10"/>
  <c r="C244" i="10"/>
  <c r="C245" i="10"/>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272" i="10"/>
  <c r="C273" i="10"/>
  <c r="C274" i="10"/>
  <c r="C275" i="10"/>
  <c r="C276" i="10"/>
  <c r="C277" i="10"/>
  <c r="C278" i="10"/>
  <c r="C279" i="10"/>
  <c r="C280" i="10"/>
  <c r="C281" i="10"/>
  <c r="C282" i="10"/>
  <c r="C283" i="10"/>
  <c r="C284" i="10"/>
  <c r="C285" i="10"/>
  <c r="C286" i="10"/>
  <c r="C287" i="10"/>
  <c r="C288" i="10"/>
  <c r="C516" i="10"/>
  <c r="C517" i="10"/>
  <c r="C518" i="10"/>
  <c r="C519" i="10"/>
  <c r="C520" i="10"/>
  <c r="C521" i="10"/>
  <c r="C522" i="10"/>
  <c r="C523" i="10"/>
  <c r="C524" i="10"/>
  <c r="C525" i="10"/>
  <c r="C526" i="10"/>
  <c r="C527" i="10"/>
  <c r="C528" i="10"/>
  <c r="D20" i="10"/>
  <c r="D21" i="10"/>
  <c r="D22" i="10"/>
  <c r="D23" i="10"/>
  <c r="D24" i="10"/>
  <c r="D25" i="10"/>
  <c r="D26" i="10"/>
  <c r="D27" i="10"/>
  <c r="D28" i="10"/>
  <c r="D29" i="10"/>
  <c r="D32" i="10"/>
  <c r="D35" i="10"/>
  <c r="D38" i="10"/>
  <c r="D41" i="10"/>
  <c r="D44" i="10"/>
  <c r="D45"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272" i="10"/>
  <c r="D273" i="10"/>
  <c r="D274" i="10"/>
  <c r="D275" i="10"/>
  <c r="D276" i="10"/>
  <c r="D277" i="10"/>
  <c r="D278" i="10"/>
  <c r="D279" i="10"/>
  <c r="D280" i="10"/>
  <c r="D281" i="10"/>
  <c r="D282" i="10"/>
  <c r="D283" i="10"/>
  <c r="D284" i="10"/>
  <c r="D285" i="10"/>
  <c r="D286" i="10"/>
  <c r="D287" i="10"/>
  <c r="D288" i="10"/>
  <c r="D516" i="10"/>
  <c r="D517" i="10"/>
  <c r="D518" i="10"/>
  <c r="D519" i="10"/>
  <c r="D520" i="10"/>
  <c r="D521" i="10"/>
  <c r="D522" i="10"/>
  <c r="D523" i="10"/>
  <c r="D524" i="10"/>
  <c r="D525" i="10"/>
  <c r="D526" i="10"/>
  <c r="D527" i="10"/>
  <c r="D528" i="10"/>
  <c r="E20" i="10"/>
  <c r="E21" i="10"/>
  <c r="E22" i="10"/>
  <c r="E23" i="10"/>
  <c r="E24" i="10"/>
  <c r="E25" i="10"/>
  <c r="E26" i="10"/>
  <c r="E27" i="10"/>
  <c r="E28" i="10"/>
  <c r="E29" i="10"/>
  <c r="E32" i="10"/>
  <c r="E35" i="10"/>
  <c r="E38" i="10"/>
  <c r="E41" i="10"/>
  <c r="E44" i="10"/>
  <c r="E45"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272" i="10"/>
  <c r="E273" i="10"/>
  <c r="E274" i="10"/>
  <c r="E275" i="10"/>
  <c r="E276" i="10"/>
  <c r="E277" i="10"/>
  <c r="E278" i="10"/>
  <c r="E279" i="10"/>
  <c r="E280" i="10"/>
  <c r="E281" i="10"/>
  <c r="E282" i="10"/>
  <c r="E283" i="10"/>
  <c r="E284" i="10"/>
  <c r="E285" i="10"/>
  <c r="E286" i="10"/>
  <c r="E287" i="10"/>
  <c r="E288" i="10"/>
  <c r="E516" i="10"/>
  <c r="E517" i="10"/>
  <c r="E518" i="10"/>
  <c r="E519" i="10"/>
  <c r="E520" i="10"/>
  <c r="E521" i="10"/>
  <c r="E522" i="10"/>
  <c r="E523" i="10"/>
  <c r="E524" i="10"/>
  <c r="E525" i="10"/>
  <c r="E526" i="10"/>
  <c r="E527" i="10"/>
  <c r="E528" i="10"/>
  <c r="F20" i="10"/>
  <c r="F21" i="10"/>
  <c r="F22" i="10"/>
  <c r="F23" i="10"/>
  <c r="F24" i="10"/>
  <c r="F25" i="10"/>
  <c r="F26" i="10"/>
  <c r="F27" i="10"/>
  <c r="F28" i="10"/>
  <c r="F29" i="10"/>
  <c r="F32" i="10"/>
  <c r="F35" i="10"/>
  <c r="F38" i="10"/>
  <c r="F41" i="10"/>
  <c r="F44" i="10"/>
  <c r="F45"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516" i="10"/>
  <c r="F517" i="10"/>
  <c r="F518" i="10"/>
  <c r="F519" i="10"/>
  <c r="F520" i="10"/>
  <c r="F521" i="10"/>
  <c r="F522" i="10"/>
  <c r="F523" i="10"/>
  <c r="F524" i="10"/>
  <c r="F525" i="10"/>
  <c r="F526" i="10"/>
  <c r="F527" i="10"/>
  <c r="F528" i="10"/>
  <c r="D117" i="33"/>
  <c r="D116" i="33"/>
  <c r="D115" i="33"/>
  <c r="D114" i="33"/>
  <c r="D113" i="33"/>
  <c r="D112" i="33"/>
  <c r="D111" i="33"/>
  <c r="D110" i="33"/>
  <c r="D109" i="33"/>
  <c r="D108" i="33"/>
  <c r="D107" i="33"/>
  <c r="D106" i="33"/>
  <c r="D105" i="33"/>
  <c r="D104" i="33"/>
  <c r="D103" i="33"/>
  <c r="D102" i="33"/>
  <c r="D101" i="33"/>
  <c r="D100" i="33"/>
  <c r="C205" i="12"/>
  <c r="D205" i="12"/>
  <c r="E205" i="12"/>
  <c r="F205" i="12"/>
  <c r="C204" i="12"/>
  <c r="D204" i="12"/>
  <c r="E204" i="12"/>
  <c r="F204" i="12"/>
  <c r="C21" i="12"/>
  <c r="D21" i="12"/>
  <c r="E21" i="12"/>
  <c r="F21" i="12"/>
  <c r="I368" i="10"/>
  <c r="C20" i="12"/>
  <c r="D20" i="12"/>
  <c r="E20" i="12"/>
  <c r="F20" i="12"/>
  <c r="C11" i="1"/>
  <c r="B11" i="1" s="1"/>
  <c r="D11" i="1"/>
  <c r="E11" i="1"/>
  <c r="C374" i="12"/>
  <c r="D374" i="12"/>
  <c r="E374" i="12"/>
  <c r="F374" i="12"/>
  <c r="C358" i="12"/>
  <c r="D358" i="12"/>
  <c r="E358" i="12"/>
  <c r="F358" i="12"/>
  <c r="I254" i="10"/>
  <c r="C19" i="12"/>
  <c r="D19" i="12"/>
  <c r="E19" i="12"/>
  <c r="F19" i="12"/>
  <c r="C15" i="12"/>
  <c r="D15" i="12"/>
  <c r="E15" i="12"/>
  <c r="F15" i="12"/>
  <c r="C381" i="12"/>
  <c r="D381" i="12"/>
  <c r="E381" i="12"/>
  <c r="F381" i="12"/>
  <c r="C551" i="12"/>
  <c r="D551" i="12"/>
  <c r="E551" i="12"/>
  <c r="F551" i="12"/>
  <c r="C651" i="12"/>
  <c r="D651" i="12"/>
  <c r="E651" i="12"/>
  <c r="F651" i="12"/>
  <c r="C650" i="12"/>
  <c r="D650" i="12"/>
  <c r="E650" i="12"/>
  <c r="F650" i="12"/>
  <c r="C507" i="12"/>
  <c r="D507" i="12"/>
  <c r="E507" i="12"/>
  <c r="F507" i="12"/>
  <c r="C506" i="12"/>
  <c r="D506" i="12"/>
  <c r="E506" i="12"/>
  <c r="F506" i="12"/>
  <c r="C505" i="12"/>
  <c r="D505" i="12"/>
  <c r="E505" i="12"/>
  <c r="F505" i="12"/>
  <c r="C502" i="12"/>
  <c r="D502" i="12"/>
  <c r="E502" i="12"/>
  <c r="F502" i="12"/>
  <c r="C504" i="12"/>
  <c r="D504" i="12"/>
  <c r="E504" i="12"/>
  <c r="F504" i="12"/>
  <c r="C399" i="12"/>
  <c r="D399" i="12"/>
  <c r="E399" i="12"/>
  <c r="F399" i="12"/>
  <c r="C398" i="12"/>
  <c r="D398" i="12"/>
  <c r="E398" i="12"/>
  <c r="F398" i="12"/>
  <c r="C102" i="12"/>
  <c r="C103" i="12"/>
  <c r="C104" i="12"/>
  <c r="C105" i="12"/>
  <c r="D102" i="12"/>
  <c r="D103" i="12"/>
  <c r="D104" i="12"/>
  <c r="D105" i="12"/>
  <c r="E102" i="12"/>
  <c r="E103" i="12"/>
  <c r="E104" i="12"/>
  <c r="E105" i="12"/>
  <c r="F102" i="12"/>
  <c r="F103" i="12"/>
  <c r="F104" i="12"/>
  <c r="F105" i="12"/>
  <c r="C106" i="12"/>
  <c r="C107" i="12"/>
  <c r="D106" i="12"/>
  <c r="D107" i="12"/>
  <c r="E106" i="12"/>
  <c r="E107" i="12"/>
  <c r="F106" i="12"/>
  <c r="F107" i="12"/>
  <c r="I44" i="10"/>
  <c r="C108" i="12"/>
  <c r="D108" i="12"/>
  <c r="E108" i="12"/>
  <c r="F108" i="12"/>
  <c r="C109" i="12"/>
  <c r="D109" i="12"/>
  <c r="E109" i="12"/>
  <c r="F109" i="12"/>
  <c r="C119" i="1"/>
  <c r="D119" i="1"/>
  <c r="E119" i="1"/>
  <c r="C76" i="1"/>
  <c r="D76" i="1"/>
  <c r="E76" i="1"/>
  <c r="B76" i="1"/>
  <c r="C75" i="1"/>
  <c r="D75" i="1"/>
  <c r="B75" i="1" s="1"/>
  <c r="E75" i="1"/>
  <c r="C36" i="1"/>
  <c r="B36" i="1" s="1"/>
  <c r="D36" i="1"/>
  <c r="E36" i="1"/>
  <c r="C35" i="1"/>
  <c r="D35" i="1"/>
  <c r="E35" i="1"/>
  <c r="B119" i="1"/>
  <c r="C552" i="12"/>
  <c r="D552" i="12"/>
  <c r="E552" i="12"/>
  <c r="F552" i="12"/>
  <c r="C550" i="12"/>
  <c r="D550" i="12"/>
  <c r="E550" i="12"/>
  <c r="F550" i="12"/>
  <c r="C125" i="1"/>
  <c r="B125" i="1" s="1"/>
  <c r="D125" i="1"/>
  <c r="E125" i="1"/>
  <c r="C121" i="1"/>
  <c r="B121" i="1" s="1"/>
  <c r="C122" i="1"/>
  <c r="B122" i="1" s="1"/>
  <c r="C123" i="1"/>
  <c r="B123" i="1" s="1"/>
  <c r="C124" i="1"/>
  <c r="C126" i="1"/>
  <c r="C127" i="1"/>
  <c r="B127" i="1" s="1"/>
  <c r="D121" i="1"/>
  <c r="D122" i="1"/>
  <c r="D123" i="1"/>
  <c r="D124" i="1"/>
  <c r="D126" i="1"/>
  <c r="D127" i="1"/>
  <c r="E121" i="1"/>
  <c r="E122" i="1"/>
  <c r="E123" i="1"/>
  <c r="E124" i="1"/>
  <c r="E126" i="1"/>
  <c r="B126" i="1" s="1"/>
  <c r="E127" i="1"/>
  <c r="C103" i="1"/>
  <c r="D103" i="1"/>
  <c r="E103" i="1"/>
  <c r="C118" i="1"/>
  <c r="C120" i="1"/>
  <c r="D118" i="1"/>
  <c r="B118" i="1" s="1"/>
  <c r="D120" i="1"/>
  <c r="E118" i="1"/>
  <c r="E120" i="1"/>
  <c r="B120" i="1" s="1"/>
  <c r="B124" i="1"/>
  <c r="B103" i="1"/>
  <c r="I372" i="10"/>
  <c r="I373" i="10"/>
  <c r="I377" i="10"/>
  <c r="I389" i="10"/>
  <c r="I14" i="10"/>
  <c r="I23" i="10"/>
  <c r="I24" i="10"/>
  <c r="I25" i="10"/>
  <c r="I26" i="10"/>
  <c r="I27" i="10"/>
  <c r="I28" i="10"/>
  <c r="I486" i="10"/>
  <c r="I490" i="10"/>
  <c r="I209" i="10"/>
  <c r="I210" i="10"/>
  <c r="I213" i="10"/>
  <c r="I214" i="10"/>
  <c r="I215" i="10"/>
  <c r="I216" i="10"/>
  <c r="I253" i="10"/>
  <c r="I256" i="10"/>
  <c r="I67" i="10"/>
  <c r="I76" i="10"/>
  <c r="I77" i="10"/>
  <c r="I78" i="10"/>
  <c r="I9" i="10"/>
  <c r="C820" i="10"/>
  <c r="C821" i="10"/>
  <c r="C822" i="10"/>
  <c r="D820" i="10"/>
  <c r="D821" i="10"/>
  <c r="D822" i="10"/>
  <c r="E820" i="10"/>
  <c r="E821" i="10"/>
  <c r="E822" i="10"/>
  <c r="F820" i="10"/>
  <c r="F821" i="10"/>
  <c r="F822" i="10"/>
  <c r="B820" i="10"/>
  <c r="B822" i="10"/>
  <c r="B821" i="10"/>
  <c r="C387" i="12"/>
  <c r="C388" i="12"/>
  <c r="C389" i="12"/>
  <c r="C390" i="12"/>
  <c r="C391" i="12"/>
  <c r="D387" i="12"/>
  <c r="D388" i="12"/>
  <c r="D389" i="12"/>
  <c r="D390" i="12"/>
  <c r="D391" i="12"/>
  <c r="E387" i="12"/>
  <c r="E388" i="12"/>
  <c r="E389" i="12"/>
  <c r="E390" i="12"/>
  <c r="E391" i="12"/>
  <c r="F387" i="12"/>
  <c r="F388" i="12"/>
  <c r="F389" i="12"/>
  <c r="F390" i="12"/>
  <c r="F391" i="12"/>
  <c r="C386" i="12"/>
  <c r="C392" i="12"/>
  <c r="C393" i="12"/>
  <c r="C394" i="12"/>
  <c r="C395" i="12"/>
  <c r="C396" i="12"/>
  <c r="D386" i="12"/>
  <c r="D392" i="12"/>
  <c r="D393" i="12"/>
  <c r="D394" i="12"/>
  <c r="D395" i="12"/>
  <c r="D396" i="12"/>
  <c r="E386" i="12"/>
  <c r="E392" i="12"/>
  <c r="E393" i="12"/>
  <c r="E394" i="12"/>
  <c r="E395" i="12"/>
  <c r="E396" i="12"/>
  <c r="F386" i="12"/>
  <c r="F392" i="12"/>
  <c r="F393" i="12"/>
  <c r="F394" i="12"/>
  <c r="F395" i="12"/>
  <c r="F396" i="12"/>
  <c r="C397" i="12"/>
  <c r="D397" i="12"/>
  <c r="E397" i="12"/>
  <c r="F397" i="12"/>
  <c r="C74" i="1"/>
  <c r="B74" i="1" s="1"/>
  <c r="D74" i="1"/>
  <c r="E74" i="1"/>
  <c r="C73" i="1"/>
  <c r="D73" i="1"/>
  <c r="B73" i="1" s="1"/>
  <c r="E73" i="1"/>
  <c r="C72" i="1"/>
  <c r="D72" i="1"/>
  <c r="E72" i="1"/>
  <c r="B72" i="1"/>
  <c r="C20" i="1"/>
  <c r="D20" i="1"/>
  <c r="E20" i="1"/>
  <c r="B20" i="1"/>
  <c r="C519" i="12"/>
  <c r="C520" i="12"/>
  <c r="C521" i="12"/>
  <c r="C522" i="12"/>
  <c r="C523" i="12"/>
  <c r="C524" i="12"/>
  <c r="C525" i="12"/>
  <c r="C529" i="12"/>
  <c r="C530" i="12"/>
  <c r="C531" i="12"/>
  <c r="C532" i="12"/>
  <c r="C533" i="12"/>
  <c r="C534" i="12"/>
  <c r="C535" i="12"/>
  <c r="D519" i="12"/>
  <c r="D520" i="12"/>
  <c r="D521" i="12"/>
  <c r="D522" i="12"/>
  <c r="D523" i="12"/>
  <c r="D524" i="12"/>
  <c r="D525" i="12"/>
  <c r="D529" i="12"/>
  <c r="D530" i="12"/>
  <c r="D531" i="12"/>
  <c r="D532" i="12"/>
  <c r="D533" i="12"/>
  <c r="D534" i="12"/>
  <c r="D535" i="12"/>
  <c r="E519" i="12"/>
  <c r="E520" i="12"/>
  <c r="E521" i="12"/>
  <c r="E522" i="12"/>
  <c r="E523" i="12"/>
  <c r="E524" i="12"/>
  <c r="E525" i="12"/>
  <c r="E529" i="12"/>
  <c r="E530" i="12"/>
  <c r="E531" i="12"/>
  <c r="E532" i="12"/>
  <c r="E533" i="12"/>
  <c r="E534" i="12"/>
  <c r="E535" i="12"/>
  <c r="F519" i="12"/>
  <c r="F520" i="12"/>
  <c r="F521" i="12"/>
  <c r="F522" i="12"/>
  <c r="F523" i="12"/>
  <c r="F524" i="12"/>
  <c r="F525" i="12"/>
  <c r="F529" i="12"/>
  <c r="F530" i="12"/>
  <c r="F531" i="12"/>
  <c r="F532" i="12"/>
  <c r="F533" i="12"/>
  <c r="F534" i="12"/>
  <c r="F535" i="12"/>
  <c r="C536" i="12"/>
  <c r="C537" i="12"/>
  <c r="C538" i="12"/>
  <c r="C539" i="12"/>
  <c r="C547" i="12"/>
  <c r="C548" i="12"/>
  <c r="D536" i="12"/>
  <c r="D537" i="12"/>
  <c r="D538" i="12"/>
  <c r="D539" i="12"/>
  <c r="D547" i="12"/>
  <c r="D548" i="12"/>
  <c r="E536" i="12"/>
  <c r="E537" i="12"/>
  <c r="E538" i="12"/>
  <c r="E539" i="12"/>
  <c r="E547" i="12"/>
  <c r="E548" i="12"/>
  <c r="F536" i="12"/>
  <c r="F537" i="12"/>
  <c r="F538" i="12"/>
  <c r="F539" i="12"/>
  <c r="F547" i="12"/>
  <c r="F548" i="12"/>
  <c r="C549" i="12"/>
  <c r="D549" i="12"/>
  <c r="E549" i="12"/>
  <c r="F549" i="12"/>
  <c r="C357" i="12"/>
  <c r="C373" i="12"/>
  <c r="D357" i="12"/>
  <c r="D373" i="12"/>
  <c r="E357" i="12"/>
  <c r="E373" i="12"/>
  <c r="F357" i="12"/>
  <c r="F373" i="12"/>
  <c r="C375" i="12"/>
  <c r="D375" i="12"/>
  <c r="E375" i="12"/>
  <c r="F375" i="12"/>
  <c r="C356" i="12"/>
  <c r="D356" i="12"/>
  <c r="E356" i="12"/>
  <c r="F356" i="12"/>
  <c r="C354" i="12"/>
  <c r="D354" i="12"/>
  <c r="E354" i="12"/>
  <c r="F354" i="12"/>
  <c r="C355" i="12"/>
  <c r="D355" i="12"/>
  <c r="E355" i="12"/>
  <c r="F355" i="12"/>
  <c r="C575" i="12"/>
  <c r="C576" i="12"/>
  <c r="C577" i="12"/>
  <c r="C578" i="12"/>
  <c r="D575" i="12"/>
  <c r="D576" i="12"/>
  <c r="D577" i="12"/>
  <c r="D578" i="12"/>
  <c r="E575" i="12"/>
  <c r="E576" i="12"/>
  <c r="E577" i="12"/>
  <c r="E578" i="12"/>
  <c r="F575" i="12"/>
  <c r="F576" i="12"/>
  <c r="F577" i="12"/>
  <c r="F578" i="12"/>
  <c r="C352" i="12"/>
  <c r="D352" i="12"/>
  <c r="E352" i="12"/>
  <c r="F352" i="12"/>
  <c r="C353" i="12"/>
  <c r="D353" i="12"/>
  <c r="E353" i="12"/>
  <c r="F353" i="12"/>
  <c r="C351" i="12"/>
  <c r="D351" i="12"/>
  <c r="E351" i="12"/>
  <c r="F351" i="12"/>
  <c r="C267" i="12"/>
  <c r="C268" i="12"/>
  <c r="C345" i="12"/>
  <c r="D267" i="12"/>
  <c r="D268" i="12"/>
  <c r="D345" i="12"/>
  <c r="E267" i="12"/>
  <c r="E268" i="12"/>
  <c r="E345" i="12"/>
  <c r="F267" i="12"/>
  <c r="F268" i="12"/>
  <c r="F345" i="12"/>
  <c r="C346" i="12"/>
  <c r="C347" i="12"/>
  <c r="D346" i="12"/>
  <c r="D347" i="12"/>
  <c r="E346" i="12"/>
  <c r="E347" i="12"/>
  <c r="F346" i="12"/>
  <c r="F347" i="12"/>
  <c r="C59" i="12"/>
  <c r="C60" i="12"/>
  <c r="C61" i="12"/>
  <c r="C63" i="12"/>
  <c r="C88" i="12"/>
  <c r="D59" i="12"/>
  <c r="D60" i="12"/>
  <c r="D61" i="12"/>
  <c r="D63" i="12"/>
  <c r="D88" i="12"/>
  <c r="E59" i="12"/>
  <c r="E60" i="12"/>
  <c r="E61" i="12"/>
  <c r="E63" i="12"/>
  <c r="E88" i="12"/>
  <c r="F59" i="12"/>
  <c r="F60" i="12"/>
  <c r="F61" i="12"/>
  <c r="F63" i="12"/>
  <c r="F88" i="12"/>
  <c r="C89" i="12"/>
  <c r="C90" i="12"/>
  <c r="C91" i="12"/>
  <c r="C92" i="12"/>
  <c r="D89" i="12"/>
  <c r="D90" i="12"/>
  <c r="D91" i="12"/>
  <c r="D92" i="12"/>
  <c r="E89" i="12"/>
  <c r="E90" i="12"/>
  <c r="E91" i="12"/>
  <c r="E92" i="12"/>
  <c r="F89" i="12"/>
  <c r="F90" i="12"/>
  <c r="F91" i="12"/>
  <c r="F92" i="12"/>
  <c r="C93" i="12"/>
  <c r="C94" i="12"/>
  <c r="D93" i="12"/>
  <c r="D94" i="12"/>
  <c r="E93" i="12"/>
  <c r="E94" i="12"/>
  <c r="F93" i="12"/>
  <c r="F94" i="12"/>
  <c r="C28" i="1"/>
  <c r="D28" i="1"/>
  <c r="B28" i="1" s="1"/>
  <c r="E28" i="1"/>
  <c r="C517" i="12"/>
  <c r="D517" i="12"/>
  <c r="E517" i="12"/>
  <c r="F517" i="12"/>
  <c r="C509" i="12"/>
  <c r="C510" i="12"/>
  <c r="C511" i="12"/>
  <c r="C512" i="12"/>
  <c r="D509" i="12"/>
  <c r="D510" i="12"/>
  <c r="D511" i="12"/>
  <c r="D512" i="12"/>
  <c r="E509" i="12"/>
  <c r="E510" i="12"/>
  <c r="E511" i="12"/>
  <c r="E512" i="12"/>
  <c r="F509" i="12"/>
  <c r="F510" i="12"/>
  <c r="F511" i="12"/>
  <c r="F512" i="12"/>
  <c r="C513" i="12"/>
  <c r="C514" i="12"/>
  <c r="D513" i="12"/>
  <c r="D514" i="12"/>
  <c r="E513" i="12"/>
  <c r="E514" i="12"/>
  <c r="F513" i="12"/>
  <c r="F514" i="12"/>
  <c r="C516" i="12"/>
  <c r="D516" i="12"/>
  <c r="E516" i="12"/>
  <c r="F516" i="12"/>
  <c r="C515" i="12"/>
  <c r="D515" i="12"/>
  <c r="E515" i="12"/>
  <c r="F515" i="12"/>
  <c r="C77" i="1"/>
  <c r="D77" i="1"/>
  <c r="E77" i="1"/>
  <c r="B77" i="1"/>
  <c r="C71" i="1"/>
  <c r="B71" i="1" s="1"/>
  <c r="D71" i="1"/>
  <c r="E71" i="1"/>
  <c r="C813" i="10"/>
  <c r="C814" i="10"/>
  <c r="D813" i="10"/>
  <c r="D814" i="10"/>
  <c r="E813" i="10"/>
  <c r="E814" i="10"/>
  <c r="F813" i="10"/>
  <c r="F814" i="10"/>
  <c r="C780" i="10"/>
  <c r="C781" i="10"/>
  <c r="C782" i="10"/>
  <c r="C783" i="10"/>
  <c r="C784" i="10"/>
  <c r="C785" i="10"/>
  <c r="C786" i="10"/>
  <c r="C787" i="10"/>
  <c r="C788" i="10"/>
  <c r="C789" i="10"/>
  <c r="C790" i="10"/>
  <c r="C791" i="10"/>
  <c r="C792" i="10"/>
  <c r="C793" i="10"/>
  <c r="C794" i="10"/>
  <c r="C795" i="10"/>
  <c r="C796" i="10"/>
  <c r="C797" i="10"/>
  <c r="C798" i="10"/>
  <c r="C799" i="10"/>
  <c r="C800" i="10"/>
  <c r="C801" i="10"/>
  <c r="C802" i="10"/>
  <c r="C803" i="10"/>
  <c r="C804" i="10"/>
  <c r="C805" i="10"/>
  <c r="C806" i="10"/>
  <c r="C807" i="10"/>
  <c r="C808" i="10"/>
  <c r="C809" i="10"/>
  <c r="C810" i="10"/>
  <c r="C811" i="10"/>
  <c r="C812" i="10"/>
  <c r="D780" i="10"/>
  <c r="D781" i="10"/>
  <c r="D782" i="10"/>
  <c r="D783" i="10"/>
  <c r="D784" i="10"/>
  <c r="D785" i="10"/>
  <c r="D786" i="10"/>
  <c r="D787" i="10"/>
  <c r="D788" i="10"/>
  <c r="D789" i="10"/>
  <c r="D790" i="10"/>
  <c r="D791" i="10"/>
  <c r="D792" i="10"/>
  <c r="D793" i="10"/>
  <c r="D794" i="10"/>
  <c r="D795" i="10"/>
  <c r="D796" i="10"/>
  <c r="D797" i="10"/>
  <c r="D798" i="10"/>
  <c r="D799" i="10"/>
  <c r="D800" i="10"/>
  <c r="D801" i="10"/>
  <c r="D802" i="10"/>
  <c r="D803" i="10"/>
  <c r="D804" i="10"/>
  <c r="D805" i="10"/>
  <c r="D806" i="10"/>
  <c r="D807" i="10"/>
  <c r="D808" i="10"/>
  <c r="D809" i="10"/>
  <c r="D810" i="10"/>
  <c r="D811" i="10"/>
  <c r="D812" i="10"/>
  <c r="E780" i="10"/>
  <c r="E781" i="10"/>
  <c r="E782" i="10"/>
  <c r="E783" i="10"/>
  <c r="E784" i="10"/>
  <c r="E785" i="10"/>
  <c r="E786" i="10"/>
  <c r="E787" i="10"/>
  <c r="E788" i="10"/>
  <c r="E789" i="10"/>
  <c r="E790" i="10"/>
  <c r="E791" i="10"/>
  <c r="E792" i="10"/>
  <c r="E793" i="10"/>
  <c r="E794" i="10"/>
  <c r="E795" i="10"/>
  <c r="E796" i="10"/>
  <c r="E797" i="10"/>
  <c r="E798" i="10"/>
  <c r="E799" i="10"/>
  <c r="E800" i="10"/>
  <c r="E801" i="10"/>
  <c r="E802" i="10"/>
  <c r="E803" i="10"/>
  <c r="E804" i="10"/>
  <c r="E805" i="10"/>
  <c r="E806" i="10"/>
  <c r="E807" i="10"/>
  <c r="E808" i="10"/>
  <c r="E809" i="10"/>
  <c r="E810" i="10"/>
  <c r="E811" i="10"/>
  <c r="E812" i="10"/>
  <c r="F780" i="10"/>
  <c r="F781" i="10"/>
  <c r="F782" i="10"/>
  <c r="F783" i="10"/>
  <c r="F784" i="10"/>
  <c r="F785" i="10"/>
  <c r="F786" i="10"/>
  <c r="F787" i="10"/>
  <c r="F788" i="10"/>
  <c r="F789" i="10"/>
  <c r="F790" i="10"/>
  <c r="F791" i="10"/>
  <c r="F792" i="10"/>
  <c r="F793" i="10"/>
  <c r="F794" i="10"/>
  <c r="F795" i="10"/>
  <c r="F796" i="10"/>
  <c r="F797" i="10"/>
  <c r="F798" i="10"/>
  <c r="F799" i="10"/>
  <c r="F800" i="10"/>
  <c r="F801" i="10"/>
  <c r="F802" i="10"/>
  <c r="F803" i="10"/>
  <c r="F804" i="10"/>
  <c r="F805" i="10"/>
  <c r="F806" i="10"/>
  <c r="F807" i="10"/>
  <c r="F808" i="10"/>
  <c r="F809" i="10"/>
  <c r="F810" i="10"/>
  <c r="F811" i="10"/>
  <c r="F812" i="10"/>
  <c r="C508" i="12"/>
  <c r="C554" i="12"/>
  <c r="C555" i="12"/>
  <c r="C556" i="12"/>
  <c r="D508" i="12"/>
  <c r="D554" i="12"/>
  <c r="D555" i="12"/>
  <c r="D556" i="12"/>
  <c r="E508" i="12"/>
  <c r="E554" i="12"/>
  <c r="E555" i="12"/>
  <c r="E556" i="12"/>
  <c r="F508" i="12"/>
  <c r="F554" i="12"/>
  <c r="F555" i="12"/>
  <c r="F556" i="12"/>
  <c r="C383" i="12"/>
  <c r="C384" i="12"/>
  <c r="C385" i="12"/>
  <c r="C564" i="12"/>
  <c r="C565" i="12"/>
  <c r="C566" i="12"/>
  <c r="C567" i="12"/>
  <c r="C583" i="12"/>
  <c r="C584" i="12"/>
  <c r="C585" i="12"/>
  <c r="C586" i="12"/>
  <c r="C590" i="12"/>
  <c r="D383" i="12"/>
  <c r="D384" i="12"/>
  <c r="D385" i="12"/>
  <c r="D564" i="12"/>
  <c r="D565" i="12"/>
  <c r="D566" i="12"/>
  <c r="D567" i="12"/>
  <c r="D583" i="12"/>
  <c r="D584" i="12"/>
  <c r="D585" i="12"/>
  <c r="D586" i="12"/>
  <c r="D590" i="12"/>
  <c r="E383" i="12"/>
  <c r="E384" i="12"/>
  <c r="E385" i="12"/>
  <c r="E564" i="12"/>
  <c r="E565" i="12"/>
  <c r="E566" i="12"/>
  <c r="E567" i="12"/>
  <c r="E583" i="12"/>
  <c r="E584" i="12"/>
  <c r="E585" i="12"/>
  <c r="E586" i="12"/>
  <c r="E590" i="12"/>
  <c r="F383" i="12"/>
  <c r="F384" i="12"/>
  <c r="F385" i="12"/>
  <c r="F564" i="12"/>
  <c r="F565" i="12"/>
  <c r="F566" i="12"/>
  <c r="F567" i="12"/>
  <c r="F583" i="12"/>
  <c r="F584" i="12"/>
  <c r="F585" i="12"/>
  <c r="F586" i="12"/>
  <c r="F590" i="12"/>
  <c r="C591" i="12"/>
  <c r="C592" i="12"/>
  <c r="C593" i="12"/>
  <c r="C594" i="12"/>
  <c r="C595" i="12"/>
  <c r="C596" i="12"/>
  <c r="C645" i="12"/>
  <c r="C646" i="12"/>
  <c r="C647" i="12"/>
  <c r="C648" i="12"/>
  <c r="C649" i="12"/>
  <c r="D591" i="12"/>
  <c r="D592" i="12"/>
  <c r="D593" i="12"/>
  <c r="D594" i="12"/>
  <c r="D595" i="12"/>
  <c r="D596" i="12"/>
  <c r="D645" i="12"/>
  <c r="D646" i="12"/>
  <c r="D647" i="12"/>
  <c r="D648" i="12"/>
  <c r="D649" i="12"/>
  <c r="E591" i="12"/>
  <c r="E592" i="12"/>
  <c r="E593" i="12"/>
  <c r="E594" i="12"/>
  <c r="E595" i="12"/>
  <c r="E596" i="12"/>
  <c r="E645" i="12"/>
  <c r="E646" i="12"/>
  <c r="E647" i="12"/>
  <c r="E648" i="12"/>
  <c r="E649" i="12"/>
  <c r="F591" i="12"/>
  <c r="F592" i="12"/>
  <c r="F593" i="12"/>
  <c r="F594" i="12"/>
  <c r="F595" i="12"/>
  <c r="F596" i="12"/>
  <c r="F645" i="12"/>
  <c r="F646" i="12"/>
  <c r="F647" i="12"/>
  <c r="F648" i="12"/>
  <c r="F649" i="12"/>
  <c r="C94" i="1"/>
  <c r="C78" i="1"/>
  <c r="C95" i="1"/>
  <c r="C96" i="1"/>
  <c r="C97" i="1"/>
  <c r="B97" i="1" s="1"/>
  <c r="C98" i="1"/>
  <c r="C99" i="1"/>
  <c r="C100" i="1"/>
  <c r="B100" i="1" s="1"/>
  <c r="D94" i="1"/>
  <c r="D78" i="1"/>
  <c r="D95" i="1"/>
  <c r="D96" i="1"/>
  <c r="D97" i="1"/>
  <c r="D98" i="1"/>
  <c r="B98" i="1" s="1"/>
  <c r="D99" i="1"/>
  <c r="D100" i="1"/>
  <c r="E94" i="1"/>
  <c r="E78" i="1"/>
  <c r="E95" i="1"/>
  <c r="B95" i="1" s="1"/>
  <c r="E96" i="1"/>
  <c r="E97" i="1"/>
  <c r="E98" i="1"/>
  <c r="E99" i="1"/>
  <c r="E100" i="1"/>
  <c r="B99" i="1"/>
  <c r="C201" i="12"/>
  <c r="D201" i="12"/>
  <c r="E201" i="12"/>
  <c r="F201" i="12"/>
  <c r="C183" i="12"/>
  <c r="D183" i="12"/>
  <c r="E183" i="12"/>
  <c r="F183" i="12"/>
  <c r="C203" i="12"/>
  <c r="C206" i="12"/>
  <c r="C207" i="12"/>
  <c r="C208" i="12"/>
  <c r="C262" i="12"/>
  <c r="D203" i="12"/>
  <c r="D206" i="12"/>
  <c r="D207" i="12"/>
  <c r="D208" i="12"/>
  <c r="D262" i="12"/>
  <c r="E203" i="12"/>
  <c r="E206" i="12"/>
  <c r="E207" i="12"/>
  <c r="E208" i="12"/>
  <c r="E262" i="12"/>
  <c r="F203" i="12"/>
  <c r="F206" i="12"/>
  <c r="F207" i="12"/>
  <c r="F208" i="12"/>
  <c r="F262" i="12"/>
  <c r="C40" i="1"/>
  <c r="C44" i="1"/>
  <c r="C51" i="1"/>
  <c r="D40" i="1"/>
  <c r="D44" i="1"/>
  <c r="D51" i="1"/>
  <c r="E40" i="1"/>
  <c r="E44" i="1"/>
  <c r="E51" i="1"/>
  <c r="C52" i="1"/>
  <c r="C53" i="1"/>
  <c r="D52" i="1"/>
  <c r="D53" i="1"/>
  <c r="B53" i="1" s="1"/>
  <c r="E52" i="1"/>
  <c r="B52" i="1" s="1"/>
  <c r="E53" i="1"/>
  <c r="C96" i="12"/>
  <c r="C97" i="12"/>
  <c r="C98" i="12"/>
  <c r="C99" i="12"/>
  <c r="C100" i="12"/>
  <c r="C101" i="12"/>
  <c r="C110" i="12"/>
  <c r="C111" i="12"/>
  <c r="D96" i="12"/>
  <c r="D97" i="12"/>
  <c r="D98" i="12"/>
  <c r="D99" i="12"/>
  <c r="D100" i="12"/>
  <c r="D101" i="12"/>
  <c r="D110" i="12"/>
  <c r="D111" i="12"/>
  <c r="E96" i="12"/>
  <c r="E97" i="12"/>
  <c r="E98" i="12"/>
  <c r="E99" i="12"/>
  <c r="E100" i="12"/>
  <c r="E101" i="12"/>
  <c r="E110" i="12"/>
  <c r="E111" i="12"/>
  <c r="F96" i="12"/>
  <c r="F97" i="12"/>
  <c r="F98" i="12"/>
  <c r="F99" i="12"/>
  <c r="F100" i="12"/>
  <c r="F101" i="12"/>
  <c r="F110" i="12"/>
  <c r="F111" i="12"/>
  <c r="C95" i="12"/>
  <c r="C124" i="12"/>
  <c r="C181" i="12"/>
  <c r="C182" i="12"/>
  <c r="C202" i="12"/>
  <c r="D95" i="12"/>
  <c r="D124" i="12"/>
  <c r="D181" i="12"/>
  <c r="D182" i="12"/>
  <c r="D202" i="12"/>
  <c r="E95" i="12"/>
  <c r="E124" i="12"/>
  <c r="E181" i="12"/>
  <c r="E182" i="12"/>
  <c r="E202" i="12"/>
  <c r="F95" i="12"/>
  <c r="F124" i="12"/>
  <c r="F181" i="12"/>
  <c r="F182" i="12"/>
  <c r="F202" i="12"/>
  <c r="C30" i="1"/>
  <c r="B30" i="1"/>
  <c r="D30" i="1"/>
  <c r="E30" i="1"/>
  <c r="C721" i="10"/>
  <c r="C722" i="10"/>
  <c r="C723" i="10"/>
  <c r="C724" i="10"/>
  <c r="C725" i="10"/>
  <c r="C726" i="10"/>
  <c r="C727" i="10"/>
  <c r="C728" i="10"/>
  <c r="C729" i="10"/>
  <c r="C730" i="10"/>
  <c r="C731" i="10"/>
  <c r="C732" i="10"/>
  <c r="C733" i="10"/>
  <c r="C734" i="10"/>
  <c r="C735" i="10"/>
  <c r="C736" i="10"/>
  <c r="C737" i="10"/>
  <c r="C738" i="10"/>
  <c r="C739" i="10"/>
  <c r="C740" i="10"/>
  <c r="C741" i="10"/>
  <c r="C742" i="10"/>
  <c r="C743" i="10"/>
  <c r="C744" i="10"/>
  <c r="C745" i="10"/>
  <c r="C746" i="10"/>
  <c r="C747" i="10"/>
  <c r="C748" i="10"/>
  <c r="C749" i="10"/>
  <c r="C750" i="10"/>
  <c r="C751" i="10"/>
  <c r="C752" i="10"/>
  <c r="C753" i="10"/>
  <c r="C754" i="10"/>
  <c r="C755" i="10"/>
  <c r="C756" i="10"/>
  <c r="C757" i="10"/>
  <c r="C758" i="10"/>
  <c r="C759" i="10"/>
  <c r="C760" i="10"/>
  <c r="C761" i="10"/>
  <c r="C762" i="10"/>
  <c r="C763" i="10"/>
  <c r="C764" i="10"/>
  <c r="C765" i="10"/>
  <c r="C766" i="10"/>
  <c r="C767" i="10"/>
  <c r="C768" i="10"/>
  <c r="C769" i="10"/>
  <c r="C770" i="10"/>
  <c r="C771" i="10"/>
  <c r="C772" i="10"/>
  <c r="C773" i="10"/>
  <c r="C774" i="10"/>
  <c r="C775" i="10"/>
  <c r="C776" i="10"/>
  <c r="C777" i="10"/>
  <c r="C778" i="10"/>
  <c r="C779" i="10"/>
  <c r="D721" i="10"/>
  <c r="D722" i="10"/>
  <c r="D723" i="10"/>
  <c r="D724" i="10"/>
  <c r="D725" i="10"/>
  <c r="D726" i="10"/>
  <c r="D727" i="10"/>
  <c r="D728" i="10"/>
  <c r="D729" i="10"/>
  <c r="D730" i="10"/>
  <c r="D731" i="10"/>
  <c r="D732" i="10"/>
  <c r="D733" i="10"/>
  <c r="D734" i="10"/>
  <c r="D735" i="10"/>
  <c r="D736" i="10"/>
  <c r="D737" i="10"/>
  <c r="D738" i="10"/>
  <c r="D739" i="10"/>
  <c r="D740" i="10"/>
  <c r="D741" i="10"/>
  <c r="D742" i="10"/>
  <c r="D743" i="10"/>
  <c r="D744" i="10"/>
  <c r="D745" i="10"/>
  <c r="D746" i="10"/>
  <c r="D747" i="10"/>
  <c r="D748" i="10"/>
  <c r="D749" i="10"/>
  <c r="D750" i="10"/>
  <c r="D751" i="10"/>
  <c r="D752" i="10"/>
  <c r="D753" i="10"/>
  <c r="D754" i="10"/>
  <c r="D755" i="10"/>
  <c r="D756" i="10"/>
  <c r="D757" i="10"/>
  <c r="D758" i="10"/>
  <c r="D759" i="10"/>
  <c r="D760" i="10"/>
  <c r="D761" i="10"/>
  <c r="D762" i="10"/>
  <c r="D763" i="10"/>
  <c r="D764" i="10"/>
  <c r="D765" i="10"/>
  <c r="D766" i="10"/>
  <c r="D767" i="10"/>
  <c r="D768" i="10"/>
  <c r="D769" i="10"/>
  <c r="D770" i="10"/>
  <c r="D771" i="10"/>
  <c r="D772" i="10"/>
  <c r="D773" i="10"/>
  <c r="D774" i="10"/>
  <c r="D775" i="10"/>
  <c r="D776" i="10"/>
  <c r="D777" i="10"/>
  <c r="D778" i="10"/>
  <c r="D779"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E765" i="10"/>
  <c r="E766" i="10"/>
  <c r="E767" i="10"/>
  <c r="E768" i="10"/>
  <c r="E769" i="10"/>
  <c r="E770" i="10"/>
  <c r="E771" i="10"/>
  <c r="E772" i="10"/>
  <c r="E773" i="10"/>
  <c r="E774" i="10"/>
  <c r="E775" i="10"/>
  <c r="E776" i="10"/>
  <c r="E777" i="10"/>
  <c r="E778" i="10"/>
  <c r="E779"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F765" i="10"/>
  <c r="F766" i="10"/>
  <c r="F767" i="10"/>
  <c r="F768" i="10"/>
  <c r="F769" i="10"/>
  <c r="F770" i="10"/>
  <c r="F771" i="10"/>
  <c r="F772" i="10"/>
  <c r="F773" i="10"/>
  <c r="F774" i="10"/>
  <c r="F775" i="10"/>
  <c r="F776" i="10"/>
  <c r="F777" i="10"/>
  <c r="F778" i="10"/>
  <c r="F779" i="10"/>
  <c r="C19" i="1"/>
  <c r="C37" i="1"/>
  <c r="D19" i="1"/>
  <c r="D37" i="1"/>
  <c r="E19" i="1"/>
  <c r="E37" i="1"/>
  <c r="C54" i="1"/>
  <c r="B54" i="1" s="1"/>
  <c r="D54" i="1"/>
  <c r="E54" i="1"/>
  <c r="C66" i="1"/>
  <c r="C67" i="1"/>
  <c r="B67" i="1"/>
  <c r="C68" i="1"/>
  <c r="D66" i="1"/>
  <c r="D67" i="1"/>
  <c r="D68" i="1"/>
  <c r="E66" i="1"/>
  <c r="E67" i="1"/>
  <c r="E68" i="1"/>
  <c r="C64" i="1"/>
  <c r="C69" i="1"/>
  <c r="D64" i="1"/>
  <c r="B64" i="1" s="1"/>
  <c r="D69" i="1"/>
  <c r="E64" i="1"/>
  <c r="E69" i="1"/>
  <c r="C70" i="1"/>
  <c r="D70" i="1"/>
  <c r="E70" i="1"/>
  <c r="E10" i="1"/>
  <c r="D10" i="1"/>
  <c r="C10" i="1"/>
  <c r="B10" i="1" s="1"/>
  <c r="B70" i="1"/>
  <c r="B69" i="1"/>
  <c r="C11" i="12"/>
  <c r="C13" i="12"/>
  <c r="C10" i="12"/>
  <c r="C22" i="12"/>
  <c r="C23" i="12"/>
  <c r="C24" i="12"/>
  <c r="C25" i="12"/>
  <c r="C26" i="12"/>
  <c r="C27" i="12"/>
  <c r="C29" i="12"/>
  <c r="C30" i="12"/>
  <c r="C28" i="12"/>
  <c r="C35" i="12"/>
  <c r="C34" i="12"/>
  <c r="D11" i="12"/>
  <c r="D13" i="12"/>
  <c r="D10" i="12"/>
  <c r="D22" i="12"/>
  <c r="D23" i="12"/>
  <c r="D24" i="12"/>
  <c r="D25" i="12"/>
  <c r="D26" i="12"/>
  <c r="D27" i="12"/>
  <c r="D29" i="12"/>
  <c r="D30" i="12"/>
  <c r="D28" i="12"/>
  <c r="D35" i="12"/>
  <c r="D34" i="12"/>
  <c r="E11" i="12"/>
  <c r="E13" i="12"/>
  <c r="E10" i="12"/>
  <c r="E22" i="12"/>
  <c r="E23" i="12"/>
  <c r="E24" i="12"/>
  <c r="E25" i="12"/>
  <c r="E26" i="12"/>
  <c r="E27" i="12"/>
  <c r="E29" i="12"/>
  <c r="E30" i="12"/>
  <c r="E28" i="12"/>
  <c r="E35" i="12"/>
  <c r="E34" i="12"/>
  <c r="F11" i="12"/>
  <c r="F13" i="12"/>
  <c r="F10" i="12"/>
  <c r="F22" i="12"/>
  <c r="F23" i="12"/>
  <c r="F24" i="12"/>
  <c r="F25" i="12"/>
  <c r="F26" i="12"/>
  <c r="F27" i="12"/>
  <c r="F29" i="12"/>
  <c r="F30" i="12"/>
  <c r="F28" i="12"/>
  <c r="F35" i="12"/>
  <c r="F34" i="12"/>
  <c r="C36" i="12"/>
  <c r="C62" i="12"/>
  <c r="C58" i="12"/>
  <c r="C263" i="12"/>
  <c r="C264" i="12"/>
  <c r="C265" i="12"/>
  <c r="C266" i="12"/>
  <c r="C348" i="12"/>
  <c r="C376" i="12"/>
  <c r="D36" i="12"/>
  <c r="D62" i="12"/>
  <c r="D58" i="12"/>
  <c r="D263" i="12"/>
  <c r="D264" i="12"/>
  <c r="D265" i="12"/>
  <c r="D266" i="12"/>
  <c r="D348" i="12"/>
  <c r="D376" i="12"/>
  <c r="E36" i="12"/>
  <c r="E62" i="12"/>
  <c r="E58" i="12"/>
  <c r="E263" i="12"/>
  <c r="E264" i="12"/>
  <c r="E265" i="12"/>
  <c r="E266" i="12"/>
  <c r="E348" i="12"/>
  <c r="E376" i="12"/>
  <c r="F36" i="12"/>
  <c r="F62" i="12"/>
  <c r="F58" i="12"/>
  <c r="F263" i="12"/>
  <c r="F264" i="12"/>
  <c r="F265" i="12"/>
  <c r="F266" i="12"/>
  <c r="F348" i="12"/>
  <c r="F376" i="12"/>
  <c r="C377" i="12"/>
  <c r="C378" i="12"/>
  <c r="C379" i="12"/>
  <c r="C380" i="12"/>
  <c r="D377" i="12"/>
  <c r="D378" i="12"/>
  <c r="D379" i="12"/>
  <c r="D380" i="12"/>
  <c r="E377" i="12"/>
  <c r="E378" i="12"/>
  <c r="E379" i="12"/>
  <c r="E380" i="12"/>
  <c r="F377" i="12"/>
  <c r="F378" i="12"/>
  <c r="F379" i="12"/>
  <c r="F380" i="12"/>
  <c r="C63" i="1"/>
  <c r="D63" i="1"/>
  <c r="E63" i="1"/>
  <c r="H4" i="12"/>
  <c r="I4" i="10"/>
  <c r="C9" i="10"/>
  <c r="D9" i="10"/>
  <c r="E9" i="10"/>
  <c r="F9" i="10"/>
  <c r="C10" i="10"/>
  <c r="D10" i="10"/>
  <c r="E10" i="10"/>
  <c r="F10" i="10"/>
  <c r="C11" i="10"/>
  <c r="D11" i="10"/>
  <c r="E11" i="10"/>
  <c r="F11" i="10"/>
  <c r="C12" i="10"/>
  <c r="D12" i="10"/>
  <c r="E12" i="10"/>
  <c r="F12" i="10"/>
  <c r="C13" i="10"/>
  <c r="D13" i="10"/>
  <c r="E13" i="10"/>
  <c r="F13" i="10"/>
  <c r="C14" i="10"/>
  <c r="D14" i="10"/>
  <c r="E14" i="10"/>
  <c r="F14" i="10"/>
  <c r="C15" i="10"/>
  <c r="D15" i="10"/>
  <c r="E15" i="10"/>
  <c r="F15" i="10"/>
  <c r="C16" i="10"/>
  <c r="D16" i="10"/>
  <c r="E16" i="10"/>
  <c r="F16" i="10"/>
  <c r="C17" i="10"/>
  <c r="D17" i="10"/>
  <c r="E17" i="10"/>
  <c r="F17" i="10"/>
  <c r="C18" i="10"/>
  <c r="D18" i="10"/>
  <c r="E18" i="10"/>
  <c r="F18" i="10"/>
  <c r="C19" i="10"/>
  <c r="D19" i="10"/>
  <c r="E19" i="10"/>
  <c r="F19"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C644" i="10"/>
  <c r="D644" i="10"/>
  <c r="E644" i="10"/>
  <c r="F644" i="10"/>
  <c r="C645" i="10"/>
  <c r="D645" i="10"/>
  <c r="E645" i="10"/>
  <c r="F645" i="10"/>
  <c r="C646" i="10"/>
  <c r="D646" i="10"/>
  <c r="E646" i="10"/>
  <c r="F646" i="10"/>
  <c r="C647" i="10"/>
  <c r="D647" i="10"/>
  <c r="E647" i="10"/>
  <c r="F647" i="10"/>
  <c r="C648" i="10"/>
  <c r="D648" i="10"/>
  <c r="E648" i="10"/>
  <c r="F648" i="10"/>
  <c r="C649" i="10"/>
  <c r="D649" i="10"/>
  <c r="E649" i="10"/>
  <c r="F649" i="10"/>
  <c r="C650" i="10"/>
  <c r="D650" i="10"/>
  <c r="E650" i="10"/>
  <c r="F650" i="10"/>
  <c r="C651" i="10"/>
  <c r="D651" i="10"/>
  <c r="E651" i="10"/>
  <c r="F651" i="10"/>
  <c r="C652" i="10"/>
  <c r="D652" i="10"/>
  <c r="E652" i="10"/>
  <c r="F652" i="10"/>
  <c r="C653" i="10"/>
  <c r="D653" i="10"/>
  <c r="E653" i="10"/>
  <c r="F653" i="10"/>
  <c r="C654" i="10"/>
  <c r="D654" i="10"/>
  <c r="E654" i="10"/>
  <c r="F654" i="10"/>
  <c r="C655" i="10"/>
  <c r="D655" i="10"/>
  <c r="E655" i="10"/>
  <c r="F655" i="10"/>
  <c r="C656" i="10"/>
  <c r="D656" i="10"/>
  <c r="E656" i="10"/>
  <c r="F656" i="10"/>
  <c r="C657" i="10"/>
  <c r="D657" i="10"/>
  <c r="E657" i="10"/>
  <c r="F657" i="10"/>
  <c r="C658" i="10"/>
  <c r="D658" i="10"/>
  <c r="E658" i="10"/>
  <c r="F658" i="10"/>
  <c r="C659" i="10"/>
  <c r="D659" i="10"/>
  <c r="E659" i="10"/>
  <c r="F659" i="10"/>
  <c r="C660" i="10"/>
  <c r="D660" i="10"/>
  <c r="E660" i="10"/>
  <c r="F660" i="10"/>
  <c r="C661" i="10"/>
  <c r="D661" i="10"/>
  <c r="E661" i="10"/>
  <c r="F661" i="10"/>
  <c r="C662" i="10"/>
  <c r="D662" i="10"/>
  <c r="E662" i="10"/>
  <c r="F662" i="10"/>
  <c r="C663" i="10"/>
  <c r="D663" i="10"/>
  <c r="E663" i="10"/>
  <c r="F663" i="10"/>
  <c r="C664" i="10"/>
  <c r="D664" i="10"/>
  <c r="E664" i="10"/>
  <c r="F664" i="10"/>
  <c r="C665" i="10"/>
  <c r="D665" i="10"/>
  <c r="E665" i="10"/>
  <c r="F665" i="10"/>
  <c r="C666" i="10"/>
  <c r="D666" i="10"/>
  <c r="E666" i="10"/>
  <c r="F666" i="10"/>
  <c r="C667" i="10"/>
  <c r="D667" i="10"/>
  <c r="E667" i="10"/>
  <c r="F667" i="10"/>
  <c r="C668" i="10"/>
  <c r="D668" i="10"/>
  <c r="E668" i="10"/>
  <c r="F668" i="10"/>
  <c r="C669" i="10"/>
  <c r="D669" i="10"/>
  <c r="E669" i="10"/>
  <c r="F669" i="10"/>
  <c r="C670" i="10"/>
  <c r="D670" i="10"/>
  <c r="E670" i="10"/>
  <c r="F670" i="10"/>
  <c r="C671" i="10"/>
  <c r="D671" i="10"/>
  <c r="E671" i="10"/>
  <c r="F671" i="10"/>
  <c r="C672" i="10"/>
  <c r="D672" i="10"/>
  <c r="E672" i="10"/>
  <c r="F672" i="10"/>
  <c r="C673" i="10"/>
  <c r="D673" i="10"/>
  <c r="E673" i="10"/>
  <c r="F673" i="10"/>
  <c r="C674" i="10"/>
  <c r="D674" i="10"/>
  <c r="E674" i="10"/>
  <c r="F674" i="10"/>
  <c r="C675" i="10"/>
  <c r="D675" i="10"/>
  <c r="E675" i="10"/>
  <c r="F675" i="10"/>
  <c r="C676" i="10"/>
  <c r="D676" i="10"/>
  <c r="E676" i="10"/>
  <c r="F676" i="10"/>
  <c r="C677" i="10"/>
  <c r="D677" i="10"/>
  <c r="E677" i="10"/>
  <c r="F677" i="10"/>
  <c r="C678" i="10"/>
  <c r="D678" i="10"/>
  <c r="E678" i="10"/>
  <c r="F678" i="10"/>
  <c r="C679" i="10"/>
  <c r="D679" i="10"/>
  <c r="E679" i="10"/>
  <c r="F679" i="10"/>
  <c r="C680" i="10"/>
  <c r="D680" i="10"/>
  <c r="E680" i="10"/>
  <c r="F680" i="10"/>
  <c r="C681" i="10"/>
  <c r="D681" i="10"/>
  <c r="E681" i="10"/>
  <c r="F681" i="10"/>
  <c r="C682" i="10"/>
  <c r="D682" i="10"/>
  <c r="E682" i="10"/>
  <c r="F682" i="10"/>
  <c r="C683" i="10"/>
  <c r="D683" i="10"/>
  <c r="E683" i="10"/>
  <c r="F683" i="10"/>
  <c r="C684" i="10"/>
  <c r="D684" i="10"/>
  <c r="E684" i="10"/>
  <c r="F684" i="10"/>
  <c r="C685" i="10"/>
  <c r="D685" i="10"/>
  <c r="E685" i="10"/>
  <c r="F685" i="10"/>
  <c r="C686" i="10"/>
  <c r="D686" i="10"/>
  <c r="E686" i="10"/>
  <c r="F686" i="10"/>
  <c r="C687" i="10"/>
  <c r="D687" i="10"/>
  <c r="E687" i="10"/>
  <c r="F687" i="10"/>
  <c r="C688" i="10"/>
  <c r="D688" i="10"/>
  <c r="E688" i="10"/>
  <c r="F688" i="10"/>
  <c r="C689" i="10"/>
  <c r="D689" i="10"/>
  <c r="E689" i="10"/>
  <c r="F689" i="10"/>
  <c r="C690" i="10"/>
  <c r="D690" i="10"/>
  <c r="E690" i="10"/>
  <c r="F690" i="10"/>
  <c r="C691" i="10"/>
  <c r="D691" i="10"/>
  <c r="E691" i="10"/>
  <c r="F691" i="10"/>
  <c r="C692" i="10"/>
  <c r="D692" i="10"/>
  <c r="E692" i="10"/>
  <c r="F692" i="10"/>
  <c r="C693" i="10"/>
  <c r="D693" i="10"/>
  <c r="E693" i="10"/>
  <c r="F693" i="10"/>
  <c r="C694" i="10"/>
  <c r="D694" i="10"/>
  <c r="E694" i="10"/>
  <c r="F694" i="10"/>
  <c r="C695" i="10"/>
  <c r="D695" i="10"/>
  <c r="E695" i="10"/>
  <c r="F695" i="10"/>
  <c r="C696" i="10"/>
  <c r="D696" i="10"/>
  <c r="E696" i="10"/>
  <c r="F696" i="10"/>
  <c r="C697" i="10"/>
  <c r="D697" i="10"/>
  <c r="E697" i="10"/>
  <c r="F697" i="10"/>
  <c r="C698" i="10"/>
  <c r="D698" i="10"/>
  <c r="E698" i="10"/>
  <c r="F698" i="10"/>
  <c r="C699" i="10"/>
  <c r="D699" i="10"/>
  <c r="E699" i="10"/>
  <c r="F699" i="10"/>
  <c r="C700" i="10"/>
  <c r="D700" i="10"/>
  <c r="E700" i="10"/>
  <c r="F700" i="10"/>
  <c r="C701" i="10"/>
  <c r="D701" i="10"/>
  <c r="E701" i="10"/>
  <c r="F701" i="10"/>
  <c r="C702" i="10"/>
  <c r="D702" i="10"/>
  <c r="E702" i="10"/>
  <c r="F702" i="10"/>
  <c r="C703" i="10"/>
  <c r="D703" i="10"/>
  <c r="E703" i="10"/>
  <c r="F703" i="10"/>
  <c r="C704" i="10"/>
  <c r="D704" i="10"/>
  <c r="E704" i="10"/>
  <c r="F704" i="10"/>
  <c r="C705" i="10"/>
  <c r="D705" i="10"/>
  <c r="E705" i="10"/>
  <c r="F705" i="10"/>
  <c r="C706" i="10"/>
  <c r="D706" i="10"/>
  <c r="E706" i="10"/>
  <c r="F706" i="10"/>
  <c r="C707" i="10"/>
  <c r="D707" i="10"/>
  <c r="E707" i="10"/>
  <c r="F707" i="10"/>
  <c r="C708" i="10"/>
  <c r="D708" i="10"/>
  <c r="E708" i="10"/>
  <c r="F708" i="10"/>
  <c r="C709" i="10"/>
  <c r="D709" i="10"/>
  <c r="E709" i="10"/>
  <c r="F709" i="10"/>
  <c r="C710" i="10"/>
  <c r="D710" i="10"/>
  <c r="E710" i="10"/>
  <c r="F710" i="10"/>
  <c r="C711" i="10"/>
  <c r="D711" i="10"/>
  <c r="E711" i="10"/>
  <c r="F711" i="10"/>
  <c r="C712" i="10"/>
  <c r="D712" i="10"/>
  <c r="E712" i="10"/>
  <c r="F712" i="10"/>
  <c r="C713" i="10"/>
  <c r="D713" i="10"/>
  <c r="E713" i="10"/>
  <c r="F713" i="10"/>
  <c r="C714" i="10"/>
  <c r="D714" i="10"/>
  <c r="E714" i="10"/>
  <c r="F714" i="10"/>
  <c r="C715" i="10"/>
  <c r="D715" i="10"/>
  <c r="E715" i="10"/>
  <c r="F715" i="10"/>
  <c r="C716" i="10"/>
  <c r="D716" i="10"/>
  <c r="E716" i="10"/>
  <c r="F716" i="10"/>
  <c r="C717" i="10"/>
  <c r="D717" i="10"/>
  <c r="E717" i="10"/>
  <c r="F717" i="10"/>
  <c r="C718" i="10"/>
  <c r="D718" i="10"/>
  <c r="E718" i="10"/>
  <c r="F718" i="10"/>
  <c r="C719" i="10"/>
  <c r="D719" i="10"/>
  <c r="E719" i="10"/>
  <c r="F719" i="10"/>
  <c r="C720" i="10"/>
  <c r="D720" i="10"/>
  <c r="E720" i="10"/>
  <c r="F720" i="10"/>
  <c r="C574" i="12"/>
  <c r="D574" i="12"/>
  <c r="E574" i="12"/>
  <c r="F574" i="12"/>
  <c r="C132" i="1"/>
  <c r="D132" i="1"/>
  <c r="E132" i="1"/>
  <c r="B132" i="1"/>
  <c r="C66" i="14"/>
  <c r="D66" i="14"/>
  <c r="E66" i="14"/>
  <c r="F66" i="14"/>
  <c r="B66" i="14"/>
  <c r="C702" i="12"/>
  <c r="D702" i="12"/>
  <c r="E702" i="12"/>
  <c r="F702" i="12"/>
  <c r="C701" i="12"/>
  <c r="D701" i="12"/>
  <c r="E701" i="12"/>
  <c r="F701" i="12"/>
  <c r="C700" i="12"/>
  <c r="D700" i="12"/>
  <c r="E700" i="12"/>
  <c r="F700" i="12"/>
  <c r="C61" i="14"/>
  <c r="C62" i="14"/>
  <c r="C63" i="14"/>
  <c r="C64" i="14"/>
  <c r="C65" i="14"/>
  <c r="D61" i="14"/>
  <c r="D62" i="14"/>
  <c r="D63" i="14"/>
  <c r="D64" i="14"/>
  <c r="D65" i="14"/>
  <c r="E61" i="14"/>
  <c r="E62" i="14"/>
  <c r="E63" i="14"/>
  <c r="E64" i="14"/>
  <c r="E65" i="14"/>
  <c r="F61" i="14"/>
  <c r="F62" i="14"/>
  <c r="F63" i="14"/>
  <c r="F64" i="14"/>
  <c r="B64" i="14"/>
  <c r="F65" i="14"/>
  <c r="C718" i="12"/>
  <c r="D718" i="12"/>
  <c r="E718" i="12"/>
  <c r="F718" i="12"/>
  <c r="B63" i="14"/>
  <c r="B65" i="14"/>
  <c r="B61" i="14"/>
  <c r="B62" i="14"/>
  <c r="C58" i="14"/>
  <c r="C59" i="14"/>
  <c r="C60" i="14"/>
  <c r="D58" i="14"/>
  <c r="B58" i="14"/>
  <c r="D59" i="14"/>
  <c r="D60" i="14"/>
  <c r="E58" i="14"/>
  <c r="E59" i="14"/>
  <c r="E60" i="14"/>
  <c r="F58" i="14"/>
  <c r="F59" i="14"/>
  <c r="F60" i="14"/>
  <c r="B60" i="14"/>
  <c r="B59" i="14"/>
  <c r="C57" i="14"/>
  <c r="D57" i="14"/>
  <c r="E57" i="14"/>
  <c r="F57" i="14"/>
  <c r="B57" i="14"/>
  <c r="C45" i="14"/>
  <c r="C46" i="14"/>
  <c r="C47" i="14"/>
  <c r="C48" i="14"/>
  <c r="C49" i="14"/>
  <c r="C50" i="14"/>
  <c r="C51" i="14"/>
  <c r="C52" i="14"/>
  <c r="C53" i="14"/>
  <c r="C54" i="14"/>
  <c r="C55" i="14"/>
  <c r="C56" i="14"/>
  <c r="D45" i="14"/>
  <c r="D46" i="14"/>
  <c r="D47" i="14"/>
  <c r="D48" i="14"/>
  <c r="D49" i="14"/>
  <c r="D50" i="14"/>
  <c r="D51" i="14"/>
  <c r="D52" i="14"/>
  <c r="D53" i="14"/>
  <c r="D54" i="14"/>
  <c r="D55" i="14"/>
  <c r="D56" i="14"/>
  <c r="E45" i="14"/>
  <c r="E46" i="14"/>
  <c r="E47" i="14"/>
  <c r="E48" i="14"/>
  <c r="E49" i="14"/>
  <c r="E50" i="14"/>
  <c r="E51" i="14"/>
  <c r="E52" i="14"/>
  <c r="E53" i="14"/>
  <c r="E54" i="14"/>
  <c r="E55" i="14"/>
  <c r="E56" i="14"/>
  <c r="F45" i="14"/>
  <c r="F46" i="14"/>
  <c r="F47" i="14"/>
  <c r="F48" i="14"/>
  <c r="F49" i="14"/>
  <c r="F50" i="14"/>
  <c r="F51" i="14"/>
  <c r="F52" i="14"/>
  <c r="F53" i="14"/>
  <c r="F54" i="14"/>
  <c r="F55" i="14"/>
  <c r="F56" i="14"/>
  <c r="C712" i="12"/>
  <c r="D712" i="12"/>
  <c r="E712" i="12"/>
  <c r="F712" i="12"/>
  <c r="C711" i="12"/>
  <c r="D711" i="12"/>
  <c r="E711" i="12"/>
  <c r="F711" i="12"/>
  <c r="C710" i="12"/>
  <c r="D710" i="12"/>
  <c r="E710" i="12"/>
  <c r="F710" i="12"/>
  <c r="B54" i="14"/>
  <c r="B53" i="14"/>
  <c r="B49" i="14"/>
  <c r="B45" i="14"/>
  <c r="B46" i="14"/>
  <c r="B56" i="14"/>
  <c r="B52" i="14"/>
  <c r="B48" i="14"/>
  <c r="B50" i="14"/>
  <c r="B55" i="14"/>
  <c r="B51" i="14"/>
  <c r="B47" i="14"/>
  <c r="C717" i="12"/>
  <c r="D717" i="12"/>
  <c r="E717" i="12"/>
  <c r="F717" i="12"/>
  <c r="C715" i="12"/>
  <c r="D715" i="12"/>
  <c r="E715" i="12"/>
  <c r="F715" i="12"/>
  <c r="C41" i="14"/>
  <c r="C42" i="14"/>
  <c r="C43" i="14"/>
  <c r="C44" i="14"/>
  <c r="D41" i="14"/>
  <c r="D42" i="14"/>
  <c r="D43" i="14"/>
  <c r="D44" i="14"/>
  <c r="E41" i="14"/>
  <c r="E42" i="14"/>
  <c r="E43" i="14"/>
  <c r="E44" i="14"/>
  <c r="F41" i="14"/>
  <c r="F42" i="14"/>
  <c r="F43" i="14"/>
  <c r="F44" i="14"/>
  <c r="C699" i="12"/>
  <c r="D699" i="12"/>
  <c r="E699" i="12"/>
  <c r="F699" i="12"/>
  <c r="C698" i="12"/>
  <c r="D698" i="12"/>
  <c r="E698" i="12"/>
  <c r="F698" i="12"/>
  <c r="C653" i="12"/>
  <c r="D653" i="12"/>
  <c r="E653" i="12"/>
  <c r="F653" i="12"/>
  <c r="B42" i="14"/>
  <c r="B41" i="14"/>
  <c r="B44" i="14"/>
  <c r="B43" i="14"/>
  <c r="C38" i="14"/>
  <c r="C39" i="14"/>
  <c r="C40" i="14"/>
  <c r="D38" i="14"/>
  <c r="D39" i="14"/>
  <c r="D40" i="14"/>
  <c r="E38" i="14"/>
  <c r="E39" i="14"/>
  <c r="E40" i="14"/>
  <c r="F38" i="14"/>
  <c r="F39" i="14"/>
  <c r="F40" i="14"/>
  <c r="B38" i="14"/>
  <c r="B39" i="14"/>
  <c r="B40" i="14"/>
  <c r="C25" i="14"/>
  <c r="C26" i="14"/>
  <c r="C27" i="14"/>
  <c r="C28" i="14"/>
  <c r="C29" i="14"/>
  <c r="C30" i="14"/>
  <c r="C31" i="14"/>
  <c r="C32" i="14"/>
  <c r="C33" i="14"/>
  <c r="C34" i="14"/>
  <c r="C35" i="14"/>
  <c r="C36" i="14"/>
  <c r="C37" i="14"/>
  <c r="D25" i="14"/>
  <c r="D26" i="14"/>
  <c r="D27" i="14"/>
  <c r="D28" i="14"/>
  <c r="D29" i="14"/>
  <c r="D30" i="14"/>
  <c r="D31" i="14"/>
  <c r="D32" i="14"/>
  <c r="D33" i="14"/>
  <c r="D34" i="14"/>
  <c r="D35" i="14"/>
  <c r="D36" i="14"/>
  <c r="D37" i="14"/>
  <c r="E25" i="14"/>
  <c r="E26" i="14"/>
  <c r="E27" i="14"/>
  <c r="E28" i="14"/>
  <c r="E29" i="14"/>
  <c r="E30" i="14"/>
  <c r="E31" i="14"/>
  <c r="E32" i="14"/>
  <c r="E33" i="14"/>
  <c r="E34" i="14"/>
  <c r="E35" i="14"/>
  <c r="E36" i="14"/>
  <c r="E37" i="14"/>
  <c r="F25" i="14"/>
  <c r="F26" i="14"/>
  <c r="F27" i="14"/>
  <c r="F28" i="14"/>
  <c r="F29" i="14"/>
  <c r="F30" i="14"/>
  <c r="F31" i="14"/>
  <c r="F32" i="14"/>
  <c r="F33" i="14"/>
  <c r="F34" i="14"/>
  <c r="F35" i="14"/>
  <c r="F36" i="14"/>
  <c r="F37" i="14"/>
  <c r="C21" i="14"/>
  <c r="D21" i="14"/>
  <c r="E21" i="14"/>
  <c r="F21" i="14"/>
  <c r="C22" i="14"/>
  <c r="D22" i="14"/>
  <c r="E22" i="14"/>
  <c r="F22" i="14"/>
  <c r="C23" i="14"/>
  <c r="D23" i="14"/>
  <c r="E23" i="14"/>
  <c r="F23" i="14"/>
  <c r="B22" i="14"/>
  <c r="B36" i="14"/>
  <c r="B32" i="14"/>
  <c r="B28" i="14"/>
  <c r="B23" i="14"/>
  <c r="B35" i="14"/>
  <c r="B31" i="14"/>
  <c r="B27" i="14"/>
  <c r="B34" i="14"/>
  <c r="B30" i="14"/>
  <c r="B26" i="14"/>
  <c r="B21" i="14"/>
  <c r="B37" i="14"/>
  <c r="B33" i="14"/>
  <c r="B29" i="14"/>
  <c r="B25" i="14"/>
  <c r="C110" i="1"/>
  <c r="B110" i="1" s="1"/>
  <c r="D110" i="1"/>
  <c r="E110" i="1"/>
  <c r="C572" i="12"/>
  <c r="D572" i="12"/>
  <c r="E572" i="12"/>
  <c r="F572" i="12"/>
  <c r="C9" i="12"/>
  <c r="C382" i="12"/>
  <c r="C703" i="12"/>
  <c r="C705" i="12"/>
  <c r="C704" i="12"/>
  <c r="C706" i="12"/>
  <c r="C707" i="12"/>
  <c r="C708" i="12"/>
  <c r="C709" i="12"/>
  <c r="C713" i="12"/>
  <c r="C714" i="12"/>
  <c r="C716" i="12"/>
  <c r="C719" i="12"/>
  <c r="C720" i="12"/>
  <c r="C721" i="12"/>
  <c r="D9" i="12"/>
  <c r="D382" i="12"/>
  <c r="D703" i="12"/>
  <c r="D705" i="12"/>
  <c r="D704" i="12"/>
  <c r="D706" i="12"/>
  <c r="D707" i="12"/>
  <c r="D708" i="12"/>
  <c r="D709" i="12"/>
  <c r="D713" i="12"/>
  <c r="D714" i="12"/>
  <c r="D716" i="12"/>
  <c r="D719" i="12"/>
  <c r="D720" i="12"/>
  <c r="D721" i="12"/>
  <c r="E9" i="12"/>
  <c r="E382" i="12"/>
  <c r="E703" i="12"/>
  <c r="E705" i="12"/>
  <c r="E704" i="12"/>
  <c r="E706" i="12"/>
  <c r="E707" i="12"/>
  <c r="E708" i="12"/>
  <c r="E709" i="12"/>
  <c r="E713" i="12"/>
  <c r="E714" i="12"/>
  <c r="E716" i="12"/>
  <c r="E719" i="12"/>
  <c r="E720" i="12"/>
  <c r="E721" i="12"/>
  <c r="F9" i="12"/>
  <c r="F382" i="12"/>
  <c r="F703" i="12"/>
  <c r="F705" i="12"/>
  <c r="F704" i="12"/>
  <c r="F706" i="12"/>
  <c r="F707" i="12"/>
  <c r="F708" i="12"/>
  <c r="F709" i="12"/>
  <c r="F713" i="12"/>
  <c r="F714" i="12"/>
  <c r="F716" i="12"/>
  <c r="F719" i="12"/>
  <c r="F720" i="12"/>
  <c r="F721" i="12"/>
  <c r="Q3" i="1"/>
  <c r="L5" i="1" s="1"/>
  <c r="C9" i="1"/>
  <c r="D9" i="1"/>
  <c r="E9" i="1"/>
  <c r="C102" i="1"/>
  <c r="C104" i="1"/>
  <c r="C105" i="1"/>
  <c r="C106" i="1"/>
  <c r="B106" i="1" s="1"/>
  <c r="C109" i="1"/>
  <c r="C111" i="1"/>
  <c r="B111" i="1" s="1"/>
  <c r="C113" i="1"/>
  <c r="C117" i="1"/>
  <c r="C112" i="1"/>
  <c r="C128" i="1"/>
  <c r="B128" i="1" s="1"/>
  <c r="C129" i="1"/>
  <c r="C130" i="1"/>
  <c r="C131" i="1"/>
  <c r="D102" i="1"/>
  <c r="B102" i="1" s="1"/>
  <c r="D104" i="1"/>
  <c r="D105" i="1"/>
  <c r="B105" i="1" s="1"/>
  <c r="D106" i="1"/>
  <c r="D109" i="1"/>
  <c r="D111" i="1"/>
  <c r="D113" i="1"/>
  <c r="D117" i="1"/>
  <c r="B117" i="1" s="1"/>
  <c r="D112" i="1"/>
  <c r="D128" i="1"/>
  <c r="D129" i="1"/>
  <c r="B129" i="1" s="1"/>
  <c r="D130" i="1"/>
  <c r="D131" i="1"/>
  <c r="B131" i="1" s="1"/>
  <c r="E102" i="1"/>
  <c r="E104" i="1"/>
  <c r="E105" i="1"/>
  <c r="E106" i="1"/>
  <c r="E109" i="1"/>
  <c r="E111" i="1"/>
  <c r="E113" i="1"/>
  <c r="B113" i="1" s="1"/>
  <c r="E117" i="1"/>
  <c r="E112" i="1"/>
  <c r="E128" i="1"/>
  <c r="E129" i="1"/>
  <c r="E130" i="1"/>
  <c r="E131" i="1"/>
  <c r="B109" i="1"/>
  <c r="B130" i="1"/>
  <c r="B112" i="1"/>
  <c r="Z3" i="12"/>
  <c r="C27" i="1"/>
  <c r="D27" i="1"/>
  <c r="E27" i="1"/>
  <c r="E10" i="14"/>
  <c r="E11" i="14"/>
  <c r="E12" i="14"/>
  <c r="E13" i="14"/>
  <c r="E14" i="14"/>
  <c r="E15" i="14"/>
  <c r="E16" i="14"/>
  <c r="E17" i="14"/>
  <c r="E18" i="14"/>
  <c r="E19" i="14"/>
  <c r="E20" i="14"/>
  <c r="E24" i="14"/>
  <c r="D10" i="14"/>
  <c r="D11" i="14"/>
  <c r="D12" i="14"/>
  <c r="D13" i="14"/>
  <c r="D14" i="14"/>
  <c r="D15" i="14"/>
  <c r="D16" i="14"/>
  <c r="D17" i="14"/>
  <c r="D18" i="14"/>
  <c r="D19" i="14"/>
  <c r="D20" i="14"/>
  <c r="D24" i="14"/>
  <c r="C9" i="14"/>
  <c r="C10" i="14"/>
  <c r="C11" i="14"/>
  <c r="C12" i="14"/>
  <c r="C13" i="14"/>
  <c r="C14" i="14"/>
  <c r="C15" i="14"/>
  <c r="C16" i="14"/>
  <c r="C17" i="14"/>
  <c r="C18" i="14"/>
  <c r="C19" i="14"/>
  <c r="C20" i="14"/>
  <c r="C24" i="14"/>
  <c r="F10" i="14"/>
  <c r="F11" i="14"/>
  <c r="F12" i="14"/>
  <c r="F13" i="14"/>
  <c r="F14" i="14"/>
  <c r="F15" i="14"/>
  <c r="F16" i="14"/>
  <c r="F17" i="14"/>
  <c r="F18" i="14"/>
  <c r="F19" i="14"/>
  <c r="F20" i="14"/>
  <c r="F24" i="14"/>
  <c r="F93" i="13"/>
  <c r="F94" i="13"/>
  <c r="F95" i="13"/>
  <c r="F96" i="13"/>
  <c r="F97" i="13"/>
  <c r="F98" i="13"/>
  <c r="F99" i="13"/>
  <c r="F100" i="13"/>
  <c r="F101" i="13"/>
  <c r="F102" i="13"/>
  <c r="F103" i="13"/>
  <c r="F104" i="13"/>
  <c r="E93" i="13"/>
  <c r="E94" i="13"/>
  <c r="E95" i="13"/>
  <c r="E96" i="13"/>
  <c r="E97" i="13"/>
  <c r="E98" i="13"/>
  <c r="E99" i="13"/>
  <c r="E100" i="13"/>
  <c r="E101" i="13"/>
  <c r="E102" i="13"/>
  <c r="E103" i="13"/>
  <c r="E104" i="13"/>
  <c r="D93" i="13"/>
  <c r="D94" i="13"/>
  <c r="D95" i="13"/>
  <c r="D96" i="13"/>
  <c r="D97" i="13"/>
  <c r="D98" i="13"/>
  <c r="D99" i="13"/>
  <c r="D100" i="13"/>
  <c r="D101" i="13"/>
  <c r="D102" i="13"/>
  <c r="D103" i="13"/>
  <c r="D104" i="13"/>
  <c r="C9" i="13"/>
  <c r="C93" i="13"/>
  <c r="C94" i="13"/>
  <c r="C95" i="13"/>
  <c r="C96" i="13"/>
  <c r="C97" i="13"/>
  <c r="C98" i="13"/>
  <c r="C99" i="13"/>
  <c r="C100" i="13"/>
  <c r="C101" i="13"/>
  <c r="C102" i="13"/>
  <c r="C103" i="13"/>
  <c r="C104" i="13"/>
  <c r="B20" i="14"/>
  <c r="B24" i="14"/>
  <c r="B14" i="14"/>
  <c r="B17" i="14"/>
  <c r="B13" i="14"/>
  <c r="B18" i="14"/>
  <c r="B16" i="14"/>
  <c r="B12" i="14"/>
  <c r="B19" i="14"/>
  <c r="B15" i="14"/>
  <c r="B11" i="14"/>
  <c r="B10" i="14"/>
  <c r="D9" i="13"/>
  <c r="D9" i="14"/>
  <c r="E9" i="14"/>
  <c r="E9" i="13"/>
  <c r="F9" i="14"/>
  <c r="B9" i="14"/>
  <c r="F9" i="13"/>
  <c r="D31" i="1"/>
  <c r="B31" i="1" s="1"/>
  <c r="E31" i="1"/>
  <c r="C101" i="1"/>
  <c r="C29" i="1"/>
  <c r="D101" i="1"/>
  <c r="D29" i="1"/>
  <c r="E101" i="1"/>
  <c r="E29" i="1"/>
  <c r="C31" i="1"/>
  <c r="B29" i="1"/>
  <c r="F6" i="32"/>
  <c r="F3" i="32"/>
  <c r="F2" i="32"/>
  <c r="F6" i="31"/>
  <c r="F3" i="31"/>
  <c r="F2" i="31"/>
  <c r="E6" i="30"/>
  <c r="H6" i="14"/>
  <c r="H6" i="13"/>
  <c r="I6" i="10"/>
  <c r="E3" i="30"/>
  <c r="E2" i="30"/>
  <c r="H3" i="14"/>
  <c r="H2" i="14"/>
  <c r="H3" i="13"/>
  <c r="H2" i="13"/>
  <c r="I3" i="10"/>
  <c r="I2" i="10"/>
  <c r="H3" i="12"/>
  <c r="H2" i="12"/>
  <c r="B6" i="40"/>
  <c r="E12" i="34"/>
  <c r="E11" i="34"/>
  <c r="E10" i="34"/>
  <c r="E9" i="34"/>
  <c r="E7" i="34"/>
  <c r="E6" i="34"/>
  <c r="J328" i="32"/>
  <c r="J327" i="32"/>
  <c r="I327" i="32"/>
  <c r="H327" i="32"/>
  <c r="G327" i="32"/>
  <c r="J324" i="32"/>
  <c r="J323" i="32"/>
  <c r="I323" i="32"/>
  <c r="H323" i="32"/>
  <c r="G323" i="32"/>
  <c r="J322" i="32"/>
  <c r="J321" i="32"/>
  <c r="J320" i="32"/>
  <c r="J319" i="32"/>
  <c r="I319" i="32"/>
  <c r="H319" i="32"/>
  <c r="G319" i="32"/>
  <c r="J318" i="32"/>
  <c r="J317" i="32"/>
  <c r="I316" i="32"/>
  <c r="H316" i="32"/>
  <c r="G316" i="32"/>
  <c r="J314" i="32"/>
  <c r="J313" i="32"/>
  <c r="J312" i="32"/>
  <c r="I313" i="32"/>
  <c r="I312" i="32"/>
  <c r="H313" i="32"/>
  <c r="H312" i="32"/>
  <c r="G313" i="32"/>
  <c r="G312" i="32"/>
  <c r="J311" i="32"/>
  <c r="J310" i="32"/>
  <c r="I310" i="32"/>
  <c r="H310" i="32"/>
  <c r="G310" i="32"/>
  <c r="J309" i="32"/>
  <c r="J308" i="32"/>
  <c r="I308" i="32"/>
  <c r="H308" i="32"/>
  <c r="G308" i="32"/>
  <c r="J307" i="32"/>
  <c r="J306" i="32"/>
  <c r="I306" i="32"/>
  <c r="H306" i="32"/>
  <c r="G306" i="32"/>
  <c r="J305" i="32"/>
  <c r="J304" i="32"/>
  <c r="J303" i="32"/>
  <c r="I304" i="32"/>
  <c r="I303" i="32"/>
  <c r="H304" i="32"/>
  <c r="H303" i="32"/>
  <c r="G304" i="32"/>
  <c r="J302" i="32"/>
  <c r="J301" i="32"/>
  <c r="I301" i="32"/>
  <c r="H301" i="32"/>
  <c r="G301" i="32"/>
  <c r="J300" i="32"/>
  <c r="J299" i="32"/>
  <c r="I299" i="32"/>
  <c r="H299" i="32"/>
  <c r="G299" i="32"/>
  <c r="J298" i="32"/>
  <c r="J297" i="32"/>
  <c r="I297" i="32"/>
  <c r="H297" i="32"/>
  <c r="G297" i="32"/>
  <c r="G296" i="32"/>
  <c r="J295" i="32"/>
  <c r="J294" i="32"/>
  <c r="I294" i="32"/>
  <c r="H294" i="32"/>
  <c r="G294" i="32"/>
  <c r="J293" i="32"/>
  <c r="J292" i="32"/>
  <c r="I292" i="32"/>
  <c r="I291" i="32"/>
  <c r="H292" i="32"/>
  <c r="H291" i="32"/>
  <c r="G292" i="32"/>
  <c r="G291" i="32"/>
  <c r="J290" i="32"/>
  <c r="J289" i="32"/>
  <c r="I289" i="32"/>
  <c r="H289" i="32"/>
  <c r="G289" i="32"/>
  <c r="J288" i="32"/>
  <c r="J287" i="32"/>
  <c r="I287" i="32"/>
  <c r="H287" i="32"/>
  <c r="G287" i="32"/>
  <c r="J286" i="32"/>
  <c r="J285" i="32"/>
  <c r="J284" i="32"/>
  <c r="I285" i="32"/>
  <c r="I284" i="32"/>
  <c r="H285" i="32"/>
  <c r="H284" i="32"/>
  <c r="G285" i="32"/>
  <c r="G284" i="32"/>
  <c r="J283" i="32"/>
  <c r="J282" i="32"/>
  <c r="I282" i="32"/>
  <c r="H282" i="32"/>
  <c r="G282" i="32"/>
  <c r="J281" i="32"/>
  <c r="J280" i="32"/>
  <c r="I280" i="32"/>
  <c r="H280" i="32"/>
  <c r="G280" i="32"/>
  <c r="J279" i="32"/>
  <c r="J278" i="32"/>
  <c r="I278" i="32"/>
  <c r="H278" i="32"/>
  <c r="G278" i="32"/>
  <c r="J277" i="32"/>
  <c r="J276" i="32"/>
  <c r="I276" i="32"/>
  <c r="H276" i="32"/>
  <c r="G276" i="32"/>
  <c r="J275" i="32"/>
  <c r="J274" i="32"/>
  <c r="I274" i="32"/>
  <c r="H274" i="32"/>
  <c r="G274" i="32"/>
  <c r="J271" i="32"/>
  <c r="J270" i="32"/>
  <c r="I270" i="32"/>
  <c r="H270" i="32"/>
  <c r="G270" i="32"/>
  <c r="J269" i="32"/>
  <c r="J268" i="32"/>
  <c r="J267" i="32"/>
  <c r="I268" i="32"/>
  <c r="I267" i="32"/>
  <c r="H268" i="32"/>
  <c r="H267" i="32"/>
  <c r="G268" i="32"/>
  <c r="G267" i="32"/>
  <c r="J265" i="32"/>
  <c r="J263" i="32"/>
  <c r="J262" i="32"/>
  <c r="I262" i="32"/>
  <c r="H262" i="32"/>
  <c r="G262" i="32"/>
  <c r="J261" i="32"/>
  <c r="J260" i="32"/>
  <c r="I260" i="32"/>
  <c r="H260" i="32"/>
  <c r="G260" i="32"/>
  <c r="J259" i="32"/>
  <c r="J258" i="32"/>
  <c r="I251" i="32"/>
  <c r="H251" i="32"/>
  <c r="G251" i="32"/>
  <c r="I249" i="32"/>
  <c r="H249" i="32"/>
  <c r="G249" i="32"/>
  <c r="I247" i="32"/>
  <c r="H247" i="32"/>
  <c r="G247" i="32"/>
  <c r="I245" i="32"/>
  <c r="H245" i="32"/>
  <c r="G245" i="32"/>
  <c r="I238" i="32"/>
  <c r="G238" i="32"/>
  <c r="J237" i="32"/>
  <c r="J236" i="32"/>
  <c r="J235" i="32"/>
  <c r="J234" i="32"/>
  <c r="J232" i="32"/>
  <c r="J231" i="32"/>
  <c r="J230" i="32"/>
  <c r="J229" i="32"/>
  <c r="J228" i="32"/>
  <c r="J227" i="32"/>
  <c r="J224" i="32"/>
  <c r="J223" i="32"/>
  <c r="J222" i="32"/>
  <c r="J221" i="32"/>
  <c r="J220" i="32"/>
  <c r="J218" i="32"/>
  <c r="J217" i="32"/>
  <c r="J216" i="32"/>
  <c r="I215" i="32"/>
  <c r="H215" i="32"/>
  <c r="G215" i="32"/>
  <c r="J214" i="32"/>
  <c r="J213" i="32"/>
  <c r="J212" i="32"/>
  <c r="J209" i="32"/>
  <c r="I208" i="32"/>
  <c r="H208" i="32"/>
  <c r="G208" i="32"/>
  <c r="J207" i="32"/>
  <c r="J206" i="32"/>
  <c r="I206" i="32"/>
  <c r="H206" i="32"/>
  <c r="G206" i="32"/>
  <c r="J205" i="32"/>
  <c r="J204" i="32"/>
  <c r="I204" i="32"/>
  <c r="H204" i="32"/>
  <c r="G204" i="32"/>
  <c r="J203" i="32"/>
  <c r="J202" i="32"/>
  <c r="I202" i="32"/>
  <c r="I201" i="32"/>
  <c r="H202" i="32"/>
  <c r="H201" i="32"/>
  <c r="G202" i="32"/>
  <c r="G201" i="32"/>
  <c r="J200" i="32"/>
  <c r="J199" i="32"/>
  <c r="J198" i="32"/>
  <c r="I199" i="32"/>
  <c r="I198" i="32"/>
  <c r="H199" i="32"/>
  <c r="H198" i="32"/>
  <c r="G199" i="32"/>
  <c r="G198" i="32"/>
  <c r="J197" i="32"/>
  <c r="J196" i="32"/>
  <c r="I196" i="32"/>
  <c r="H196" i="32"/>
  <c r="G196" i="32"/>
  <c r="J195" i="32"/>
  <c r="J194" i="32"/>
  <c r="I194" i="32"/>
  <c r="H194" i="32"/>
  <c r="G194" i="32"/>
  <c r="J193" i="32"/>
  <c r="J192" i="32"/>
  <c r="I192" i="32"/>
  <c r="H192" i="32"/>
  <c r="G192" i="32"/>
  <c r="J191" i="32"/>
  <c r="J190" i="32"/>
  <c r="I190" i="32"/>
  <c r="I189" i="32"/>
  <c r="H190" i="32"/>
  <c r="G190" i="32"/>
  <c r="G189" i="32"/>
  <c r="J188" i="32"/>
  <c r="J187" i="32"/>
  <c r="I187" i="32"/>
  <c r="H187" i="32"/>
  <c r="G187" i="32"/>
  <c r="J186" i="32"/>
  <c r="J185" i="32"/>
  <c r="I185" i="32"/>
  <c r="H185" i="32"/>
  <c r="G185" i="32"/>
  <c r="J184" i="32"/>
  <c r="J183" i="32"/>
  <c r="I183" i="32"/>
  <c r="H183" i="32"/>
  <c r="G183" i="32"/>
  <c r="J182" i="32"/>
  <c r="J181" i="32"/>
  <c r="I181" i="32"/>
  <c r="H181" i="32"/>
  <c r="G181" i="32"/>
  <c r="J179" i="32"/>
  <c r="J178" i="32"/>
  <c r="I178" i="32"/>
  <c r="H178" i="32"/>
  <c r="G178" i="32"/>
  <c r="J177" i="32"/>
  <c r="J176" i="32"/>
  <c r="I175" i="32"/>
  <c r="H175" i="32"/>
  <c r="G175" i="32"/>
  <c r="J174" i="32"/>
  <c r="J167" i="32"/>
  <c r="J166" i="32"/>
  <c r="I164" i="32"/>
  <c r="H164" i="32"/>
  <c r="G164" i="32"/>
  <c r="J163" i="32"/>
  <c r="J162" i="32"/>
  <c r="J161" i="32"/>
  <c r="J160" i="32"/>
  <c r="J159" i="32"/>
  <c r="J158" i="32"/>
  <c r="I157" i="32"/>
  <c r="H157" i="32"/>
  <c r="G157" i="32"/>
  <c r="J156" i="32"/>
  <c r="J155" i="32"/>
  <c r="I154" i="32"/>
  <c r="H154" i="32"/>
  <c r="G154" i="32"/>
  <c r="J153" i="32"/>
  <c r="J152" i="32"/>
  <c r="J151" i="32"/>
  <c r="I150" i="32"/>
  <c r="H150" i="32"/>
  <c r="G150" i="32"/>
  <c r="J149" i="32"/>
  <c r="J148" i="32"/>
  <c r="I148" i="32"/>
  <c r="H148" i="32"/>
  <c r="G148" i="32"/>
  <c r="J147" i="32"/>
  <c r="J145" i="32"/>
  <c r="J144" i="32"/>
  <c r="I144" i="32"/>
  <c r="H144" i="32"/>
  <c r="G144" i="32"/>
  <c r="J142" i="32"/>
  <c r="J141" i="32"/>
  <c r="I141" i="32"/>
  <c r="H141" i="32"/>
  <c r="G141" i="32"/>
  <c r="J132" i="32"/>
  <c r="J129" i="32"/>
  <c r="J128" i="32"/>
  <c r="J124" i="32"/>
  <c r="J123" i="32"/>
  <c r="I123" i="32"/>
  <c r="H123" i="32"/>
  <c r="G123" i="32"/>
  <c r="J122" i="32"/>
  <c r="J121" i="32"/>
  <c r="I121" i="32"/>
  <c r="H121" i="32"/>
  <c r="G121" i="32"/>
  <c r="J120" i="32"/>
  <c r="J119" i="32"/>
  <c r="I119" i="32"/>
  <c r="H119" i="32"/>
  <c r="G119" i="32"/>
  <c r="J118" i="32"/>
  <c r="J117" i="32"/>
  <c r="I117" i="32"/>
  <c r="H117" i="32"/>
  <c r="G117" i="32"/>
  <c r="J113" i="32"/>
  <c r="J112" i="32"/>
  <c r="I112" i="32"/>
  <c r="H112" i="32"/>
  <c r="G112" i="32"/>
  <c r="J111" i="32"/>
  <c r="J110" i="32"/>
  <c r="I110" i="32"/>
  <c r="H110" i="32"/>
  <c r="G110" i="32"/>
  <c r="J109" i="32"/>
  <c r="J108" i="32"/>
  <c r="J107" i="32"/>
  <c r="J106" i="32"/>
  <c r="J105" i="32"/>
  <c r="I104" i="32"/>
  <c r="H104" i="32"/>
  <c r="J103" i="32"/>
  <c r="J102" i="32"/>
  <c r="I102" i="32"/>
  <c r="H102" i="32"/>
  <c r="G102" i="32"/>
  <c r="J101" i="32"/>
  <c r="J100" i="32"/>
  <c r="I100" i="32"/>
  <c r="H100" i="32"/>
  <c r="G100" i="32"/>
  <c r="J98" i="32"/>
  <c r="J97" i="32"/>
  <c r="I97" i="32"/>
  <c r="H97" i="32"/>
  <c r="J96" i="32"/>
  <c r="J95" i="32"/>
  <c r="I95" i="32"/>
  <c r="H95" i="32"/>
  <c r="G95" i="32"/>
  <c r="J94" i="32"/>
  <c r="J93" i="32"/>
  <c r="I93" i="32"/>
  <c r="H93" i="32"/>
  <c r="G93" i="32"/>
  <c r="J91" i="32"/>
  <c r="J90" i="32"/>
  <c r="I90" i="32"/>
  <c r="H90" i="32"/>
  <c r="G90" i="32"/>
  <c r="J89" i="32"/>
  <c r="J88" i="32"/>
  <c r="I88" i="32"/>
  <c r="I87" i="32"/>
  <c r="H88" i="32"/>
  <c r="G88" i="32"/>
  <c r="J86" i="32"/>
  <c r="J85" i="32"/>
  <c r="I85" i="32"/>
  <c r="H85" i="32"/>
  <c r="G85" i="32"/>
  <c r="J84" i="32"/>
  <c r="J83" i="32"/>
  <c r="I83" i="32"/>
  <c r="I82" i="32"/>
  <c r="H83" i="32"/>
  <c r="G83" i="32"/>
  <c r="G82" i="32"/>
  <c r="J81" i="32"/>
  <c r="J80" i="32"/>
  <c r="I80" i="32"/>
  <c r="H80" i="32"/>
  <c r="G80" i="32"/>
  <c r="J79" i="32"/>
  <c r="J78" i="32"/>
  <c r="I78" i="32"/>
  <c r="H78" i="32"/>
  <c r="G78" i="32"/>
  <c r="J77" i="32"/>
  <c r="J76" i="32"/>
  <c r="I75" i="32"/>
  <c r="H75" i="32"/>
  <c r="G75" i="32"/>
  <c r="J74" i="32"/>
  <c r="J73" i="32"/>
  <c r="I73" i="32"/>
  <c r="H73" i="32"/>
  <c r="G73" i="32"/>
  <c r="J72" i="32"/>
  <c r="J71" i="32"/>
  <c r="I71" i="32"/>
  <c r="H71" i="32"/>
  <c r="G71" i="32"/>
  <c r="J70" i="32"/>
  <c r="J69" i="32"/>
  <c r="I69" i="32"/>
  <c r="H69" i="32"/>
  <c r="G69" i="32"/>
  <c r="J66" i="32"/>
  <c r="J65" i="32"/>
  <c r="I65" i="32"/>
  <c r="H65" i="32"/>
  <c r="G65" i="32"/>
  <c r="J64" i="32"/>
  <c r="J63" i="32"/>
  <c r="I63" i="32"/>
  <c r="H63" i="32"/>
  <c r="G63" i="32"/>
  <c r="J62" i="32"/>
  <c r="J61" i="32"/>
  <c r="I61" i="32"/>
  <c r="H61" i="32"/>
  <c r="G61" i="32"/>
  <c r="J60" i="32"/>
  <c r="J59" i="32"/>
  <c r="I59" i="32"/>
  <c r="I58" i="32"/>
  <c r="H59" i="32"/>
  <c r="G59" i="32"/>
  <c r="J57" i="32"/>
  <c r="J56" i="32"/>
  <c r="I55" i="32"/>
  <c r="I54" i="32"/>
  <c r="H55" i="32"/>
  <c r="G55" i="32"/>
  <c r="J53" i="32"/>
  <c r="J52" i="32"/>
  <c r="J51" i="32"/>
  <c r="J50" i="32"/>
  <c r="J49" i="32"/>
  <c r="J48" i="32"/>
  <c r="J47" i="32"/>
  <c r="J46" i="32"/>
  <c r="J45" i="32"/>
  <c r="I45" i="32"/>
  <c r="H45" i="32"/>
  <c r="J44" i="32"/>
  <c r="I43" i="32"/>
  <c r="H43" i="32"/>
  <c r="G43" i="32"/>
  <c r="J41" i="32"/>
  <c r="J40" i="32"/>
  <c r="J39" i="32"/>
  <c r="J38" i="32"/>
  <c r="J37" i="32"/>
  <c r="I37" i="32"/>
  <c r="H37" i="32"/>
  <c r="J36" i="32"/>
  <c r="J35" i="32"/>
  <c r="I35" i="32"/>
  <c r="H35" i="32"/>
  <c r="G35" i="32"/>
  <c r="J34" i="32"/>
  <c r="J33" i="32"/>
  <c r="I33" i="32"/>
  <c r="H33" i="32"/>
  <c r="G33" i="32"/>
  <c r="J29" i="32"/>
  <c r="J28" i="32"/>
  <c r="J26" i="32"/>
  <c r="J27" i="32"/>
  <c r="J25" i="32"/>
  <c r="J24" i="32"/>
  <c r="J21" i="32"/>
  <c r="J23" i="32"/>
  <c r="J22" i="32"/>
  <c r="I21" i="32"/>
  <c r="H21" i="32"/>
  <c r="H20" i="32"/>
  <c r="H19" i="32"/>
  <c r="H18" i="32"/>
  <c r="J326" i="31"/>
  <c r="J325" i="31"/>
  <c r="J324" i="31"/>
  <c r="J323" i="31"/>
  <c r="I325" i="31"/>
  <c r="H325" i="31"/>
  <c r="G325" i="31"/>
  <c r="G324" i="31"/>
  <c r="G323" i="31"/>
  <c r="J322" i="31"/>
  <c r="J321" i="31"/>
  <c r="I321" i="31"/>
  <c r="H321" i="31"/>
  <c r="G321" i="31"/>
  <c r="J320" i="31"/>
  <c r="J319" i="31"/>
  <c r="J316" i="31"/>
  <c r="J315" i="31"/>
  <c r="I314" i="31"/>
  <c r="H314" i="31"/>
  <c r="G314" i="31"/>
  <c r="J312" i="31"/>
  <c r="I311" i="31"/>
  <c r="H311" i="31"/>
  <c r="G311" i="31"/>
  <c r="J309" i="31"/>
  <c r="J308" i="31"/>
  <c r="I308" i="31"/>
  <c r="H308" i="31"/>
  <c r="G308" i="31"/>
  <c r="J307" i="31"/>
  <c r="J306" i="31"/>
  <c r="I306" i="31"/>
  <c r="H306" i="31"/>
  <c r="G306" i="31"/>
  <c r="J305" i="31"/>
  <c r="J304" i="31"/>
  <c r="I304" i="31"/>
  <c r="H304" i="31"/>
  <c r="G304" i="31"/>
  <c r="J303" i="31"/>
  <c r="J302" i="31"/>
  <c r="I302" i="31"/>
  <c r="H302" i="31"/>
  <c r="G302" i="31"/>
  <c r="J300" i="31"/>
  <c r="J299" i="31"/>
  <c r="I299" i="31"/>
  <c r="H299" i="31"/>
  <c r="G299" i="31"/>
  <c r="J298" i="31"/>
  <c r="J297" i="31"/>
  <c r="I297" i="31"/>
  <c r="H297" i="31"/>
  <c r="G297" i="31"/>
  <c r="J296" i="31"/>
  <c r="J295" i="31"/>
  <c r="I295" i="31"/>
  <c r="H295" i="31"/>
  <c r="G295" i="31"/>
  <c r="J293" i="31"/>
  <c r="J292" i="31"/>
  <c r="I292" i="31"/>
  <c r="H292" i="31"/>
  <c r="G292" i="31"/>
  <c r="J291" i="31"/>
  <c r="J290" i="31"/>
  <c r="I290" i="31"/>
  <c r="H290" i="31"/>
  <c r="G290" i="31"/>
  <c r="G289" i="31"/>
  <c r="J288" i="31"/>
  <c r="J287" i="31"/>
  <c r="I287" i="31"/>
  <c r="H287" i="31"/>
  <c r="G287" i="31"/>
  <c r="J286" i="31"/>
  <c r="J285" i="31"/>
  <c r="I285" i="31"/>
  <c r="H285" i="31"/>
  <c r="G285" i="31"/>
  <c r="J284" i="31"/>
  <c r="J283" i="31"/>
  <c r="I283" i="31"/>
  <c r="H283" i="31"/>
  <c r="G283" i="31"/>
  <c r="J281" i="31"/>
  <c r="J280" i="31"/>
  <c r="I280" i="31"/>
  <c r="H280" i="31"/>
  <c r="G280" i="31"/>
  <c r="J279" i="31"/>
  <c r="J278" i="31"/>
  <c r="I278" i="31"/>
  <c r="H278" i="31"/>
  <c r="G278" i="31"/>
  <c r="J277" i="31"/>
  <c r="J276" i="31"/>
  <c r="I276" i="31"/>
  <c r="H276" i="31"/>
  <c r="G276" i="31"/>
  <c r="J275" i="31"/>
  <c r="J274" i="31"/>
  <c r="I274" i="31"/>
  <c r="H274" i="31"/>
  <c r="G274" i="31"/>
  <c r="J273" i="31"/>
  <c r="J272" i="31"/>
  <c r="I272" i="31"/>
  <c r="H272" i="31"/>
  <c r="G272" i="31"/>
  <c r="J269" i="31"/>
  <c r="J268" i="31"/>
  <c r="I268" i="31"/>
  <c r="H268" i="31"/>
  <c r="G268" i="31"/>
  <c r="J267" i="31"/>
  <c r="J266" i="31"/>
  <c r="I266" i="31"/>
  <c r="H266" i="31"/>
  <c r="G266" i="31"/>
  <c r="J264" i="31"/>
  <c r="G262" i="31"/>
  <c r="G254" i="31"/>
  <c r="J257" i="31"/>
  <c r="J256" i="31"/>
  <c r="J253" i="31"/>
  <c r="J251" i="31"/>
  <c r="J250" i="31"/>
  <c r="I250" i="31"/>
  <c r="H250" i="31"/>
  <c r="G250" i="31"/>
  <c r="J249" i="31"/>
  <c r="J248" i="31"/>
  <c r="I248" i="31"/>
  <c r="H248" i="31"/>
  <c r="G248" i="31"/>
  <c r="J247" i="31"/>
  <c r="J246" i="31"/>
  <c r="I246" i="31"/>
  <c r="H246" i="31"/>
  <c r="G246" i="31"/>
  <c r="J245" i="31"/>
  <c r="J244" i="31"/>
  <c r="I244" i="31"/>
  <c r="H244" i="31"/>
  <c r="G244" i="31"/>
  <c r="J242" i="31"/>
  <c r="J231" i="31"/>
  <c r="J230" i="31"/>
  <c r="J229" i="31"/>
  <c r="J228" i="31"/>
  <c r="J227" i="31"/>
  <c r="J223" i="31"/>
  <c r="J221" i="31"/>
  <c r="J220" i="31"/>
  <c r="J217" i="31"/>
  <c r="J216" i="31"/>
  <c r="J215" i="31"/>
  <c r="I214" i="31"/>
  <c r="H214" i="31"/>
  <c r="J213" i="31"/>
  <c r="J212" i="31"/>
  <c r="J211" i="31"/>
  <c r="J208" i="31"/>
  <c r="I207" i="31"/>
  <c r="H207" i="31"/>
  <c r="G207" i="31"/>
  <c r="J206" i="31"/>
  <c r="J205" i="31"/>
  <c r="I205" i="31"/>
  <c r="H205" i="31"/>
  <c r="G205" i="31"/>
  <c r="J204" i="31"/>
  <c r="J203" i="31"/>
  <c r="I203" i="31"/>
  <c r="H203" i="31"/>
  <c r="G203" i="31"/>
  <c r="J202" i="31"/>
  <c r="J201" i="31"/>
  <c r="I201" i="31"/>
  <c r="H201" i="31"/>
  <c r="G201" i="31"/>
  <c r="G200" i="31"/>
  <c r="J199" i="31"/>
  <c r="J198" i="31"/>
  <c r="I198" i="31"/>
  <c r="H198" i="31"/>
  <c r="G198" i="31"/>
  <c r="G197" i="31"/>
  <c r="J196" i="31"/>
  <c r="J195" i="31"/>
  <c r="I195" i="31"/>
  <c r="H195" i="31"/>
  <c r="G195" i="31"/>
  <c r="J194" i="31"/>
  <c r="J193" i="31"/>
  <c r="I193" i="31"/>
  <c r="H193" i="31"/>
  <c r="G193" i="31"/>
  <c r="J192" i="31"/>
  <c r="J191" i="31"/>
  <c r="I191" i="31"/>
  <c r="H191" i="31"/>
  <c r="G191" i="31"/>
  <c r="J190" i="31"/>
  <c r="J189" i="31"/>
  <c r="I189" i="31"/>
  <c r="H189" i="31"/>
  <c r="G189" i="31"/>
  <c r="J187" i="31"/>
  <c r="J186" i="31"/>
  <c r="I186" i="31"/>
  <c r="H186" i="31"/>
  <c r="G186" i="31"/>
  <c r="J185" i="31"/>
  <c r="J184" i="31"/>
  <c r="I184" i="31"/>
  <c r="H184" i="31"/>
  <c r="G184" i="31"/>
  <c r="J183" i="31"/>
  <c r="J182" i="31"/>
  <c r="I182" i="31"/>
  <c r="H182" i="31"/>
  <c r="G182" i="31"/>
  <c r="J181" i="31"/>
  <c r="J180" i="31"/>
  <c r="I180" i="31"/>
  <c r="H180" i="31"/>
  <c r="H179" i="31"/>
  <c r="G180" i="31"/>
  <c r="J178" i="31"/>
  <c r="J177" i="31"/>
  <c r="I177" i="31"/>
  <c r="H177" i="31"/>
  <c r="J176" i="31"/>
  <c r="J175" i="31"/>
  <c r="I174" i="31"/>
  <c r="H174" i="31"/>
  <c r="J166" i="31"/>
  <c r="H164" i="31"/>
  <c r="G164" i="31"/>
  <c r="J162" i="31"/>
  <c r="J161" i="31"/>
  <c r="J160" i="31"/>
  <c r="J159" i="31"/>
  <c r="J158" i="31"/>
  <c r="I157" i="31"/>
  <c r="H157" i="31"/>
  <c r="J156" i="31"/>
  <c r="J155" i="31"/>
  <c r="I154" i="31"/>
  <c r="H154" i="31"/>
  <c r="J153" i="31"/>
  <c r="J152" i="31"/>
  <c r="J151" i="31"/>
  <c r="I150" i="31"/>
  <c r="H150" i="31"/>
  <c r="J149" i="31"/>
  <c r="J148" i="31"/>
  <c r="I148" i="31"/>
  <c r="H148" i="31"/>
  <c r="G148" i="31"/>
  <c r="J147" i="31"/>
  <c r="J145" i="31"/>
  <c r="J144" i="31"/>
  <c r="I144" i="31"/>
  <c r="H144" i="31"/>
  <c r="J142" i="31"/>
  <c r="J141" i="31"/>
  <c r="I141" i="31"/>
  <c r="H141" i="31"/>
  <c r="G141" i="31"/>
  <c r="J132" i="31"/>
  <c r="J129" i="31"/>
  <c r="J128" i="31"/>
  <c r="J127" i="31"/>
  <c r="J124" i="31"/>
  <c r="J123" i="31"/>
  <c r="I123" i="31"/>
  <c r="H123" i="31"/>
  <c r="G123" i="31"/>
  <c r="J122" i="31"/>
  <c r="J121" i="31"/>
  <c r="I121" i="31"/>
  <c r="H121" i="31"/>
  <c r="G121" i="31"/>
  <c r="J120" i="31"/>
  <c r="J119" i="31"/>
  <c r="I119" i="31"/>
  <c r="H119" i="31"/>
  <c r="G119" i="31"/>
  <c r="J118" i="31"/>
  <c r="J117" i="31"/>
  <c r="I117" i="31"/>
  <c r="H117" i="31"/>
  <c r="G117" i="31"/>
  <c r="J113" i="31"/>
  <c r="J112" i="31"/>
  <c r="I112" i="31"/>
  <c r="H112" i="31"/>
  <c r="G112" i="31"/>
  <c r="J111" i="31"/>
  <c r="J110" i="31"/>
  <c r="I110" i="31"/>
  <c r="H110" i="31"/>
  <c r="G110" i="31"/>
  <c r="J109" i="31"/>
  <c r="J108" i="31"/>
  <c r="J107" i="31"/>
  <c r="J106" i="31"/>
  <c r="J105" i="31"/>
  <c r="I104" i="31"/>
  <c r="H104" i="31"/>
  <c r="G104" i="31"/>
  <c r="J103" i="31"/>
  <c r="J102" i="31"/>
  <c r="I102" i="31"/>
  <c r="H102" i="31"/>
  <c r="G102" i="31"/>
  <c r="J101" i="31"/>
  <c r="J100" i="31"/>
  <c r="I100" i="31"/>
  <c r="H100" i="31"/>
  <c r="G100" i="31"/>
  <c r="G99" i="31"/>
  <c r="J98" i="31"/>
  <c r="J97" i="31"/>
  <c r="I97" i="31"/>
  <c r="H97" i="31"/>
  <c r="G97" i="31"/>
  <c r="J96" i="31"/>
  <c r="J95" i="31"/>
  <c r="I95" i="31"/>
  <c r="H95" i="31"/>
  <c r="G95" i="31"/>
  <c r="J94" i="31"/>
  <c r="J93" i="31"/>
  <c r="I93" i="31"/>
  <c r="H93" i="31"/>
  <c r="G93" i="31"/>
  <c r="G92" i="31"/>
  <c r="J91" i="31"/>
  <c r="J90" i="31"/>
  <c r="I90" i="31"/>
  <c r="H90" i="31"/>
  <c r="G90" i="31"/>
  <c r="J89" i="31"/>
  <c r="J88" i="31"/>
  <c r="I88" i="31"/>
  <c r="H88" i="31"/>
  <c r="H87" i="31"/>
  <c r="G88" i="31"/>
  <c r="J86" i="31"/>
  <c r="J85" i="31"/>
  <c r="I85" i="31"/>
  <c r="H85" i="31"/>
  <c r="G85" i="31"/>
  <c r="J84" i="31"/>
  <c r="J83" i="31"/>
  <c r="I83" i="31"/>
  <c r="I82" i="31"/>
  <c r="H83" i="31"/>
  <c r="H82" i="31"/>
  <c r="G83" i="31"/>
  <c r="G82" i="31"/>
  <c r="J81" i="31"/>
  <c r="J80" i="31"/>
  <c r="I80" i="31"/>
  <c r="H80" i="31"/>
  <c r="G80" i="31"/>
  <c r="J79" i="31"/>
  <c r="I78" i="31"/>
  <c r="H78" i="31"/>
  <c r="G78" i="31"/>
  <c r="J77" i="31"/>
  <c r="J76" i="31"/>
  <c r="I75" i="31"/>
  <c r="H75" i="31"/>
  <c r="G75" i="31"/>
  <c r="J74" i="31"/>
  <c r="J73" i="31"/>
  <c r="I73" i="31"/>
  <c r="H73" i="31"/>
  <c r="G73" i="31"/>
  <c r="J72" i="31"/>
  <c r="J71" i="31"/>
  <c r="I71" i="31"/>
  <c r="H71" i="31"/>
  <c r="G71" i="31"/>
  <c r="J70" i="31"/>
  <c r="J69" i="31"/>
  <c r="I69" i="31"/>
  <c r="H69" i="31"/>
  <c r="G69" i="31"/>
  <c r="J66" i="31"/>
  <c r="J65" i="31"/>
  <c r="I65" i="31"/>
  <c r="H65" i="31"/>
  <c r="G65" i="31"/>
  <c r="J64" i="31"/>
  <c r="J63" i="31"/>
  <c r="I63" i="31"/>
  <c r="H63" i="31"/>
  <c r="G63" i="31"/>
  <c r="J62" i="31"/>
  <c r="J61" i="31"/>
  <c r="I61" i="31"/>
  <c r="H61" i="31"/>
  <c r="G61" i="31"/>
  <c r="J60" i="31"/>
  <c r="J59" i="31"/>
  <c r="I59" i="31"/>
  <c r="H59" i="31"/>
  <c r="G59" i="31"/>
  <c r="J57" i="31"/>
  <c r="J56" i="31"/>
  <c r="I55" i="31"/>
  <c r="H55" i="31"/>
  <c r="G55" i="31"/>
  <c r="G54" i="31"/>
  <c r="J53" i="31"/>
  <c r="J52" i="31"/>
  <c r="J51" i="31"/>
  <c r="J50" i="31"/>
  <c r="J49" i="31"/>
  <c r="J48" i="31"/>
  <c r="J46" i="31"/>
  <c r="I45" i="31"/>
  <c r="H45" i="31"/>
  <c r="G45" i="31"/>
  <c r="J44" i="31"/>
  <c r="J43" i="31"/>
  <c r="I43" i="31"/>
  <c r="H43" i="31"/>
  <c r="G43" i="31"/>
  <c r="J41" i="31"/>
  <c r="J40" i="31"/>
  <c r="J39" i="31"/>
  <c r="J38" i="31"/>
  <c r="I37" i="31"/>
  <c r="I20" i="31"/>
  <c r="H37" i="31"/>
  <c r="G37" i="31"/>
  <c r="G20" i="31"/>
  <c r="J36" i="31"/>
  <c r="J35" i="31"/>
  <c r="I35" i="31"/>
  <c r="H35" i="31"/>
  <c r="G35" i="31"/>
  <c r="J34" i="31"/>
  <c r="J33" i="31"/>
  <c r="I33" i="31"/>
  <c r="H33" i="31"/>
  <c r="G33" i="31"/>
  <c r="J29" i="31"/>
  <c r="J28" i="31"/>
  <c r="J27" i="31"/>
  <c r="J25" i="31"/>
  <c r="J23" i="31"/>
  <c r="J22" i="31"/>
  <c r="I21" i="31"/>
  <c r="H21" i="31"/>
  <c r="G21" i="31"/>
  <c r="F19" i="30"/>
  <c r="F14" i="30"/>
  <c r="F13" i="30"/>
  <c r="F10" i="30"/>
  <c r="F9" i="30"/>
  <c r="B9" i="40"/>
  <c r="B7" i="40"/>
  <c r="B8" i="40"/>
  <c r="E4" i="30"/>
  <c r="F4" i="31"/>
  <c r="F4" i="32"/>
  <c r="H4" i="14"/>
  <c r="H4" i="13"/>
  <c r="I313" i="31"/>
  <c r="I270" i="31"/>
  <c r="H313" i="31"/>
  <c r="H270" i="31"/>
  <c r="G68" i="31"/>
  <c r="I125" i="31"/>
  <c r="I67" i="31"/>
  <c r="I87" i="31"/>
  <c r="J241" i="31"/>
  <c r="J314" i="31"/>
  <c r="H125" i="31"/>
  <c r="H67" i="31"/>
  <c r="H271" i="31"/>
  <c r="I224" i="31"/>
  <c r="J82" i="31"/>
  <c r="J154" i="31"/>
  <c r="H58" i="31"/>
  <c r="H224" i="31"/>
  <c r="J21" i="31"/>
  <c r="J157" i="31"/>
  <c r="J143" i="31"/>
  <c r="I294" i="31"/>
  <c r="G224" i="31"/>
  <c r="H42" i="31"/>
  <c r="H19" i="31"/>
  <c r="J55" i="31"/>
  <c r="I58" i="31"/>
  <c r="J174" i="31"/>
  <c r="G271" i="31"/>
  <c r="G125" i="31"/>
  <c r="J271" i="31"/>
  <c r="J26" i="31"/>
  <c r="J58" i="31"/>
  <c r="G179" i="31"/>
  <c r="J214" i="31"/>
  <c r="G58" i="31"/>
  <c r="J87" i="31"/>
  <c r="G294" i="31"/>
  <c r="J75" i="31"/>
  <c r="G87" i="31"/>
  <c r="J150" i="31"/>
  <c r="H294" i="31"/>
  <c r="J78" i="31"/>
  <c r="J126" i="31"/>
  <c r="J207" i="31"/>
  <c r="J311" i="31"/>
  <c r="J179" i="31"/>
  <c r="J104" i="31"/>
  <c r="I179" i="31"/>
  <c r="J294" i="31"/>
  <c r="I271" i="31"/>
  <c r="G170" i="31"/>
  <c r="J125" i="31"/>
  <c r="J170" i="31"/>
  <c r="I170" i="31"/>
  <c r="H170" i="31"/>
  <c r="J67" i="31"/>
  <c r="J233" i="32"/>
  <c r="J241" i="32"/>
  <c r="G303" i="32"/>
  <c r="H315" i="32"/>
  <c r="G315" i="32"/>
  <c r="I315" i="32"/>
  <c r="I273" i="32"/>
  <c r="J291" i="32"/>
  <c r="H189" i="32"/>
  <c r="J189" i="32"/>
  <c r="H58" i="32"/>
  <c r="J226" i="32"/>
  <c r="G125" i="32"/>
  <c r="G67" i="32"/>
  <c r="J55" i="32"/>
  <c r="J54" i="32"/>
  <c r="J75" i="32"/>
  <c r="J173" i="32"/>
  <c r="H225" i="32"/>
  <c r="I125" i="32"/>
  <c r="J215" i="32"/>
  <c r="G225" i="32"/>
  <c r="J164" i="32"/>
  <c r="J143" i="32"/>
  <c r="H125" i="32"/>
  <c r="I296" i="32"/>
  <c r="J58" i="32"/>
  <c r="H82" i="32"/>
  <c r="I225" i="32"/>
  <c r="J126" i="32"/>
  <c r="J150" i="32"/>
  <c r="H180" i="32"/>
  <c r="J316" i="32"/>
  <c r="J315" i="32"/>
  <c r="J82" i="32"/>
  <c r="H296" i="32"/>
  <c r="G180" i="32"/>
  <c r="H273" i="32"/>
  <c r="J296" i="32"/>
  <c r="G87" i="32"/>
  <c r="J154" i="32"/>
  <c r="J157" i="32"/>
  <c r="J264" i="32"/>
  <c r="J255" i="32"/>
  <c r="J43" i="32"/>
  <c r="I180" i="32"/>
  <c r="J208" i="32"/>
  <c r="J201" i="32"/>
  <c r="J175" i="32"/>
  <c r="G58" i="32"/>
  <c r="J87" i="32"/>
  <c r="J273" i="32"/>
  <c r="G273" i="32"/>
  <c r="H87" i="32"/>
  <c r="J180" i="32"/>
  <c r="H239" i="32"/>
  <c r="H238" i="32"/>
  <c r="J240" i="32"/>
  <c r="H67" i="32"/>
  <c r="J225" i="32"/>
  <c r="J239" i="32"/>
  <c r="J238" i="32"/>
  <c r="F12" i="30"/>
  <c r="I99" i="32"/>
  <c r="I67" i="32"/>
  <c r="J104" i="32"/>
  <c r="J99" i="32"/>
  <c r="J42" i="32"/>
  <c r="I42" i="32"/>
  <c r="I20" i="32"/>
  <c r="J20" i="32"/>
  <c r="J19" i="32"/>
  <c r="G18" i="32"/>
  <c r="J125" i="32"/>
  <c r="I42" i="31"/>
  <c r="H18" i="31"/>
  <c r="I19" i="31"/>
  <c r="I18" i="31"/>
  <c r="G42" i="31"/>
  <c r="G19" i="31"/>
  <c r="G18" i="31"/>
  <c r="J45" i="31"/>
  <c r="J42" i="31"/>
  <c r="G313" i="31"/>
  <c r="G270" i="31"/>
  <c r="J313" i="31"/>
  <c r="J270" i="31"/>
  <c r="J37" i="31"/>
  <c r="J20" i="31"/>
  <c r="G10" i="31"/>
  <c r="G14" i="31"/>
  <c r="F31" i="30"/>
  <c r="G10" i="32"/>
  <c r="G14" i="32"/>
  <c r="J67" i="32"/>
  <c r="J18" i="32"/>
  <c r="K96" i="32"/>
  <c r="K95" i="32"/>
  <c r="I19" i="32"/>
  <c r="I18" i="32"/>
  <c r="J19" i="31"/>
  <c r="J18" i="31"/>
  <c r="G18" i="30"/>
  <c r="G27" i="30"/>
  <c r="G28" i="30"/>
  <c r="G29" i="30"/>
  <c r="G11" i="30"/>
  <c r="G10" i="30"/>
  <c r="G9" i="30"/>
  <c r="G15" i="30"/>
  <c r="G16" i="30"/>
  <c r="G30" i="30"/>
  <c r="G22" i="30"/>
  <c r="G17" i="30"/>
  <c r="G21" i="30"/>
  <c r="K103" i="32"/>
  <c r="K102" i="32"/>
  <c r="K129" i="32"/>
  <c r="K47" i="32"/>
  <c r="K32" i="32"/>
  <c r="K263" i="32"/>
  <c r="K262" i="32"/>
  <c r="K113" i="32"/>
  <c r="K112" i="32"/>
  <c r="K120" i="32"/>
  <c r="K119" i="32"/>
  <c r="K286" i="32"/>
  <c r="K285" i="32"/>
  <c r="K66" i="32"/>
  <c r="K65" i="32"/>
  <c r="K118" i="32"/>
  <c r="K117" i="32"/>
  <c r="K166" i="32"/>
  <c r="K124" i="32"/>
  <c r="K123" i="32"/>
  <c r="K108" i="32"/>
  <c r="K209" i="32"/>
  <c r="K208" i="32"/>
  <c r="K134" i="32"/>
  <c r="K140" i="32"/>
  <c r="K60" i="32"/>
  <c r="K59" i="32"/>
  <c r="K317" i="32"/>
  <c r="K207" i="32"/>
  <c r="K206" i="32"/>
  <c r="K142" i="32"/>
  <c r="K141" i="32"/>
  <c r="K281" i="32"/>
  <c r="K280" i="32"/>
  <c r="K307" i="32"/>
  <c r="K306" i="32"/>
  <c r="K237" i="32"/>
  <c r="K182" i="32"/>
  <c r="K181" i="32"/>
  <c r="K212" i="32"/>
  <c r="K179" i="32"/>
  <c r="K178" i="32"/>
  <c r="K300" i="32"/>
  <c r="K299" i="32"/>
  <c r="K57" i="32"/>
  <c r="K156" i="32"/>
  <c r="K23" i="32"/>
  <c r="K133" i="32"/>
  <c r="K191" i="32"/>
  <c r="K190" i="32"/>
  <c r="K324" i="32"/>
  <c r="K323" i="32"/>
  <c r="K22" i="32"/>
  <c r="K248" i="32"/>
  <c r="K247" i="32"/>
  <c r="K240" i="32"/>
  <c r="K239" i="32"/>
  <c r="K31" i="32"/>
  <c r="K39" i="32"/>
  <c r="K137" i="32"/>
  <c r="K24" i="32"/>
  <c r="K29" i="32"/>
  <c r="K311" i="32"/>
  <c r="K310" i="32"/>
  <c r="K77" i="32"/>
  <c r="K161" i="32"/>
  <c r="K28" i="32"/>
  <c r="K46" i="32"/>
  <c r="K177" i="32"/>
  <c r="K250" i="32"/>
  <c r="K249" i="32"/>
  <c r="K50" i="32"/>
  <c r="K231" i="32"/>
  <c r="K293" i="32"/>
  <c r="K292" i="32"/>
  <c r="K184" i="32"/>
  <c r="K183" i="32"/>
  <c r="K318" i="32"/>
  <c r="K316" i="32"/>
  <c r="K165" i="32"/>
  <c r="K298" i="32"/>
  <c r="K297" i="32"/>
  <c r="K132" i="32"/>
  <c r="K203" i="32"/>
  <c r="K202" i="32"/>
  <c r="K151" i="32"/>
  <c r="K106" i="32"/>
  <c r="K275" i="32"/>
  <c r="K274" i="32"/>
  <c r="K283" i="32"/>
  <c r="K282" i="32"/>
  <c r="K305" i="32"/>
  <c r="K304" i="32"/>
  <c r="K169" i="32"/>
  <c r="K79" i="32"/>
  <c r="K78" i="32"/>
  <c r="K109" i="32"/>
  <c r="K254" i="32"/>
  <c r="K253" i="32"/>
  <c r="K232" i="32"/>
  <c r="K269" i="32"/>
  <c r="K268" i="32"/>
  <c r="K235" i="32"/>
  <c r="K25" i="32"/>
  <c r="K243" i="32"/>
  <c r="K162" i="32"/>
  <c r="K81" i="32"/>
  <c r="K80" i="32"/>
  <c r="K135" i="32"/>
  <c r="K186" i="32"/>
  <c r="K185" i="32"/>
  <c r="K229" i="32"/>
  <c r="K258" i="32"/>
  <c r="K127" i="32"/>
  <c r="K105" i="32"/>
  <c r="K295" i="32"/>
  <c r="K294" i="32"/>
  <c r="K136" i="32"/>
  <c r="K159" i="32"/>
  <c r="K62" i="32"/>
  <c r="K61" i="32"/>
  <c r="K227" i="32"/>
  <c r="K328" i="32"/>
  <c r="K327" i="32"/>
  <c r="K326" i="32"/>
  <c r="K325" i="32"/>
  <c r="K230" i="32"/>
  <c r="K314" i="32"/>
  <c r="K313" i="32"/>
  <c r="K312" i="32"/>
  <c r="K200" i="32"/>
  <c r="K199" i="32"/>
  <c r="K198" i="32"/>
  <c r="K252" i="32"/>
  <c r="K251" i="32"/>
  <c r="K213" i="32"/>
  <c r="K155" i="32"/>
  <c r="K149" i="32"/>
  <c r="K148" i="32"/>
  <c r="K34" i="32"/>
  <c r="K33" i="32"/>
  <c r="K40" i="32"/>
  <c r="K195" i="32"/>
  <c r="K194" i="32"/>
  <c r="K174" i="32"/>
  <c r="K173" i="32"/>
  <c r="K246" i="32"/>
  <c r="K245" i="32"/>
  <c r="K130" i="32"/>
  <c r="K234" i="32"/>
  <c r="K74" i="32"/>
  <c r="K73" i="32"/>
  <c r="K152" i="32"/>
  <c r="K147" i="32"/>
  <c r="K146" i="32"/>
  <c r="K217" i="32"/>
  <c r="K27" i="32"/>
  <c r="K188" i="32"/>
  <c r="K187" i="32"/>
  <c r="K218" i="32"/>
  <c r="K309" i="32"/>
  <c r="K308" i="32"/>
  <c r="K197" i="32"/>
  <c r="K196" i="32"/>
  <c r="K259" i="32"/>
  <c r="K257" i="32"/>
  <c r="K56" i="32"/>
  <c r="K36" i="32"/>
  <c r="K35" i="32"/>
  <c r="K49" i="32"/>
  <c r="K111" i="32"/>
  <c r="K110" i="32"/>
  <c r="K167" i="32"/>
  <c r="K277" i="32"/>
  <c r="K276" i="32"/>
  <c r="K122" i="32"/>
  <c r="K121" i="32"/>
  <c r="K116" i="32"/>
  <c r="K302" i="32"/>
  <c r="K301" i="32"/>
  <c r="K228" i="32"/>
  <c r="K221" i="32"/>
  <c r="K176" i="32"/>
  <c r="K107" i="32"/>
  <c r="K214" i="32"/>
  <c r="K86" i="32"/>
  <c r="K85" i="32"/>
  <c r="K205" i="32"/>
  <c r="K204" i="32"/>
  <c r="K153" i="32"/>
  <c r="K72" i="32"/>
  <c r="K71" i="32"/>
  <c r="K138" i="32"/>
  <c r="K222" i="32"/>
  <c r="K261" i="32"/>
  <c r="K260" i="32"/>
  <c r="K52" i="32"/>
  <c r="K158" i="32"/>
  <c r="K139" i="32"/>
  <c r="K70" i="32"/>
  <c r="K69" i="32"/>
  <c r="K38" i="32"/>
  <c r="K290" i="32"/>
  <c r="K289" i="32"/>
  <c r="K160" i="32"/>
  <c r="K76" i="32"/>
  <c r="K128" i="32"/>
  <c r="K126" i="32"/>
  <c r="K163" i="32"/>
  <c r="K279" i="32"/>
  <c r="K278" i="32"/>
  <c r="K322" i="32"/>
  <c r="K321" i="32"/>
  <c r="K41" i="32"/>
  <c r="K216" i="32"/>
  <c r="K224" i="32"/>
  <c r="K223" i="32"/>
  <c r="K241" i="32"/>
  <c r="K271" i="32"/>
  <c r="K270" i="32"/>
  <c r="K244" i="32"/>
  <c r="K91" i="32"/>
  <c r="K90" i="32"/>
  <c r="K64" i="32"/>
  <c r="K63" i="32"/>
  <c r="K89" i="32"/>
  <c r="K88" i="32"/>
  <c r="K101" i="32"/>
  <c r="K100" i="32"/>
  <c r="K145" i="32"/>
  <c r="K144" i="32"/>
  <c r="K30" i="32"/>
  <c r="K53" i="32"/>
  <c r="K220" i="32"/>
  <c r="K320" i="32"/>
  <c r="K319" i="32"/>
  <c r="K51" i="32"/>
  <c r="K48" i="32"/>
  <c r="K44" i="32"/>
  <c r="K43" i="32"/>
  <c r="K288" i="32"/>
  <c r="K287" i="32"/>
  <c r="K98" i="32"/>
  <c r="K97" i="32"/>
  <c r="K94" i="32"/>
  <c r="K93" i="32"/>
  <c r="K84" i="32"/>
  <c r="K83" i="32"/>
  <c r="K236" i="32"/>
  <c r="K193" i="32"/>
  <c r="K192" i="32"/>
  <c r="K266" i="32"/>
  <c r="K265" i="32"/>
  <c r="K264" i="32"/>
  <c r="K170" i="32"/>
  <c r="K115" i="32"/>
  <c r="K114" i="32"/>
  <c r="K228" i="31"/>
  <c r="K206" i="31"/>
  <c r="K205" i="31"/>
  <c r="K49" i="31"/>
  <c r="K27" i="31"/>
  <c r="K215" i="31"/>
  <c r="K52" i="31"/>
  <c r="K151" i="31"/>
  <c r="K132" i="31"/>
  <c r="K169" i="31"/>
  <c r="K167" i="31"/>
  <c r="K183" i="31"/>
  <c r="K182" i="31"/>
  <c r="K64" i="31"/>
  <c r="K63" i="31"/>
  <c r="K261" i="31"/>
  <c r="K260" i="31"/>
  <c r="K101" i="31"/>
  <c r="K100" i="31"/>
  <c r="K159" i="31"/>
  <c r="K135" i="31"/>
  <c r="K251" i="31"/>
  <c r="K250" i="31"/>
  <c r="K140" i="31"/>
  <c r="K162" i="31"/>
  <c r="K165" i="31"/>
  <c r="K234" i="31"/>
  <c r="K106" i="31"/>
  <c r="K142" i="31"/>
  <c r="K141" i="31"/>
  <c r="K253" i="31"/>
  <c r="K252" i="31"/>
  <c r="K217" i="31"/>
  <c r="K214" i="31"/>
  <c r="K320" i="31"/>
  <c r="K319" i="31"/>
  <c r="K173" i="31"/>
  <c r="K172" i="31"/>
  <c r="K22" i="31"/>
  <c r="K326" i="31"/>
  <c r="K325" i="31"/>
  <c r="K324" i="31"/>
  <c r="K323" i="31"/>
  <c r="K108" i="31"/>
  <c r="K202" i="31"/>
  <c r="K201" i="31"/>
  <c r="K221" i="31"/>
  <c r="K66" i="31"/>
  <c r="K65" i="31"/>
  <c r="K58" i="31"/>
  <c r="K216" i="31"/>
  <c r="K194" i="31"/>
  <c r="K193" i="31"/>
  <c r="K286" i="31"/>
  <c r="K285" i="31"/>
  <c r="K122" i="31"/>
  <c r="K121" i="31"/>
  <c r="K113" i="31"/>
  <c r="K112" i="31"/>
  <c r="K56" i="31"/>
  <c r="K40" i="31"/>
  <c r="K70" i="31"/>
  <c r="K69" i="31"/>
  <c r="K288" i="31"/>
  <c r="K287" i="31"/>
  <c r="K161" i="31"/>
  <c r="K227" i="31"/>
  <c r="K127" i="31"/>
  <c r="K212" i="31"/>
  <c r="K277" i="31"/>
  <c r="K276" i="31"/>
  <c r="K315" i="31"/>
  <c r="K129" i="31"/>
  <c r="K89" i="31"/>
  <c r="K88" i="31"/>
  <c r="K62" i="31"/>
  <c r="K61" i="31"/>
  <c r="K181" i="31"/>
  <c r="K180" i="31"/>
  <c r="K98" i="31"/>
  <c r="K97" i="31"/>
  <c r="K92" i="31"/>
  <c r="K41" i="31"/>
  <c r="K175" i="31"/>
  <c r="K230" i="31"/>
  <c r="K235" i="31"/>
  <c r="K155" i="31"/>
  <c r="K192" i="31"/>
  <c r="K191" i="31"/>
  <c r="K50" i="31"/>
  <c r="K211" i="31"/>
  <c r="K210" i="31"/>
  <c r="K105" i="31"/>
  <c r="K242" i="31"/>
  <c r="K236" i="31"/>
  <c r="K44" i="31"/>
  <c r="K43" i="31"/>
  <c r="K79" i="31"/>
  <c r="K78" i="31"/>
  <c r="K28" i="31"/>
  <c r="K223" i="31"/>
  <c r="K316" i="31"/>
  <c r="K314" i="31"/>
  <c r="K118" i="31"/>
  <c r="K117" i="31"/>
  <c r="K57" i="31"/>
  <c r="K134" i="31"/>
  <c r="K247" i="31"/>
  <c r="K246" i="31"/>
  <c r="K25" i="31"/>
  <c r="K293" i="31"/>
  <c r="K292" i="31"/>
  <c r="K60" i="31"/>
  <c r="K59" i="31"/>
  <c r="K86" i="31"/>
  <c r="K85" i="31"/>
  <c r="K82" i="31"/>
  <c r="K222" i="31"/>
  <c r="K111" i="31"/>
  <c r="K110" i="31"/>
  <c r="K303" i="31"/>
  <c r="K302" i="31"/>
  <c r="K220" i="31"/>
  <c r="K130" i="31"/>
  <c r="K312" i="31"/>
  <c r="K311" i="31"/>
  <c r="K310" i="31"/>
  <c r="K296" i="31"/>
  <c r="K295" i="31"/>
  <c r="K34" i="31"/>
  <c r="K33" i="31"/>
  <c r="K249" i="31"/>
  <c r="K248" i="31"/>
  <c r="K273" i="31"/>
  <c r="K272" i="31"/>
  <c r="K84" i="31"/>
  <c r="K83" i="31"/>
  <c r="K36" i="31"/>
  <c r="K35" i="31"/>
  <c r="K133" i="31"/>
  <c r="K231" i="31"/>
  <c r="K107" i="31"/>
  <c r="K264" i="31"/>
  <c r="K178" i="31"/>
  <c r="K177" i="31"/>
  <c r="K163" i="31"/>
  <c r="K72" i="31"/>
  <c r="K71" i="31"/>
  <c r="K124" i="31"/>
  <c r="K123" i="31"/>
  <c r="K158" i="31"/>
  <c r="K120" i="31"/>
  <c r="K119" i="31"/>
  <c r="K91" i="31"/>
  <c r="K90" i="31"/>
  <c r="K269" i="31"/>
  <c r="K268" i="31"/>
  <c r="K265" i="31"/>
  <c r="K81" i="31"/>
  <c r="K80" i="31"/>
  <c r="K76" i="31"/>
  <c r="K204" i="31"/>
  <c r="K203" i="31"/>
  <c r="K279" i="31"/>
  <c r="K278" i="31"/>
  <c r="K77" i="31"/>
  <c r="K190" i="31"/>
  <c r="K189" i="31"/>
  <c r="K284" i="31"/>
  <c r="K283" i="31"/>
  <c r="K282" i="31"/>
  <c r="K145" i="31"/>
  <c r="K144" i="31"/>
  <c r="K38" i="31"/>
  <c r="K233" i="31"/>
  <c r="K74" i="31"/>
  <c r="K73" i="31"/>
  <c r="K152" i="31"/>
  <c r="K168" i="31"/>
  <c r="K267" i="31"/>
  <c r="K266" i="31"/>
  <c r="K213" i="31"/>
  <c r="K138" i="31"/>
  <c r="K156" i="31"/>
  <c r="K318" i="31"/>
  <c r="K317" i="31"/>
  <c r="K24" i="31"/>
  <c r="K39" i="31"/>
  <c r="K37" i="31"/>
  <c r="K309" i="31"/>
  <c r="K308" i="31"/>
  <c r="K166" i="31"/>
  <c r="K164" i="31"/>
  <c r="K94" i="31"/>
  <c r="K93" i="31"/>
  <c r="K29" i="31"/>
  <c r="K275" i="31"/>
  <c r="K274" i="31"/>
  <c r="K48" i="31"/>
  <c r="K96" i="31"/>
  <c r="K95" i="31"/>
  <c r="K47" i="31"/>
  <c r="K149" i="31"/>
  <c r="K148" i="31"/>
  <c r="K185" i="31"/>
  <c r="K184" i="31"/>
  <c r="K147" i="31"/>
  <c r="K146" i="31"/>
  <c r="K153" i="31"/>
  <c r="K136" i="31"/>
  <c r="K307" i="31"/>
  <c r="K306" i="31"/>
  <c r="K219" i="31"/>
  <c r="K239" i="31"/>
  <c r="K238" i="31"/>
  <c r="K322" i="31"/>
  <c r="K321" i="31"/>
  <c r="K139" i="31"/>
  <c r="K199" i="31"/>
  <c r="K198" i="31"/>
  <c r="K197" i="31"/>
  <c r="K263" i="31"/>
  <c r="K262" i="31"/>
  <c r="K109" i="31"/>
  <c r="K104" i="31"/>
  <c r="K160" i="31"/>
  <c r="K157" i="31"/>
  <c r="K53" i="31"/>
  <c r="K240" i="31"/>
  <c r="K128" i="31"/>
  <c r="K226" i="31"/>
  <c r="K243" i="31"/>
  <c r="K241" i="31"/>
  <c r="K103" i="31"/>
  <c r="K102" i="31"/>
  <c r="K229" i="31"/>
  <c r="K256" i="31"/>
  <c r="K32" i="31"/>
  <c r="K31" i="31"/>
  <c r="K46" i="31"/>
  <c r="K51" i="31"/>
  <c r="K30" i="31"/>
  <c r="K257" i="31"/>
  <c r="K300" i="31"/>
  <c r="K299" i="31"/>
  <c r="K23" i="31"/>
  <c r="K208" i="31"/>
  <c r="K207" i="31"/>
  <c r="K200" i="31"/>
  <c r="K291" i="31"/>
  <c r="K290" i="31"/>
  <c r="K289" i="31"/>
  <c r="K196" i="31"/>
  <c r="K195" i="31"/>
  <c r="K188" i="31"/>
  <c r="K245" i="31"/>
  <c r="K244" i="31"/>
  <c r="K298" i="31"/>
  <c r="K297" i="31"/>
  <c r="K259" i="31"/>
  <c r="K258" i="31"/>
  <c r="K176" i="31"/>
  <c r="K174" i="31"/>
  <c r="K171" i="31"/>
  <c r="K305" i="31"/>
  <c r="K304" i="31"/>
  <c r="K137" i="31"/>
  <c r="K187" i="31"/>
  <c r="K186" i="31"/>
  <c r="K281" i="31"/>
  <c r="K280" i="31"/>
  <c r="K115" i="31"/>
  <c r="K75" i="31"/>
  <c r="K55" i="31"/>
  <c r="K54" i="31"/>
  <c r="K154" i="31"/>
  <c r="K87" i="31"/>
  <c r="G13" i="30"/>
  <c r="G26" i="30"/>
  <c r="G25" i="30"/>
  <c r="G24" i="30"/>
  <c r="G23" i="30"/>
  <c r="G20" i="30"/>
  <c r="G19" i="30"/>
  <c r="K164" i="32"/>
  <c r="K55" i="32"/>
  <c r="K54" i="32"/>
  <c r="K21" i="32"/>
  <c r="K154" i="32"/>
  <c r="K201" i="32"/>
  <c r="K26" i="32"/>
  <c r="K104" i="32"/>
  <c r="K99" i="32"/>
  <c r="K175" i="32"/>
  <c r="K172" i="32"/>
  <c r="K75" i="32"/>
  <c r="K68" i="32"/>
  <c r="K82" i="32"/>
  <c r="K219" i="32"/>
  <c r="K168" i="32"/>
  <c r="K226" i="32"/>
  <c r="K131" i="32"/>
  <c r="K125" i="32"/>
  <c r="K303" i="32"/>
  <c r="K150" i="32"/>
  <c r="K189" i="32"/>
  <c r="K233" i="32"/>
  <c r="K284" i="32"/>
  <c r="K58" i="32"/>
  <c r="K296" i="32"/>
  <c r="K242" i="32"/>
  <c r="K238" i="32"/>
  <c r="K291" i="32"/>
  <c r="K37" i="32"/>
  <c r="K215" i="32"/>
  <c r="K267" i="32"/>
  <c r="K273" i="32"/>
  <c r="K180" i="32"/>
  <c r="K157" i="32"/>
  <c r="K211" i="32"/>
  <c r="K256" i="32"/>
  <c r="K315" i="32"/>
  <c r="K92" i="32"/>
  <c r="K45" i="32"/>
  <c r="K42" i="32"/>
  <c r="K87" i="32"/>
  <c r="K126" i="31"/>
  <c r="K21" i="31"/>
  <c r="K116" i="31"/>
  <c r="K218" i="31"/>
  <c r="K209" i="31"/>
  <c r="K232" i="31"/>
  <c r="K68" i="31"/>
  <c r="K150" i="31"/>
  <c r="K143" i="31"/>
  <c r="K271" i="31"/>
  <c r="K114" i="31"/>
  <c r="K225" i="31"/>
  <c r="K179" i="31"/>
  <c r="K45" i="31"/>
  <c r="K42" i="31"/>
  <c r="K313" i="31"/>
  <c r="K131" i="31"/>
  <c r="K125" i="31"/>
  <c r="K294" i="31"/>
  <c r="K301" i="31"/>
  <c r="K26" i="31"/>
  <c r="K237" i="31"/>
  <c r="K255" i="31"/>
  <c r="K254" i="31"/>
  <c r="K99" i="31"/>
  <c r="G12" i="30"/>
  <c r="G31" i="30"/>
  <c r="G14" i="30"/>
  <c r="K20" i="32"/>
  <c r="K19" i="32"/>
  <c r="K225" i="32"/>
  <c r="K143" i="32"/>
  <c r="K67" i="32"/>
  <c r="K255" i="32"/>
  <c r="K272" i="32"/>
  <c r="K210" i="32"/>
  <c r="K171" i="32"/>
  <c r="K224" i="31"/>
  <c r="K20" i="31"/>
  <c r="K19" i="31"/>
  <c r="K270" i="31"/>
  <c r="K67" i="31"/>
  <c r="K170" i="31"/>
  <c r="K18" i="32"/>
  <c r="K18" i="31"/>
  <c r="B104" i="13" l="1"/>
  <c r="B103" i="13"/>
  <c r="B102" i="13"/>
  <c r="B100" i="13"/>
  <c r="B101" i="13"/>
  <c r="B99" i="13"/>
  <c r="B98" i="13"/>
  <c r="B97" i="13"/>
  <c r="B96" i="13"/>
  <c r="B95" i="13"/>
  <c r="B94" i="13"/>
  <c r="B93" i="13"/>
  <c r="B23" i="13"/>
  <c r="B9" i="13"/>
  <c r="B20" i="13"/>
  <c r="B19" i="13"/>
  <c r="B581" i="12"/>
  <c r="B261" i="12"/>
  <c r="B56" i="12"/>
  <c r="B33" i="12"/>
  <c r="B668" i="12"/>
  <c r="B667" i="12"/>
  <c r="B666" i="12"/>
  <c r="B636" i="12"/>
  <c r="B635" i="12"/>
  <c r="B372" i="12"/>
  <c r="B518" i="12"/>
  <c r="B87" i="12"/>
  <c r="B57" i="12"/>
  <c r="B582" i="12"/>
  <c r="B553" i="12"/>
  <c r="B669" i="12"/>
  <c r="B613" i="12"/>
  <c r="B14" i="12"/>
  <c r="B16" i="12"/>
  <c r="B18" i="12"/>
  <c r="B434" i="12"/>
  <c r="B31" i="12"/>
  <c r="B17" i="12"/>
  <c r="B12" i="12"/>
  <c r="B466" i="12"/>
  <c r="B465" i="12"/>
  <c r="B464" i="12"/>
  <c r="B463" i="12"/>
  <c r="B600" i="12"/>
  <c r="B599" i="12"/>
  <c r="B598" i="12"/>
  <c r="B597" i="12"/>
  <c r="B462" i="12"/>
  <c r="B528" i="12"/>
  <c r="B84" i="12"/>
  <c r="B83" i="12"/>
  <c r="B82" i="12"/>
  <c r="B81" i="12"/>
  <c r="B80" i="12"/>
  <c r="B139" i="12"/>
  <c r="B138" i="12"/>
  <c r="B137" i="12"/>
  <c r="B136" i="12"/>
  <c r="B135" i="12"/>
  <c r="B134" i="12"/>
  <c r="B133" i="12"/>
  <c r="B145" i="12"/>
  <c r="B144" i="12"/>
  <c r="B143" i="12"/>
  <c r="B142" i="12"/>
  <c r="B213" i="12"/>
  <c r="B220" i="12"/>
  <c r="B221" i="12"/>
  <c r="B219" i="12"/>
  <c r="B218" i="12"/>
  <c r="B217" i="12"/>
  <c r="B216" i="12"/>
  <c r="B215" i="12"/>
  <c r="B214" i="12"/>
  <c r="B222" i="12"/>
  <c r="B690" i="12"/>
  <c r="B673" i="12"/>
  <c r="B672" i="12"/>
  <c r="B671" i="12"/>
  <c r="B620" i="12"/>
  <c r="B619" i="12"/>
  <c r="B615" i="12"/>
  <c r="B467" i="12"/>
  <c r="B359" i="12"/>
  <c r="B361" i="12"/>
  <c r="B150" i="12"/>
  <c r="B151" i="12"/>
  <c r="B365" i="12"/>
  <c r="B199" i="12"/>
  <c r="B198" i="12"/>
  <c r="B197" i="12"/>
  <c r="B196" i="12"/>
  <c r="B200" i="12"/>
  <c r="B331" i="12"/>
  <c r="B624" i="12"/>
  <c r="B623" i="12"/>
  <c r="B622" i="12"/>
  <c r="B621" i="12"/>
  <c r="B681" i="12"/>
  <c r="B680" i="12"/>
  <c r="B679" i="12"/>
  <c r="B678" i="12"/>
  <c r="B226" i="12"/>
  <c r="B224" i="12"/>
  <c r="B210" i="12"/>
  <c r="B211" i="12"/>
  <c r="B212" i="12"/>
  <c r="B85" i="12"/>
  <c r="B86" i="12"/>
  <c r="B526" i="12"/>
  <c r="B527" i="12"/>
  <c r="B241" i="12"/>
  <c r="B180" i="12"/>
  <c r="B179" i="12"/>
  <c r="B178" i="12"/>
  <c r="B177" i="12"/>
  <c r="B687" i="12"/>
  <c r="B695" i="12"/>
  <c r="B280" i="12"/>
  <c r="B342" i="12"/>
  <c r="B343" i="12"/>
  <c r="B292" i="12"/>
  <c r="B293" i="12"/>
  <c r="B186" i="12"/>
  <c r="B185" i="12"/>
  <c r="B184" i="12"/>
  <c r="B682" i="12"/>
  <c r="B152" i="12"/>
  <c r="B154" i="12"/>
  <c r="B153" i="12"/>
  <c r="B156" i="12"/>
  <c r="B155" i="12"/>
  <c r="B157" i="12"/>
  <c r="B176" i="12"/>
  <c r="B174" i="12"/>
  <c r="B158" i="12"/>
  <c r="B189" i="12"/>
  <c r="B172" i="12"/>
  <c r="B175" i="12"/>
  <c r="B278" i="12"/>
  <c r="B249" i="12"/>
  <c r="B257" i="12"/>
  <c r="B114" i="12"/>
  <c r="B694" i="12"/>
  <c r="B341" i="12"/>
  <c r="B287" i="12"/>
  <c r="B291" i="12"/>
  <c r="B616" i="12"/>
  <c r="B338" i="12"/>
  <c r="B242" i="12"/>
  <c r="B344" i="12"/>
  <c r="B294" i="12"/>
  <c r="B337" i="12"/>
  <c r="B274" i="12"/>
  <c r="B676" i="12"/>
  <c r="B675" i="12"/>
  <c r="B334" i="12"/>
  <c r="B339" i="12"/>
  <c r="B289" i="12"/>
  <c r="B260" i="12"/>
  <c r="B195" i="12"/>
  <c r="B192" i="12"/>
  <c r="B243" i="12"/>
  <c r="B254" i="12"/>
  <c r="B258" i="12"/>
  <c r="B256" i="12"/>
  <c r="B685" i="12"/>
  <c r="B677" i="12"/>
  <c r="B283" i="12"/>
  <c r="B295" i="12"/>
  <c r="B340" i="12"/>
  <c r="B275" i="12"/>
  <c r="B232" i="12"/>
  <c r="B307" i="12"/>
  <c r="B116" i="12"/>
  <c r="B696" i="12"/>
  <c r="B279" i="12"/>
  <c r="B683" i="12"/>
  <c r="B173" i="12"/>
  <c r="B123" i="12"/>
  <c r="B409" i="12"/>
  <c r="B238" i="12"/>
  <c r="B697" i="12"/>
  <c r="B290" i="12"/>
  <c r="B308" i="12"/>
  <c r="B237" i="12"/>
  <c r="B253" i="12"/>
  <c r="B234" i="12"/>
  <c r="B284" i="12"/>
  <c r="B304" i="12"/>
  <c r="B187" i="12"/>
  <c r="B674" i="12"/>
  <c r="B327" i="12"/>
  <c r="B115" i="12"/>
  <c r="B288" i="12"/>
  <c r="B277" i="12"/>
  <c r="B235" i="12"/>
  <c r="B693" i="12"/>
  <c r="B194" i="12"/>
  <c r="B188" i="12"/>
  <c r="B244" i="12"/>
  <c r="B255" i="12"/>
  <c r="B228" i="12"/>
  <c r="B688" i="12"/>
  <c r="B240" i="12"/>
  <c r="B118" i="12"/>
  <c r="B691" i="12"/>
  <c r="B285" i="12"/>
  <c r="B305" i="12"/>
  <c r="B112" i="12"/>
  <c r="B276" i="12"/>
  <c r="B692" i="12"/>
  <c r="B117" i="12"/>
  <c r="B282" i="12"/>
  <c r="B684" i="12"/>
  <c r="B171" i="12"/>
  <c r="B245" i="12"/>
  <c r="B273" i="12"/>
  <c r="B259" i="12"/>
  <c r="B236" i="12"/>
  <c r="B246" i="12"/>
  <c r="B689" i="12"/>
  <c r="B332" i="12"/>
  <c r="B286" i="12"/>
  <c r="B306" i="12"/>
  <c r="B113" i="12"/>
  <c r="B193" i="12"/>
  <c r="B191" i="12"/>
  <c r="B190" i="12"/>
  <c r="B368" i="12"/>
  <c r="B408" i="12"/>
  <c r="B333" i="12"/>
  <c r="B741" i="10"/>
  <c r="B681" i="10"/>
  <c r="B631" i="10"/>
  <c r="B769" i="10"/>
  <c r="B676" i="10"/>
  <c r="B655" i="10"/>
  <c r="B610" i="10"/>
  <c r="B459" i="10"/>
  <c r="B435" i="10"/>
  <c r="B423" i="10"/>
  <c r="B411" i="10"/>
  <c r="B375" i="10"/>
  <c r="B351" i="10"/>
  <c r="B339" i="10"/>
  <c r="B327" i="10"/>
  <c r="B315" i="10"/>
  <c r="B291" i="10"/>
  <c r="B697" i="10"/>
  <c r="B667" i="10"/>
  <c r="B658" i="10"/>
  <c r="B628" i="10"/>
  <c r="B616" i="10"/>
  <c r="B604" i="10"/>
  <c r="B577" i="10"/>
  <c r="B562" i="10"/>
  <c r="B670" i="10"/>
  <c r="B661" i="10"/>
  <c r="B634" i="10"/>
  <c r="B622" i="10"/>
  <c r="B613" i="10"/>
  <c r="B601" i="10"/>
  <c r="B586" i="10"/>
  <c r="B580" i="10"/>
  <c r="B571" i="10"/>
  <c r="B565" i="10"/>
  <c r="B547" i="10"/>
  <c r="B753" i="10"/>
  <c r="B279" i="10"/>
  <c r="B673" i="10"/>
  <c r="B664" i="10"/>
  <c r="B649" i="10"/>
  <c r="B625" i="10"/>
  <c r="B607" i="10"/>
  <c r="B598" i="10"/>
  <c r="B574" i="10"/>
  <c r="B568" i="10"/>
  <c r="B559" i="10"/>
  <c r="B278" i="10"/>
  <c r="B713" i="10"/>
  <c r="B695" i="10"/>
  <c r="B641" i="10"/>
  <c r="B623" i="10"/>
  <c r="B620" i="10"/>
  <c r="B587" i="10"/>
  <c r="B572" i="10"/>
  <c r="B756" i="10"/>
  <c r="B732" i="10"/>
  <c r="B781" i="10"/>
  <c r="I380" i="10"/>
  <c r="I379" i="10"/>
  <c r="I546" i="10"/>
  <c r="I547" i="10"/>
  <c r="I595" i="10"/>
  <c r="I205" i="10"/>
  <c r="I206" i="10"/>
  <c r="I19" i="10"/>
  <c r="I20" i="10"/>
  <c r="I21" i="10"/>
  <c r="I22" i="10"/>
  <c r="I340" i="10"/>
  <c r="I341" i="10"/>
  <c r="I342" i="10"/>
  <c r="I573" i="10"/>
  <c r="I575" i="10"/>
  <c r="I574" i="10"/>
  <c r="I203" i="10"/>
  <c r="I204" i="10"/>
  <c r="I48" i="10"/>
  <c r="I49" i="10"/>
  <c r="I50" i="10"/>
  <c r="I15" i="10"/>
  <c r="I16" i="10"/>
  <c r="I17" i="10"/>
  <c r="I18" i="10"/>
  <c r="I207" i="10"/>
  <c r="I208" i="10"/>
  <c r="I10" i="10"/>
  <c r="I11" i="10"/>
  <c r="I12" i="10"/>
  <c r="I13" i="10"/>
  <c r="I72" i="10"/>
  <c r="I73" i="10"/>
  <c r="I74" i="10"/>
  <c r="I75" i="10"/>
  <c r="I217" i="10"/>
  <c r="I218" i="10"/>
  <c r="I29" i="10"/>
  <c r="I31" i="10"/>
  <c r="I30" i="10"/>
  <c r="I62" i="10"/>
  <c r="I63" i="10"/>
  <c r="I478" i="10"/>
  <c r="I479" i="10"/>
  <c r="I38" i="10"/>
  <c r="I40" i="10"/>
  <c r="I39" i="10"/>
  <c r="I476" i="10"/>
  <c r="I477" i="10"/>
  <c r="I374" i="10"/>
  <c r="I375" i="10"/>
  <c r="I376" i="10"/>
  <c r="I35" i="10"/>
  <c r="I37" i="10"/>
  <c r="I36" i="10"/>
  <c r="I211" i="10"/>
  <c r="I212" i="10"/>
  <c r="I474" i="10"/>
  <c r="I475" i="10"/>
  <c r="I32" i="10"/>
  <c r="I33" i="10"/>
  <c r="I34" i="10"/>
  <c r="I51" i="10"/>
  <c r="I52" i="10"/>
  <c r="I53" i="10"/>
  <c r="I264" i="10"/>
  <c r="I265" i="10"/>
  <c r="I266" i="10"/>
  <c r="I472" i="10"/>
  <c r="I473" i="10"/>
  <c r="I45" i="10"/>
  <c r="I46" i="10"/>
  <c r="I47" i="10"/>
  <c r="I79" i="10"/>
  <c r="I80" i="10"/>
  <c r="I81" i="10"/>
  <c r="I82" i="10"/>
  <c r="I606" i="10"/>
  <c r="I607" i="10"/>
  <c r="I608" i="10"/>
  <c r="I515" i="10"/>
  <c r="I516" i="10"/>
  <c r="I517" i="10"/>
  <c r="I68" i="10"/>
  <c r="I69" i="10"/>
  <c r="I70" i="10"/>
  <c r="I71" i="10"/>
  <c r="I54" i="10"/>
  <c r="I55" i="10"/>
  <c r="I56" i="10"/>
  <c r="I57" i="10"/>
  <c r="I41" i="10"/>
  <c r="I42" i="10"/>
  <c r="I43" i="10"/>
  <c r="I559" i="10"/>
  <c r="I558" i="10"/>
  <c r="I366" i="10"/>
  <c r="I367" i="10"/>
  <c r="I487" i="10"/>
  <c r="I488" i="10"/>
  <c r="I489" i="10"/>
  <c r="I343" i="10"/>
  <c r="I344" i="10"/>
  <c r="I345" i="10"/>
  <c r="I369" i="10"/>
  <c r="I370" i="10"/>
  <c r="I371" i="10"/>
  <c r="I363" i="10"/>
  <c r="I364" i="10"/>
  <c r="I365" i="10"/>
  <c r="B473" i="10"/>
  <c r="B717" i="10"/>
  <c r="B731" i="10"/>
  <c r="B766" i="10"/>
  <c r="B754" i="10"/>
  <c r="B434" i="10"/>
  <c r="B793" i="10"/>
  <c r="B720" i="10"/>
  <c r="B708" i="10"/>
  <c r="B555" i="10"/>
  <c r="B13" i="10"/>
  <c r="B303" i="10"/>
  <c r="B365" i="10"/>
  <c r="B277" i="10"/>
  <c r="B525" i="10"/>
  <c r="B274" i="10"/>
  <c r="B262" i="10"/>
  <c r="B140" i="10"/>
  <c r="B312" i="10"/>
  <c r="B311" i="10"/>
  <c r="B502" i="10"/>
  <c r="B406" i="10"/>
  <c r="B370" i="10"/>
  <c r="B334" i="10"/>
  <c r="B322" i="10"/>
  <c r="B299" i="10"/>
  <c r="B617" i="10"/>
  <c r="B569" i="10"/>
  <c r="B740" i="10"/>
  <c r="B727" i="10"/>
  <c r="B276" i="10"/>
  <c r="B273" i="10"/>
  <c r="B489" i="10"/>
  <c r="B477" i="10"/>
  <c r="B453" i="10"/>
  <c r="B441" i="10"/>
  <c r="B429" i="10"/>
  <c r="B357" i="10"/>
  <c r="B345" i="10"/>
  <c r="B333" i="10"/>
  <c r="B321" i="10"/>
  <c r="B298" i="10"/>
  <c r="B760" i="10"/>
  <c r="B748" i="10"/>
  <c r="B275" i="10"/>
  <c r="B520" i="10"/>
  <c r="B523" i="10"/>
  <c r="B272" i="10"/>
  <c r="B248" i="10"/>
  <c r="B212" i="10"/>
  <c r="B164" i="10"/>
  <c r="B65" i="10"/>
  <c r="B500" i="10"/>
  <c r="B488" i="10"/>
  <c r="B452" i="10"/>
  <c r="B440" i="10"/>
  <c r="B428" i="10"/>
  <c r="B392" i="10"/>
  <c r="B380" i="10"/>
  <c r="B332" i="10"/>
  <c r="B309" i="10"/>
  <c r="B759" i="10"/>
  <c r="B747" i="10"/>
  <c r="B735" i="10"/>
  <c r="B723" i="10"/>
  <c r="B511" i="10"/>
  <c r="B475" i="10"/>
  <c r="B415" i="10"/>
  <c r="B403" i="10"/>
  <c r="B391" i="10"/>
  <c r="B379" i="10"/>
  <c r="B367" i="10"/>
  <c r="B355" i="10"/>
  <c r="B331" i="10"/>
  <c r="B319" i="10"/>
  <c r="B308" i="10"/>
  <c r="B296" i="10"/>
  <c r="B734" i="10"/>
  <c r="B722" i="10"/>
  <c r="B462" i="10"/>
  <c r="B438" i="10"/>
  <c r="B426" i="10"/>
  <c r="B402" i="10"/>
  <c r="B354" i="10"/>
  <c r="B342" i="10"/>
  <c r="B330" i="10"/>
  <c r="B318" i="10"/>
  <c r="B295" i="10"/>
  <c r="B757" i="10"/>
  <c r="B721" i="10"/>
  <c r="B751" i="10"/>
  <c r="B762" i="10"/>
  <c r="B773" i="10"/>
  <c r="B705" i="10"/>
  <c r="B690" i="10"/>
  <c r="B235" i="10"/>
  <c r="B281" i="10"/>
  <c r="B269" i="10"/>
  <c r="B509" i="10"/>
  <c r="B485" i="10"/>
  <c r="B461" i="10"/>
  <c r="B449" i="10"/>
  <c r="B437" i="10"/>
  <c r="B425" i="10"/>
  <c r="B389" i="10"/>
  <c r="B341" i="10"/>
  <c r="B294" i="10"/>
  <c r="B659" i="10"/>
  <c r="B578" i="10"/>
  <c r="B536" i="10"/>
  <c r="B12" i="10"/>
  <c r="B768" i="10"/>
  <c r="B744" i="10"/>
  <c r="B743" i="10"/>
  <c r="B782" i="10"/>
  <c r="B519" i="10"/>
  <c r="B220" i="10"/>
  <c r="B508" i="10"/>
  <c r="B484" i="10"/>
  <c r="B412" i="10"/>
  <c r="B400" i="10"/>
  <c r="B376" i="10"/>
  <c r="B364" i="10"/>
  <c r="B352" i="10"/>
  <c r="B328" i="10"/>
  <c r="B316" i="10"/>
  <c r="B669" i="10"/>
  <c r="B687" i="10"/>
  <c r="B561" i="10"/>
  <c r="B714" i="10"/>
  <c r="B693" i="10"/>
  <c r="B672" i="10"/>
  <c r="B630" i="10"/>
  <c r="B600" i="10"/>
  <c r="B549" i="10"/>
  <c r="B531" i="10"/>
  <c r="B171" i="10"/>
  <c r="B716" i="10"/>
  <c r="B710" i="10"/>
  <c r="B707" i="10"/>
  <c r="B704" i="10"/>
  <c r="B701" i="10"/>
  <c r="B662" i="10"/>
  <c r="B653" i="10"/>
  <c r="B650" i="10"/>
  <c r="B647" i="10"/>
  <c r="B644" i="10"/>
  <c r="B611" i="10"/>
  <c r="B608" i="10"/>
  <c r="B605" i="10"/>
  <c r="B593" i="10"/>
  <c r="B584" i="10"/>
  <c r="B575" i="10"/>
  <c r="B554" i="10"/>
  <c r="B551" i="10"/>
  <c r="B765" i="10"/>
  <c r="B287" i="10"/>
  <c r="B517" i="10"/>
  <c r="B266" i="10"/>
  <c r="B306" i="10"/>
  <c r="B305" i="10"/>
  <c r="B471" i="10"/>
  <c r="B387" i="10"/>
  <c r="B506" i="10"/>
  <c r="B482" i="10"/>
  <c r="B458" i="10"/>
  <c r="B422" i="10"/>
  <c r="B386" i="10"/>
  <c r="B362" i="10"/>
  <c r="B350" i="10"/>
  <c r="B338" i="10"/>
  <c r="B290" i="10"/>
  <c r="B394" i="10"/>
  <c r="B684" i="10"/>
  <c r="B271" i="10"/>
  <c r="B344" i="10"/>
  <c r="B699" i="10"/>
  <c r="B678" i="10"/>
  <c r="B633" i="10"/>
  <c r="B174" i="10"/>
  <c r="B614" i="10"/>
  <c r="B566" i="10"/>
  <c r="B682" i="10"/>
  <c r="B646" i="10"/>
  <c r="B643" i="10"/>
  <c r="B619" i="10"/>
  <c r="B728" i="10"/>
  <c r="B286" i="10"/>
  <c r="B516" i="10"/>
  <c r="B265" i="10"/>
  <c r="B70" i="10"/>
  <c r="B447" i="10"/>
  <c r="B446" i="10"/>
  <c r="B398" i="10"/>
  <c r="B493" i="10"/>
  <c r="B481" i="10"/>
  <c r="B469" i="10"/>
  <c r="B409" i="10"/>
  <c r="B397" i="10"/>
  <c r="B361" i="10"/>
  <c r="B313" i="10"/>
  <c r="B627" i="10"/>
  <c r="B534" i="10"/>
  <c r="B719" i="10"/>
  <c r="B656" i="10"/>
  <c r="B581" i="10"/>
  <c r="B691" i="10"/>
  <c r="B688" i="10"/>
  <c r="B685" i="10"/>
  <c r="B640" i="10"/>
  <c r="B637" i="10"/>
  <c r="B592" i="10"/>
  <c r="B556" i="10"/>
  <c r="B550" i="10"/>
  <c r="B521" i="10"/>
  <c r="B282" i="10"/>
  <c r="B249" i="10"/>
  <c r="B264" i="10"/>
  <c r="B204" i="10"/>
  <c r="B69" i="10"/>
  <c r="B325" i="10"/>
  <c r="B302" i="10"/>
  <c r="B504" i="10"/>
  <c r="B492" i="10"/>
  <c r="B456" i="10"/>
  <c r="B444" i="10"/>
  <c r="B432" i="10"/>
  <c r="B384" i="10"/>
  <c r="B348" i="10"/>
  <c r="B336" i="10"/>
  <c r="B324" i="10"/>
  <c r="B763" i="10"/>
  <c r="B750" i="10"/>
  <c r="B738" i="10"/>
  <c r="B737" i="10"/>
  <c r="B725" i="10"/>
  <c r="B702" i="10"/>
  <c r="B558" i="10"/>
  <c r="B247" i="10"/>
  <c r="B416" i="10"/>
  <c r="B711" i="10"/>
  <c r="B675" i="10"/>
  <c r="B666" i="10"/>
  <c r="B636" i="10"/>
  <c r="B597" i="10"/>
  <c r="B546" i="10"/>
  <c r="B63" i="10"/>
  <c r="B590" i="10"/>
  <c r="B450" i="10"/>
  <c r="B718" i="10"/>
  <c r="B694" i="10"/>
  <c r="B679" i="10"/>
  <c r="B652" i="10"/>
  <c r="B595" i="10"/>
  <c r="B589" i="10"/>
  <c r="B583" i="10"/>
  <c r="B11" i="10"/>
  <c r="B526" i="10"/>
  <c r="B251" i="10"/>
  <c r="B479" i="10"/>
  <c r="B455" i="10"/>
  <c r="B443" i="10"/>
  <c r="B431" i="10"/>
  <c r="B419" i="10"/>
  <c r="B407" i="10"/>
  <c r="B395" i="10"/>
  <c r="B383" i="10"/>
  <c r="B371" i="10"/>
  <c r="B359" i="10"/>
  <c r="B347" i="10"/>
  <c r="B335" i="10"/>
  <c r="B774" i="10"/>
  <c r="B261" i="10"/>
  <c r="B244" i="10"/>
  <c r="B243" i="10"/>
  <c r="B242" i="10"/>
  <c r="B238" i="10"/>
  <c r="B239" i="10"/>
  <c r="B240" i="10"/>
  <c r="B236" i="10"/>
  <c r="B233" i="10"/>
  <c r="B232" i="10"/>
  <c r="B231" i="10"/>
  <c r="B227" i="10"/>
  <c r="B222" i="10"/>
  <c r="B218" i="10"/>
  <c r="B208" i="10"/>
  <c r="B206" i="10"/>
  <c r="B201" i="10"/>
  <c r="B194" i="10"/>
  <c r="B195" i="10"/>
  <c r="B191" i="10"/>
  <c r="B192" i="10"/>
  <c r="B187" i="10"/>
  <c r="B186" i="10"/>
  <c r="B183" i="10"/>
  <c r="B182" i="10"/>
  <c r="B180" i="10"/>
  <c r="B179" i="10"/>
  <c r="B175" i="10"/>
  <c r="B177" i="10"/>
  <c r="B176" i="10"/>
  <c r="B172" i="10"/>
  <c r="B169" i="10"/>
  <c r="B168" i="10"/>
  <c r="B167" i="10"/>
  <c r="B165" i="10"/>
  <c r="B159" i="10"/>
  <c r="B158" i="10"/>
  <c r="B160" i="10"/>
  <c r="B155" i="10"/>
  <c r="B154" i="10"/>
  <c r="B156" i="10"/>
  <c r="B150" i="10"/>
  <c r="B151" i="10"/>
  <c r="B152" i="10"/>
  <c r="B147" i="10"/>
  <c r="B146" i="10"/>
  <c r="B148" i="10"/>
  <c r="B142" i="10"/>
  <c r="B144" i="10"/>
  <c r="B143" i="10"/>
  <c r="B139" i="10"/>
  <c r="B138" i="10"/>
  <c r="B132" i="10"/>
  <c r="B134" i="10"/>
  <c r="B133" i="10"/>
  <c r="B136" i="10"/>
  <c r="B135" i="10"/>
  <c r="B130" i="10"/>
  <c r="B129" i="10"/>
  <c r="B127" i="10"/>
  <c r="B126" i="10"/>
  <c r="B124" i="10"/>
  <c r="B122" i="10"/>
  <c r="B121" i="10"/>
  <c r="B118" i="10"/>
  <c r="B119" i="10"/>
  <c r="B115" i="10"/>
  <c r="B114" i="10"/>
  <c r="B108" i="10"/>
  <c r="B107" i="10"/>
  <c r="B101" i="10"/>
  <c r="B97" i="10"/>
  <c r="B99" i="10"/>
  <c r="B98" i="10"/>
  <c r="B93" i="10"/>
  <c r="B92" i="10"/>
  <c r="B95" i="10"/>
  <c r="B94" i="10"/>
  <c r="B89" i="10"/>
  <c r="B88" i="10"/>
  <c r="B86" i="10"/>
  <c r="B85" i="10"/>
  <c r="B84" i="10"/>
  <c r="B80" i="10"/>
  <c r="B82" i="10"/>
  <c r="B81" i="10"/>
  <c r="B75" i="10"/>
  <c r="B74" i="10"/>
  <c r="B73" i="10"/>
  <c r="B71" i="10"/>
  <c r="B66" i="10"/>
  <c r="B61" i="10"/>
  <c r="B60" i="10"/>
  <c r="B59" i="10"/>
  <c r="B57" i="10"/>
  <c r="B56" i="10"/>
  <c r="B55" i="10"/>
  <c r="B53" i="10"/>
  <c r="B52" i="10"/>
  <c r="B49" i="10"/>
  <c r="B50" i="10"/>
  <c r="B20" i="10"/>
  <c r="B22" i="10"/>
  <c r="B21" i="10"/>
  <c r="B18" i="10"/>
  <c r="B17" i="10"/>
  <c r="B16" i="10"/>
  <c r="B442" i="12"/>
  <c r="B570" i="12"/>
  <c r="B490" i="12"/>
  <c r="B571" i="12"/>
  <c r="B170" i="12"/>
  <c r="B487" i="12"/>
  <c r="B46" i="12"/>
  <c r="B364" i="12"/>
  <c r="B350" i="12"/>
  <c r="B418" i="12"/>
  <c r="B486" i="12"/>
  <c r="B503" i="12"/>
  <c r="B417" i="12"/>
  <c r="B611" i="12"/>
  <c r="B164" i="12"/>
  <c r="B469" i="12"/>
  <c r="B419" i="12"/>
  <c r="B362" i="12"/>
  <c r="B317" i="12"/>
  <c r="B166" i="12"/>
  <c r="B413" i="12"/>
  <c r="B489" i="12"/>
  <c r="B45" i="12"/>
  <c r="B330" i="12"/>
  <c r="B316" i="12"/>
  <c r="B451" i="12"/>
  <c r="B328" i="12"/>
  <c r="B416" i="12"/>
  <c r="B482" i="12"/>
  <c r="B421" i="12"/>
  <c r="B165" i="12"/>
  <c r="B448" i="12"/>
  <c r="B427" i="12"/>
  <c r="B447" i="12"/>
  <c r="B39" i="12"/>
  <c r="B41" i="12"/>
  <c r="B483" i="12"/>
  <c r="B455" i="12"/>
  <c r="B480" i="12"/>
  <c r="B488" i="12"/>
  <c r="B618" i="12"/>
  <c r="B42" i="12"/>
  <c r="B450" i="12"/>
  <c r="B438" i="12"/>
  <c r="B414" i="12"/>
  <c r="B422" i="12"/>
  <c r="B415" i="12"/>
  <c r="B612" i="12"/>
  <c r="B609" i="12"/>
  <c r="B313" i="12"/>
  <c r="B168" i="12"/>
  <c r="B410" i="12"/>
  <c r="B452" i="12"/>
  <c r="B479" i="12"/>
  <c r="B470" i="12"/>
  <c r="B608" i="12"/>
  <c r="B38" i="12"/>
  <c r="B449" i="12"/>
  <c r="B437" i="12"/>
  <c r="B75" i="12"/>
  <c r="B367" i="12"/>
  <c r="B312" i="12"/>
  <c r="B569" i="12"/>
  <c r="B402" i="12"/>
  <c r="B411" i="12"/>
  <c r="B43" i="12"/>
  <c r="B617" i="12"/>
  <c r="B248" i="12"/>
  <c r="B607" i="12"/>
  <c r="B74" i="12"/>
  <c r="B311" i="12"/>
  <c r="B169" i="12"/>
  <c r="B606" i="12"/>
  <c r="B252" i="12"/>
  <c r="B251" i="12"/>
  <c r="B659" i="12"/>
  <c r="B321" i="12"/>
  <c r="B309" i="12"/>
  <c r="B162" i="12"/>
  <c r="B453" i="12"/>
  <c r="B403" i="12"/>
  <c r="B441" i="12"/>
  <c r="B404" i="12"/>
  <c r="B440" i="12"/>
  <c r="B315" i="12"/>
  <c r="B494" i="12"/>
  <c r="B492" i="12"/>
  <c r="B670" i="12"/>
  <c r="B73" i="12"/>
  <c r="B310" i="12"/>
  <c r="B476" i="12"/>
  <c r="B485" i="12"/>
  <c r="B665" i="12"/>
  <c r="B423" i="12"/>
  <c r="B540" i="12"/>
  <c r="B474" i="12"/>
  <c r="B471" i="12"/>
  <c r="B71" i="12"/>
  <c r="B407" i="12"/>
  <c r="B445" i="12"/>
  <c r="B424" i="12"/>
  <c r="B326" i="12"/>
  <c r="B320" i="12"/>
  <c r="B161" i="12"/>
  <c r="B247" i="12"/>
  <c r="B541" i="12"/>
  <c r="B250" i="12"/>
  <c r="B329" i="12"/>
  <c r="B439" i="12"/>
  <c r="B48" i="12"/>
  <c r="B477" i="12"/>
  <c r="B335" i="12"/>
  <c r="B401" i="12"/>
  <c r="B426" i="12"/>
  <c r="B660" i="12"/>
  <c r="B322" i="12"/>
  <c r="B412" i="12"/>
  <c r="B468" i="12"/>
  <c r="B481" i="12"/>
  <c r="B568" i="12"/>
  <c r="B605" i="12"/>
  <c r="B37" i="12"/>
  <c r="B400" i="12"/>
  <c r="B446" i="12"/>
  <c r="B425" i="12"/>
  <c r="B72" i="12"/>
  <c r="B475" i="12"/>
  <c r="B336" i="12"/>
  <c r="B573" i="12"/>
  <c r="B406" i="12"/>
  <c r="B444" i="12"/>
  <c r="B325" i="12"/>
  <c r="B319" i="12"/>
  <c r="B160" i="12"/>
  <c r="B363" i="12"/>
  <c r="B496" i="12"/>
  <c r="B40" i="12"/>
  <c r="B323" i="12"/>
  <c r="B472" i="12"/>
  <c r="B44" i="12"/>
  <c r="B281" i="12"/>
  <c r="B484" i="12"/>
  <c r="B610" i="12"/>
  <c r="B314" i="12"/>
  <c r="B163" i="12"/>
  <c r="B478" i="12"/>
  <c r="B366" i="12"/>
  <c r="B491" i="12"/>
  <c r="B473" i="12"/>
  <c r="B500" i="12"/>
  <c r="B47" i="12"/>
  <c r="B405" i="12"/>
  <c r="B443" i="12"/>
  <c r="B563" i="12"/>
  <c r="B420" i="12"/>
  <c r="B324" i="12"/>
  <c r="B318" i="12"/>
  <c r="B167" i="12"/>
  <c r="B159" i="12"/>
  <c r="B18" i="13"/>
  <c r="B17" i="13"/>
  <c r="B10" i="13"/>
  <c r="B16" i="13"/>
  <c r="B15" i="13"/>
  <c r="B14" i="13"/>
  <c r="B13" i="13"/>
  <c r="B12" i="13"/>
  <c r="B11" i="13"/>
  <c r="B21" i="13"/>
  <c r="B22" i="13"/>
  <c r="B796" i="10"/>
  <c r="B805" i="10"/>
  <c r="B814" i="10"/>
  <c r="B808" i="10"/>
  <c r="B809" i="10"/>
  <c r="B788" i="10"/>
  <c r="B792" i="10"/>
  <c r="B789" i="10"/>
  <c r="B772" i="10"/>
  <c r="B780" i="10"/>
  <c r="B674" i="10"/>
  <c r="B638" i="10"/>
  <c r="B635" i="10"/>
  <c r="B596" i="10"/>
  <c r="B545" i="10"/>
  <c r="B800" i="10"/>
  <c r="B771" i="10"/>
  <c r="B807" i="10"/>
  <c r="B786" i="10"/>
  <c r="B813" i="10"/>
  <c r="B784" i="10"/>
  <c r="B785" i="10"/>
  <c r="B787" i="10"/>
  <c r="B745" i="10"/>
  <c r="B779" i="10"/>
  <c r="B767" i="10"/>
  <c r="B755" i="10"/>
  <c r="B778" i="10"/>
  <c r="B742" i="10"/>
  <c r="B730" i="10"/>
  <c r="B791" i="10"/>
  <c r="B790" i="10"/>
  <c r="B777" i="10"/>
  <c r="B729" i="10"/>
  <c r="B776" i="10"/>
  <c r="B811" i="10"/>
  <c r="B810" i="10"/>
  <c r="B799" i="10"/>
  <c r="B812" i="10"/>
  <c r="B783" i="10"/>
  <c r="B803" i="10"/>
  <c r="B804" i="10"/>
  <c r="B801" i="10"/>
  <c r="B806" i="10"/>
  <c r="B802" i="10"/>
  <c r="B798" i="10"/>
  <c r="B797" i="10"/>
  <c r="B795" i="10"/>
  <c r="B794" i="10"/>
  <c r="B775" i="10"/>
  <c r="B746" i="10"/>
  <c r="B761" i="10"/>
  <c r="B749" i="10"/>
  <c r="B736" i="10"/>
  <c r="B724" i="10"/>
  <c r="B632" i="10"/>
  <c r="B626" i="10"/>
  <c r="B621" i="10"/>
  <c r="B540" i="10"/>
  <c r="B758" i="10"/>
  <c r="B642" i="10"/>
  <c r="B591" i="10"/>
  <c r="B692" i="10"/>
  <c r="B683" i="10"/>
  <c r="B668" i="10"/>
  <c r="B764" i="10"/>
  <c r="B582" i="10"/>
  <c r="B585" i="10"/>
  <c r="B567" i="10"/>
  <c r="B564" i="10"/>
  <c r="B715" i="10"/>
  <c r="B739" i="10"/>
  <c r="B657" i="10"/>
  <c r="B660" i="10"/>
  <c r="B648" i="10"/>
  <c r="B603" i="10"/>
  <c r="B594" i="10"/>
  <c r="B576" i="10"/>
  <c r="B618" i="10"/>
  <c r="B553" i="10"/>
  <c r="B752" i="10"/>
  <c r="B612" i="10"/>
  <c r="B552" i="10"/>
  <c r="B689" i="10"/>
  <c r="B677" i="10"/>
  <c r="B665" i="10"/>
  <c r="B602" i="10"/>
  <c r="B629" i="10"/>
  <c r="B579" i="10"/>
  <c r="B563" i="10"/>
  <c r="B680" i="10"/>
  <c r="B599" i="10"/>
  <c r="B770" i="10"/>
  <c r="B733" i="10"/>
  <c r="B726" i="10"/>
  <c r="B712" i="10"/>
  <c r="B709" i="10"/>
  <c r="B706" i="10"/>
  <c r="B703" i="10"/>
  <c r="B700" i="10"/>
  <c r="B698" i="10"/>
  <c r="B696" i="10"/>
  <c r="B686" i="10"/>
  <c r="B671" i="10"/>
  <c r="B663" i="10"/>
  <c r="B654" i="10"/>
  <c r="B651" i="10"/>
  <c r="B645" i="10"/>
  <c r="B639" i="10"/>
  <c r="B624" i="10"/>
  <c r="B615" i="10"/>
  <c r="B609" i="10"/>
  <c r="B606" i="10"/>
  <c r="I557" i="10"/>
  <c r="I545" i="10"/>
  <c r="I594" i="10"/>
  <c r="B588" i="10"/>
  <c r="B573" i="10"/>
  <c r="B570" i="10"/>
  <c r="B560" i="10"/>
  <c r="B557" i="10"/>
  <c r="B548" i="10"/>
  <c r="B28" i="12"/>
  <c r="B30" i="12"/>
  <c r="B29" i="12"/>
  <c r="B518" i="10"/>
  <c r="B542" i="10"/>
  <c r="B539" i="10"/>
  <c r="B522" i="10"/>
  <c r="B537" i="10"/>
  <c r="B544" i="10"/>
  <c r="B543" i="10"/>
  <c r="B541" i="10"/>
  <c r="B538" i="10"/>
  <c r="B535" i="10"/>
  <c r="B533" i="10"/>
  <c r="B532" i="10"/>
  <c r="B530" i="10"/>
  <c r="B529" i="10"/>
  <c r="B528" i="10"/>
  <c r="B15" i="12"/>
  <c r="B527" i="10"/>
  <c r="B524" i="10"/>
  <c r="B457" i="10"/>
  <c r="B36" i="12"/>
  <c r="B11" i="12"/>
  <c r="B13" i="12"/>
  <c r="B363" i="10"/>
  <c r="B480" i="10"/>
  <c r="B396" i="10"/>
  <c r="B470" i="10"/>
  <c r="B374" i="10"/>
  <c r="B445" i="10"/>
  <c r="B433" i="10"/>
  <c r="B373" i="10"/>
  <c r="B35" i="1"/>
  <c r="B503" i="10"/>
  <c r="B499" i="10"/>
  <c r="B487" i="10"/>
  <c r="B463" i="10"/>
  <c r="B427" i="10"/>
  <c r="B498" i="10"/>
  <c r="B486" i="10"/>
  <c r="B414" i="10"/>
  <c r="B390" i="10"/>
  <c r="B497" i="10"/>
  <c r="B413" i="10"/>
  <c r="B448" i="10"/>
  <c r="B495" i="10"/>
  <c r="B501" i="10"/>
  <c r="B496" i="10"/>
  <c r="B393" i="10"/>
  <c r="B346" i="10"/>
  <c r="B381" i="10"/>
  <c r="B405" i="10"/>
  <c r="B515" i="10"/>
  <c r="B468" i="10"/>
  <c r="B378" i="10"/>
  <c r="B377" i="10"/>
  <c r="B460" i="10"/>
  <c r="B424" i="10"/>
  <c r="B408" i="10"/>
  <c r="B418" i="10"/>
  <c r="B382" i="10"/>
  <c r="B369" i="10"/>
  <c r="B404" i="10"/>
  <c r="B40" i="1"/>
  <c r="B514" i="10"/>
  <c r="B478" i="10"/>
  <c r="B467" i="10"/>
  <c r="B466" i="10"/>
  <c r="B430" i="10"/>
  <c r="B513" i="10"/>
  <c r="B465" i="10"/>
  <c r="B464" i="10"/>
  <c r="B356" i="10"/>
  <c r="B512" i="10"/>
  <c r="B510" i="10"/>
  <c r="B507" i="10"/>
  <c r="B505" i="10"/>
  <c r="B494" i="10"/>
  <c r="B491" i="10"/>
  <c r="B490" i="10"/>
  <c r="B483" i="10"/>
  <c r="B476" i="10"/>
  <c r="B474" i="10"/>
  <c r="B472" i="10"/>
  <c r="B454" i="10"/>
  <c r="B451" i="10"/>
  <c r="B442" i="10"/>
  <c r="B439" i="10"/>
  <c r="B436" i="10"/>
  <c r="B421" i="10"/>
  <c r="B420" i="10"/>
  <c r="B417" i="10"/>
  <c r="B410" i="10"/>
  <c r="B401" i="10"/>
  <c r="B399" i="10"/>
  <c r="B183" i="12"/>
  <c r="B10" i="12"/>
  <c r="I378" i="10"/>
  <c r="I388" i="10"/>
  <c r="B388" i="10"/>
  <c r="B385" i="10"/>
  <c r="B372" i="10"/>
  <c r="B368" i="10"/>
  <c r="B366" i="10"/>
  <c r="B360" i="10"/>
  <c r="B358" i="10"/>
  <c r="B353" i="10"/>
  <c r="B349" i="10"/>
  <c r="B37" i="1"/>
  <c r="B181" i="12"/>
  <c r="B182" i="12"/>
  <c r="B304" i="10"/>
  <c r="B25" i="12"/>
  <c r="B20" i="12"/>
  <c r="B26" i="12"/>
  <c r="B62" i="12"/>
  <c r="B23" i="12"/>
  <c r="B24" i="12"/>
  <c r="B27" i="12"/>
  <c r="B320" i="10"/>
  <c r="B329" i="10"/>
  <c r="B317" i="10"/>
  <c r="B22" i="12"/>
  <c r="B21" i="12"/>
  <c r="B34" i="12"/>
  <c r="B19" i="12"/>
  <c r="B307" i="10"/>
  <c r="B292" i="10"/>
  <c r="B289" i="10"/>
  <c r="B284" i="10"/>
  <c r="B301" i="10"/>
  <c r="B323" i="10"/>
  <c r="B300" i="10"/>
  <c r="B258" i="10"/>
  <c r="B310" i="10"/>
  <c r="B63" i="12"/>
  <c r="B58" i="12"/>
  <c r="B550" i="12"/>
  <c r="B61" i="12"/>
  <c r="B59" i="12"/>
  <c r="B66" i="1"/>
  <c r="B60" i="12"/>
  <c r="B337" i="10"/>
  <c r="B270" i="10"/>
  <c r="B285" i="10"/>
  <c r="B578" i="12"/>
  <c r="B577" i="12"/>
  <c r="B268" i="10"/>
  <c r="B551" i="12"/>
  <c r="B343" i="10"/>
  <c r="B340" i="10"/>
  <c r="B326" i="10"/>
  <c r="B314" i="10"/>
  <c r="B297" i="10"/>
  <c r="B288" i="10"/>
  <c r="B283" i="10"/>
  <c r="B280" i="10"/>
  <c r="B267" i="10"/>
  <c r="B549" i="12"/>
  <c r="I252" i="10"/>
  <c r="I263" i="10"/>
  <c r="B35" i="12"/>
  <c r="B254" i="10"/>
  <c r="B253" i="10"/>
  <c r="B263" i="10"/>
  <c r="B256" i="10"/>
  <c r="B252" i="10"/>
  <c r="B379" i="12"/>
  <c r="B68" i="1"/>
  <c r="B260" i="10"/>
  <c r="B19" i="1"/>
  <c r="B259" i="10"/>
  <c r="B257" i="10"/>
  <c r="B255" i="10"/>
  <c r="B382" i="12"/>
  <c r="B387" i="12"/>
  <c r="B381" i="12"/>
  <c r="B386" i="12"/>
  <c r="B385" i="12"/>
  <c r="B384" i="12"/>
  <c r="B383" i="12"/>
  <c r="B380" i="12"/>
  <c r="B378" i="12"/>
  <c r="B250" i="10"/>
  <c r="B376" i="12"/>
  <c r="B374" i="12"/>
  <c r="B375" i="12"/>
  <c r="B377" i="12"/>
  <c r="B373" i="12"/>
  <c r="B351" i="12"/>
  <c r="B356" i="12"/>
  <c r="B357" i="12"/>
  <c r="B355" i="12"/>
  <c r="B353" i="12"/>
  <c r="B358" i="12"/>
  <c r="B354" i="12"/>
  <c r="B352" i="12"/>
  <c r="B246" i="10"/>
  <c r="B245" i="10"/>
  <c r="B241" i="10"/>
  <c r="B237" i="10"/>
  <c r="B63" i="1"/>
  <c r="B234" i="10"/>
  <c r="B124" i="12"/>
  <c r="B575" i="12"/>
  <c r="B576" i="12"/>
  <c r="B111" i="12"/>
  <c r="B230" i="10"/>
  <c r="B229" i="10"/>
  <c r="B646" i="12"/>
  <c r="B574" i="12"/>
  <c r="B572" i="12"/>
  <c r="B720" i="12"/>
  <c r="B502" i="12"/>
  <c r="B711" i="12"/>
  <c r="B649" i="12"/>
  <c r="B709" i="12"/>
  <c r="B699" i="12"/>
  <c r="B712" i="12"/>
  <c r="B645" i="12"/>
  <c r="B226" i="10"/>
  <c r="B705" i="12"/>
  <c r="B264" i="12"/>
  <c r="B706" i="12"/>
  <c r="B715" i="12"/>
  <c r="B648" i="12"/>
  <c r="B647" i="12"/>
  <c r="B707" i="12"/>
  <c r="B704" i="12"/>
  <c r="B721" i="12"/>
  <c r="B703" i="12"/>
  <c r="B719" i="12"/>
  <c r="B650" i="12"/>
  <c r="B228" i="10"/>
  <c r="B225" i="10"/>
  <c r="B717" i="12"/>
  <c r="B700" i="12"/>
  <c r="B651" i="12"/>
  <c r="B223" i="10"/>
  <c r="B714" i="12"/>
  <c r="B221" i="10"/>
  <c r="B713" i="12"/>
  <c r="B653" i="12"/>
  <c r="B710" i="12"/>
  <c r="B137" i="10"/>
  <c r="B178" i="10"/>
  <c r="B224" i="10"/>
  <c r="B702" i="12"/>
  <c r="B219" i="10"/>
  <c r="B701" i="12"/>
  <c r="B708" i="12"/>
  <c r="B718" i="12"/>
  <c r="B716" i="12"/>
  <c r="B698" i="12"/>
  <c r="B348" i="12"/>
  <c r="B193" i="10"/>
  <c r="B190" i="10"/>
  <c r="B346" i="12"/>
  <c r="B189" i="10"/>
  <c r="B173" i="10"/>
  <c r="B170" i="10"/>
  <c r="B51" i="1"/>
  <c r="B214" i="10"/>
  <c r="C17" i="40"/>
  <c r="B215" i="10"/>
  <c r="B347" i="12"/>
  <c r="B268" i="12"/>
  <c r="B200" i="10"/>
  <c r="B188" i="10"/>
  <c r="B217" i="10"/>
  <c r="D17" i="40"/>
  <c r="B203" i="10"/>
  <c r="B266" i="12"/>
  <c r="B267" i="12"/>
  <c r="B211" i="10"/>
  <c r="B199" i="10"/>
  <c r="B263" i="12"/>
  <c r="B265" i="12"/>
  <c r="B216" i="10"/>
  <c r="B210" i="10"/>
  <c r="B198" i="10"/>
  <c r="B213" i="10"/>
  <c r="B209" i="10"/>
  <c r="B207" i="10"/>
  <c r="B205" i="10"/>
  <c r="B345" i="12"/>
  <c r="B262" i="12"/>
  <c r="B202" i="10"/>
  <c r="B197" i="10"/>
  <c r="B196" i="10"/>
  <c r="B185" i="10"/>
  <c r="B184" i="10"/>
  <c r="B181" i="10"/>
  <c r="B595" i="12"/>
  <c r="B596" i="12"/>
  <c r="B166" i="10"/>
  <c r="B163" i="10"/>
  <c r="B157" i="10"/>
  <c r="B153" i="10"/>
  <c r="B149" i="10"/>
  <c r="B145" i="10"/>
  <c r="B141" i="10"/>
  <c r="B131" i="10"/>
  <c r="B585" i="12"/>
  <c r="B104" i="1"/>
  <c r="B101" i="1"/>
  <c r="B117" i="10"/>
  <c r="B104" i="10"/>
  <c r="B116" i="10"/>
  <c r="B123" i="10"/>
  <c r="B125" i="10"/>
  <c r="B128" i="10"/>
  <c r="B548" i="12"/>
  <c r="B593" i="12"/>
  <c r="B592" i="12"/>
  <c r="B591" i="12"/>
  <c r="B564" i="12"/>
  <c r="B586" i="12"/>
  <c r="B547" i="12"/>
  <c r="B566" i="12"/>
  <c r="B567" i="12"/>
  <c r="B565" i="12"/>
  <c r="B590" i="12"/>
  <c r="B583" i="12"/>
  <c r="B584" i="12"/>
  <c r="B556" i="12"/>
  <c r="B594" i="12"/>
  <c r="B120" i="10"/>
  <c r="B554" i="12"/>
  <c r="B552" i="12"/>
  <c r="B44" i="1"/>
  <c r="B24" i="10"/>
  <c r="B51" i="10"/>
  <c r="B27" i="10"/>
  <c r="B103" i="10"/>
  <c r="B91" i="10"/>
  <c r="B87" i="10"/>
  <c r="B102" i="10"/>
  <c r="B90" i="10"/>
  <c r="B109" i="10"/>
  <c r="B100" i="10"/>
  <c r="B64" i="10"/>
  <c r="B83" i="10"/>
  <c r="B106" i="10"/>
  <c r="B96" i="10"/>
  <c r="B113" i="10"/>
  <c r="B112" i="10"/>
  <c r="B111" i="10"/>
  <c r="B555" i="12"/>
  <c r="B105" i="10"/>
  <c r="B207" i="12"/>
  <c r="B206" i="12"/>
  <c r="B208" i="12"/>
  <c r="B201" i="12"/>
  <c r="B202" i="12"/>
  <c r="B203" i="12"/>
  <c r="B205" i="12"/>
  <c r="B204" i="12"/>
  <c r="B104" i="12"/>
  <c r="B391" i="12"/>
  <c r="B394" i="12"/>
  <c r="B390" i="12"/>
  <c r="B103" i="12"/>
  <c r="B523" i="12"/>
  <c r="B389" i="12"/>
  <c r="B27" i="1"/>
  <c r="B94" i="12"/>
  <c r="B534" i="12"/>
  <c r="B522" i="12"/>
  <c r="B388" i="12"/>
  <c r="B23" i="10"/>
  <c r="B62" i="10"/>
  <c r="B26" i="10"/>
  <c r="B102" i="12"/>
  <c r="B521" i="12"/>
  <c r="B96" i="1"/>
  <c r="B72" i="10"/>
  <c r="B399" i="12"/>
  <c r="B58" i="10"/>
  <c r="B94" i="1"/>
  <c r="B397" i="12"/>
  <c r="B398" i="12"/>
  <c r="B68" i="10"/>
  <c r="B393" i="12"/>
  <c r="B78" i="1"/>
  <c r="B79" i="10"/>
  <c r="B19" i="10"/>
  <c r="B10" i="10"/>
  <c r="B395" i="12"/>
  <c r="B78" i="10"/>
  <c r="B392" i="12"/>
  <c r="B396" i="12"/>
  <c r="B67" i="10"/>
  <c r="B77" i="10"/>
  <c r="B76" i="10"/>
  <c r="B54" i="10"/>
  <c r="B520" i="12"/>
  <c r="B510" i="12"/>
  <c r="B98" i="12"/>
  <c r="B97" i="12"/>
  <c r="B9" i="12"/>
  <c r="B519" i="12"/>
  <c r="B509" i="12"/>
  <c r="B101" i="12"/>
  <c r="B525" i="12"/>
  <c r="B524" i="12"/>
  <c r="B511" i="12"/>
  <c r="B92" i="12"/>
  <c r="B533" i="12"/>
  <c r="B109" i="12"/>
  <c r="B105" i="12"/>
  <c r="B96" i="12"/>
  <c r="B508" i="12"/>
  <c r="B516" i="12"/>
  <c r="B91" i="12"/>
  <c r="B532" i="12"/>
  <c r="B506" i="12"/>
  <c r="B90" i="12"/>
  <c r="B107" i="12"/>
  <c r="B110" i="12"/>
  <c r="B89" i="12"/>
  <c r="B106" i="12"/>
  <c r="B95" i="12"/>
  <c r="B100" i="12"/>
  <c r="B504" i="12"/>
  <c r="B99" i="12"/>
  <c r="B517" i="12"/>
  <c r="B514" i="12"/>
  <c r="B507" i="12"/>
  <c r="B515" i="12"/>
  <c r="B513" i="12"/>
  <c r="B108" i="12"/>
  <c r="B88" i="12"/>
  <c r="B512" i="12"/>
  <c r="B93" i="12"/>
  <c r="B505" i="12"/>
  <c r="B538" i="12"/>
  <c r="B537" i="12"/>
  <c r="B539" i="12"/>
  <c r="B530" i="12"/>
  <c r="B536" i="12"/>
  <c r="B535" i="12"/>
  <c r="B531" i="12"/>
  <c r="B529" i="12"/>
  <c r="B45" i="10"/>
  <c r="B14" i="10"/>
  <c r="B44" i="10"/>
  <c r="B41" i="10"/>
  <c r="B25" i="10"/>
  <c r="B15" i="10"/>
  <c r="B38" i="10"/>
  <c r="B35" i="10"/>
  <c r="B28" i="10"/>
  <c r="B32" i="10"/>
  <c r="B48" i="10"/>
  <c r="B29" i="10"/>
  <c r="B10" i="40"/>
  <c r="V722" i="12"/>
  <c r="B9" i="10"/>
  <c r="B9" i="1"/>
  <c r="Q4" i="1"/>
</calcChain>
</file>

<file path=xl/comments1.xml><?xml version="1.0" encoding="utf-8"?>
<comments xmlns="http://schemas.openxmlformats.org/spreadsheetml/2006/main">
  <authors>
    <author>Ilka Gonzalez</author>
  </authors>
  <commentList>
    <comment ref="H8" authorId="0" shapeId="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connection id="1"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1"/>
        </x15:connection>
      </ext>
    </extLst>
  </connection>
  <connection id="3"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1"/>
        </x15:connection>
      </ext>
    </extLst>
  </connection>
</connection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<sst xmlns="http://schemas.openxmlformats.org/spreadsheetml/2006/main" count="15367" uniqueCount="4035">
  <si>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</si>
  <si>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</si>
  <si>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</si>
  <si>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</si>
  <si>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</si>
  <si>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</si>
  <si>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</si>
  <si>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</si>
  <si>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</si>
  <si>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</si>
  <si>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</si>
  <si>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</si>
  <si>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</si>
  <si>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</si>
  <si>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</si>
  <si>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</si>
  <si>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</si>
  <si>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</si>
  <si>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</si>
  <si>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</si>
  <si>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</si>
  <si>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</si>
  <si>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</si>
  <si>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</si>
  <si>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</si>
  <si>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</si>
  <si>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</si>
  <si>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</si>
  <si>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</si>
  <si>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</si>
  <si>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</si>
  <si>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</si>
  <si>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</si>
  <si>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</si>
  <si>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Departamento Seguridad Física</t>
  </si>
  <si>
    <t>Pend. validación ADM</t>
  </si>
  <si>
    <t>Infraestructura y Equipos (DIE)</t>
  </si>
  <si>
    <t>Dirección Comunicaciones</t>
  </si>
  <si>
    <t>Jurídica (DCJ)</t>
  </si>
  <si>
    <t>Dirección Jurídica</t>
  </si>
  <si>
    <t>Formulación, Monitoreo y Evaluación de PPP (FME)</t>
  </si>
  <si>
    <t>Dirección Control y Fiscalización</t>
  </si>
  <si>
    <t>Planificación (DPD)</t>
  </si>
  <si>
    <t>Dirección Planificación y Desarrollo</t>
  </si>
  <si>
    <t>Dirección Primer Nivel (DPN)</t>
  </si>
  <si>
    <t>Dirección Recursos Humanos</t>
  </si>
  <si>
    <t>Asistencia a la Red (DAR)</t>
  </si>
  <si>
    <t>Oficina Acceso a la Información</t>
  </si>
  <si>
    <t>Seguridad Física (DSF)</t>
  </si>
  <si>
    <t>Dirección Administrativa</t>
  </si>
  <si>
    <t>Sistema de Información (DGI)</t>
  </si>
  <si>
    <t>Dirección de Tecnología de la Información</t>
  </si>
  <si>
    <t>Tecnología de la Información (DTI)</t>
  </si>
  <si>
    <t>Dirección Financiera</t>
  </si>
  <si>
    <t>Monitoreo Calidad de los Servicios de Salud (MCS)</t>
  </si>
  <si>
    <t>Dirección Infraestructura y Equipos</t>
  </si>
  <si>
    <t>Materno-Infantil (MIA)</t>
  </si>
  <si>
    <t>Dirección Primer Nivel</t>
  </si>
  <si>
    <t>Oficina de Acceso a la Información (OAI)</t>
  </si>
  <si>
    <t>Dirección Centros Hospitalarios</t>
  </si>
  <si>
    <t>Control y Fiscalización (DCF)</t>
  </si>
  <si>
    <t>Dirección Cuidados de Enfermería</t>
  </si>
  <si>
    <t>Odontología (ODO)</t>
  </si>
  <si>
    <t>Dirección Odontología</t>
  </si>
  <si>
    <t>Pasantía Médica (PSM)</t>
  </si>
  <si>
    <t>Dirección Materno Infantil y Adolescentes</t>
  </si>
  <si>
    <t>Medicamentos e Insumos (DMI)</t>
  </si>
  <si>
    <t>Dirección Asistencia a la Red</t>
  </si>
  <si>
    <t>Coordinación Gabinete (CG)</t>
  </si>
  <si>
    <t>Dirección Medicamentos e Insumos</t>
  </si>
  <si>
    <t>Salud Mental (DSM)</t>
  </si>
  <si>
    <t>Dirección de Laboratorios Clínicos e Imágenes</t>
  </si>
  <si>
    <t>Compras y Contrataciones (DCC)</t>
  </si>
  <si>
    <t xml:space="preserve">Dirección Gestión de Calidad de los Servicios </t>
  </si>
  <si>
    <t>Archivo y Correspondencia (DAC)</t>
  </si>
  <si>
    <t>Dirección Gestión de la Información</t>
  </si>
  <si>
    <t>Servicios Generales (DSG)</t>
  </si>
  <si>
    <t>Coordinación Programas de Salud</t>
  </si>
  <si>
    <t>Activo Fijo (DAF)</t>
  </si>
  <si>
    <t>Total</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</si>
  <si>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</si>
  <si>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</si>
  <si>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</si>
  <si>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</si>
  <si>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</si>
  <si>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</si>
  <si>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</si>
  <si>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</si>
  <si>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</si>
  <si>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</si>
  <si>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</si>
  <si>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</si>
  <si>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</si>
  <si>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</si>
  <si>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</si>
  <si>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</si>
  <si>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</si>
  <si>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</si>
  <si>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</si>
  <si>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</si>
  <si>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</si>
  <si>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</si>
  <si>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</si>
  <si>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</si>
  <si>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</si>
  <si>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</si>
  <si>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</si>
  <si>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</si>
  <si>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</si>
  <si>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</si>
  <si>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Gestión Servicios Hospitalarios (GSH)</t>
  </si>
  <si>
    <t>Desarrollo Servicios Hospitalarios (DSH)</t>
  </si>
  <si>
    <t>Coordinación Programas de Salud (CPS)</t>
  </si>
  <si>
    <t xml:space="preserve">Año del POA:  </t>
  </si>
  <si>
    <t xml:space="preserve">Servicio Regional de Salud:  </t>
  </si>
  <si>
    <t>SNS - Dirección Central</t>
  </si>
  <si>
    <t xml:space="preserve">Plan Operativo Anual </t>
  </si>
  <si>
    <t xml:space="preserve">Estructura:  </t>
  </si>
  <si>
    <t>Dirección</t>
  </si>
  <si>
    <t xml:space="preserve">Identificación de Productos/Resultados </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</si>
  <si>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</si>
  <si>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</si>
  <si>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</si>
  <si>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</si>
  <si>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</si>
  <si>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</si>
  <si>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</si>
  <si>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</si>
  <si>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</si>
  <si>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</si>
  <si>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</si>
  <si>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</si>
  <si>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</si>
  <si>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</si>
  <si>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</si>
  <si>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</si>
  <si>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LE.1 - Desarrollo y fortalecimiento de las redes integradas de servicios de salud fundamentada en el Modelo de Atención</t>
  </si>
  <si>
    <t>1.1   Fortalecer los niveles de atención priorizando el Primer Nivel de Atención, incrementando su capacidad de resolución para satisfacer eficientemente las necesidades de salud de la población.</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</si>
  <si>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</si>
  <si>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1.1.1.1 Fortalecimiento del cumplimiento de buenas prácticas de almacenamiento, recepción, distribución y dispensación de medicamentos e insumos en los establecimientos del Primer Nivel</t>
  </si>
  <si>
    <t>Porcentaje de disponibilidad de medicamentos trazadores en el PNA</t>
  </si>
  <si>
    <t>Porcentaje</t>
  </si>
  <si>
    <t>86%
(2023)</t>
  </si>
  <si>
    <t>1.1.1.2  Proyecto de Fortalecimiento de la provisión de los servicios de Salud para la prevención y gestión de las Enfermedades Crónicas No Transmisibles: Diabetes y Enfermedades Cardiovasculares. HEARTS</t>
  </si>
  <si>
    <t>Porcentaje de individuos diagnosticados con hipertensión arterial en seguimiento y tratamiento, según protocolo</t>
  </si>
  <si>
    <t>61%
(2023)</t>
  </si>
  <si>
    <t>Dirección Asistencia a la Red
Dirección Primer Nivel</t>
  </si>
  <si>
    <t>Porcentaje de individuos diagnosticados con Diabetes tipo II en seguimiento y tratamiento, según protocolo</t>
  </si>
  <si>
    <t>52%
(2023)</t>
  </si>
  <si>
    <t>1.1.1.3 Mejora de la adscripción de las Fichas Familiares</t>
  </si>
  <si>
    <t>Porcentaje de población adscrita al primer nivel de atención</t>
  </si>
  <si>
    <t>9%
(2023)</t>
  </si>
  <si>
    <t>Proporción de consultas del SNS realizadas en el primer nivel de atención</t>
  </si>
  <si>
    <t>S/D</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</si>
  <si>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</si>
  <si>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1.1.2.1 Ampliación de la cobertura y acceso a servicios de salud mental </t>
  </si>
  <si>
    <t>Porcentaje de Consultas de Salud Mental en la Red Pública</t>
  </si>
  <si>
    <t>2.22%
(2023)</t>
  </si>
  <si>
    <t>1.1.2.2 Implementación del Programa Orientado a Resultados Detección Oportuna y Atención del Cáncer de Mama, Cervix y Próstata</t>
  </si>
  <si>
    <t>Porcentaje de mujeres mayores de 40 años que han realizado mamografía en el último año</t>
  </si>
  <si>
    <t>1.8%
(2023)</t>
  </si>
  <si>
    <t>Coordinación Programas de Salud 
Dirección Asistencia a la Red
Dirección Materno Infantil y Adolescente
Dirección Laboratorio e Imágenes
Dirección Centros Hospitalarios</t>
  </si>
  <si>
    <t>Porcentaje de mujeres que han realizado Papanicolaou en el último año</t>
  </si>
  <si>
    <t>3.78%
(2023)</t>
  </si>
  <si>
    <t>Coordinación Programas de Salud 
Dirección Asistencia a la Red
Dirección Materno Infantil y Adolescente
Dirección Laboratorio e Imágenes
Dirección Centros Hospitalarios
Dirección Primer Nivel</t>
  </si>
  <si>
    <t>Porcentaje de hombres que han realizado examen de próstata en el último año</t>
  </si>
  <si>
    <t>1.12%
(2023)</t>
  </si>
  <si>
    <t>Coordinación Programas de Salud 
Dirección Asistencia a la Red
Dirección Laboratorio e Imágenes
Dirección Centros Hospitalarios</t>
  </si>
  <si>
    <t>1.1.2.3 Implementación del Programa Orientado a Resultados Detección Temprana de Déficit Auditivo</t>
  </si>
  <si>
    <t>Porcentaje de ejecución metas físicas del PoR Déficit Auditivo</t>
  </si>
  <si>
    <t xml:space="preserve">Dirección Materno Infantil y Adolescente
Dirección Centros Hospitalarios
</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</si>
  <si>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</si>
  <si>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 xml:space="preserve">1.1.3.1 Proyecto sobre la Iniciativa Regional para la Eliminación de la Malaria (IREM) </t>
  </si>
  <si>
    <t>Porcentaje de implementación del proyecto IREM segpun la programación del periodo</t>
  </si>
  <si>
    <t>Dirección Asistencia a la Red
Dirección Laboratorio e Imágenes
Dirección Primer Nivel de Atención</t>
  </si>
  <si>
    <t xml:space="preserve">1.1.3.2 Programa de fortalecimiento de la gestión de los Servicios de Atención Integral (SAIs) para el VIH-SIDA en todos sus componentes </t>
  </si>
  <si>
    <t xml:space="preserve">Al menos el 95 % de las personas que viven con el VIH conocen su estado serológico </t>
  </si>
  <si>
    <t>100%
(2024)</t>
  </si>
  <si>
    <t xml:space="preserve">Dirección Asistencia a la Red
Dirección Laboratorio e Imágenes
</t>
  </si>
  <si>
    <t xml:space="preserve">Al menos el 95 % de las personas que viven con el VIH están en tratamiento </t>
  </si>
  <si>
    <t>80.38%
(2024)</t>
  </si>
  <si>
    <t xml:space="preserve">Dirección Asistencia a la Red
</t>
  </si>
  <si>
    <t xml:space="preserve">Al menos el 86 % personas que viven con el VIH tienen una carga viral suprimida </t>
  </si>
  <si>
    <t>73.55%
(2024)</t>
  </si>
  <si>
    <t xml:space="preserve">1.1.3.3 Plan de fortalecimiento de la Detección, Diagnóstico y Tratamiento (DDT) de la Tuberculosis </t>
  </si>
  <si>
    <t>Tasa de éxito en el tratamiento de la tuberculosis (% de casos registrados)</t>
  </si>
  <si>
    <t>78.12%
(2023)</t>
  </si>
  <si>
    <t>1.1.3.4 Programa de fortalecimiento de la gestión de los servicios ante enfermedades transmitidas por vectores/zoonóticas</t>
  </si>
  <si>
    <t>Porcentaje de ejecución del cronograma de supervisión</t>
  </si>
  <si>
    <t>1.1.3.5 Programa de fortalecimiento de la gestión de la prestacion de Servicios de Infecciones de Transmisión Sexual (ITS), a traves de los Puestos Centinelas</t>
  </si>
  <si>
    <t>Porcentaje de reportes validados y digitalizados</t>
  </si>
  <si>
    <t>1.1.4  Garantizado el cierre de brecha según cartera de servicios y Modelo de Atención en términos de recursos, a través del adecuado financiamiento del PN con las metas de la Red Pública</t>
  </si>
  <si>
    <t>1.1.1.4 Direccionalizado los planes de desarrollo e inversión de los SRS hacia el fortalecimiento del PNA</t>
  </si>
  <si>
    <t>Porcentaje de ejecuión de los planes de inversión</t>
  </si>
  <si>
    <t>25%
(2023)</t>
  </si>
  <si>
    <t>1.2  Avanzar en la articulación de las redes de servicios, asegurando que la atención sea integral y acorde con las necesidades territoriales de la población.</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</si>
  <si>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</si>
  <si>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1.2.1.1 Fortalecimiento del cumplimiento de buenas prácticas de almacenamiento, recepción, distribución y dispensación de medicamentos e insumos en los CEAS</t>
  </si>
  <si>
    <t>Porcentaje de disponibilidad de medicamentos trazadores en los CEAS</t>
  </si>
  <si>
    <t>Gestión Integral de Información</t>
  </si>
  <si>
    <t xml:space="preserve">1.2.1.2 Expansión de Sistema de administración logística de medicamentos e insumos (SALMI) </t>
  </si>
  <si>
    <t xml:space="preserve">Porcentaje de establecimientos programados (expansión) que utilizan SALMI </t>
  </si>
  <si>
    <t>50%
(2023)</t>
  </si>
  <si>
    <t>1.2.1.3 Desarrollo del Programa de Salud Bucal  (PPI 16)</t>
  </si>
  <si>
    <t>Porcentaje de ejecución de las metas físicas del PPI 16</t>
  </si>
  <si>
    <t>Gestión y Control de la Planificación Institucional</t>
  </si>
  <si>
    <t>Incremento porcentual de los servicios odontologicos en los diferentes EES</t>
  </si>
  <si>
    <t>12.25%
(2023)</t>
  </si>
  <si>
    <t>1.2.1.4 Ampliación y mejora de la provisión de servicios de apoyo diagnóstico  y laboratorio</t>
  </si>
  <si>
    <t>Incremento porcentual de los servicios diagnósticos en los diferentes EES</t>
  </si>
  <si>
    <t>27%
(2023)</t>
  </si>
  <si>
    <t>Dirección Laboratorio e Imágenes</t>
  </si>
  <si>
    <t>Promoción y Cultura de Innovación</t>
  </si>
  <si>
    <t>1.2.1.5 Programa de Fortalecimiento del  Nivel Especializado a través del Modelo de Atención Integral en Salud</t>
  </si>
  <si>
    <t>Tasa de mortalidad hospitalaria neta</t>
  </si>
  <si>
    <t>3.69%
(2023)</t>
  </si>
  <si>
    <t>&lt;3.5%</t>
  </si>
  <si>
    <t xml:space="preserve">Índice de ocupación </t>
  </si>
  <si>
    <t>52.71%
(2023)</t>
  </si>
  <si>
    <t>Razón de emergencias vs consultas</t>
  </si>
  <si>
    <t>75.19%
(2023)</t>
  </si>
  <si>
    <t>&lt;50%</t>
  </si>
  <si>
    <t>1.2.2  Garantizada la atención integral con calidad y oportunidad, mediante la coordinación clínica y asistencial de los servicios de salud</t>
  </si>
  <si>
    <t>1.2.2.1 Articulación de la Red: Referencia y Contrarreferencia</t>
  </si>
  <si>
    <t xml:space="preserve">Porcentaje de referencias válidas </t>
  </si>
  <si>
    <t>Porcentaje de contrareferencias efectivas</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</si>
  <si>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</si>
  <si>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Programa Salud Escolar en territorios priorizados (SRS Metropolitano (Santo Domingo Este y Oeste) y SRS Norcentral, Santiago)</t>
  </si>
  <si>
    <t>Porcentaje de ejecución de las metas programáticas del PoR Salud Escolar</t>
  </si>
  <si>
    <t>Dirección Primer Nivel
Dirección Laboratorio e Imágenes</t>
  </si>
  <si>
    <t>1.2.3.2 Conformación de los comités del Primer Nivel y Nivel Especializado</t>
  </si>
  <si>
    <t>Porcentaje de UNAPs con comité de salud conformado</t>
  </si>
  <si>
    <t>51%
(2023)</t>
  </si>
  <si>
    <t xml:space="preserve">Dirección Primer Nivel
</t>
  </si>
  <si>
    <t>Porcentaje de hospitales con comités priorizados (reglamento 434-07) conformados</t>
  </si>
  <si>
    <t>80%
(2023)</t>
  </si>
  <si>
    <t>1.2.4  Redes de servicios ofertando servicios de promoción de la salud y prevención de la enfermedad, acorde a sus carteras de servicios por nivel de atención</t>
  </si>
  <si>
    <t>1.2.4.1 Gestión y despliegue de la Cartera de Servicios de Salud en la Red SNS</t>
  </si>
  <si>
    <t>Porcentaje de establecimientos del nivel especializado que brindan atención conforme cartera de servicios</t>
  </si>
  <si>
    <t>Dirección Asistencia a la Red
Dirección Centros Hospitalarios</t>
  </si>
  <si>
    <t>Porcentaje de establecimientos del primer nivel que brindan atención conforme cartera de servicios</t>
  </si>
  <si>
    <t>1.2.4.2 Plan de Gestión de Listas de Espera Quirúrgica</t>
  </si>
  <si>
    <t>Porcentaje de implementación del plan de gestión de lista de espera quirúrgica</t>
  </si>
  <si>
    <t>1.2.5  Aumentada la eficacia, eficiencia y equidad de la prestación de los servicios de salud a través de la reorganización y transformación de las estructuras de redes de servicios</t>
  </si>
  <si>
    <t>1.2.5.1 Actualización de la zonificación y sectorización en territorio</t>
  </si>
  <si>
    <t>Cobertura de UNAP respecto a la sectorización vigente</t>
  </si>
  <si>
    <t>1.3  Asegurar la calidad de la atención y la seguridad del paciente, en el marco de los derechos de las personas, con el fin de aumentar la confianza y satisfacción de los usuarios de los servicios de salud.</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</si>
  <si>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</si>
  <si>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Desarrollo del diagnóstico de brechas de género</t>
  </si>
  <si>
    <t>Promedio de cumplimiento de la Política Transversal de Género</t>
  </si>
  <si>
    <t>100%
(2023)</t>
  </si>
  <si>
    <t>1.3.3.2 Plan de abordaje efectivo para la atención de las victimas de violencia de género e intrafamiliar que asisten a los establecimientos de salud</t>
  </si>
  <si>
    <t xml:space="preserve">Cobertura de las Unidades de Género en los EES que aplican protocolos de detección y evaluación de riesgo ante violencia </t>
  </si>
  <si>
    <t>35%
(2023)</t>
  </si>
  <si>
    <t>1.3.3.3  Monitoreo y Evaluación de la Calidad y Seguridad del Paciente: Adherencia a Protocolos, Guías de Atención y Otras Normativas</t>
  </si>
  <si>
    <t>Índice Global de Cumplimiento en Adherencia a Protocolos, Guías de Atención y Otras Normativas de Salud</t>
  </si>
  <si>
    <t>≥ 80%</t>
  </si>
  <si>
    <t>Dirección Gestión de la Calidad de los Servicios de Salud</t>
  </si>
  <si>
    <t>1.3.3.4  Monitoreo y Evaluación  de la Calidad y Seguridad del Paciente: Control de Infecciones Asociadas a la Atención de la Salud (IAAS) y Bioseguridad</t>
  </si>
  <si>
    <t>Índice Global de Cumplimiento de los Procesos de Bioseguridad</t>
  </si>
  <si>
    <t>≥ 60%</t>
  </si>
  <si>
    <t>1.3.3.5 Desarrollo del Modelo de Experiencia del Paciente</t>
  </si>
  <si>
    <t>Nivel de Satisfacción de Usuarios en CEAS según resultados de encuestas</t>
  </si>
  <si>
    <t>&gt; 80%</t>
  </si>
  <si>
    <t>Dirección Gestión de la Calidad de los Servicios de Salud
Dirección Centros Hospitalarios</t>
  </si>
  <si>
    <t>Nivel de Satisfacción de Usuarios en PNA priorizados según resultados de encuestas</t>
  </si>
  <si>
    <t>Dirección Gestión de la Calidad de los Servicios de Salud
Dirección Primer Nivel</t>
  </si>
  <si>
    <t>Nivel de Cumplimiento del Programa de Experiencia del Paciente en los SRS</t>
  </si>
  <si>
    <t>1.3.4  Fortalecida la calidad de la atención en salud como resultado del seguimiento a los aspectos técnicos y no técnicos de la atención, que disminuya el riesgo de la seguridad del paciente y de los resultados esperados de salud</t>
  </si>
  <si>
    <t>1.3.4.1 Continuidad de la implementación de los siete (7) estándares de calidad de los Cuidados de Enfermería</t>
  </si>
  <si>
    <t>Porcentaje de satisfacción del servicio de enfermería en los EES</t>
  </si>
  <si>
    <t>1.3.4.2 Monitoreo y Evaluación de la Calidad y Seguridad del Paciente: Gestión de la Habilitación de los Servicios de salud en Primer Nivel de Atención y Nivel Especializado</t>
  </si>
  <si>
    <t>Porcentaje de CPN que han sometido su solicitud de habilitación habilitados</t>
  </si>
  <si>
    <t>≥  10 %</t>
  </si>
  <si>
    <t>Porcentaje de hospitales que han sometido su solicitud de habilitación habilitados</t>
  </si>
  <si>
    <t>≥  85%</t>
  </si>
  <si>
    <t>1.3.4.3 Programa de Humanización y Calidad de los Servicios</t>
  </si>
  <si>
    <t>Índice de Implementación del Programa de Humanización y Calidad de los Servicios</t>
  </si>
  <si>
    <t>≥ 25%</t>
  </si>
  <si>
    <t>1.3.4.4 Calidad de la Atención a la Salud Materna, Neonatal, Infantil y Adolescente</t>
  </si>
  <si>
    <t>Razón de mortalidad materna (por 100,000 nacidos vivos)</t>
  </si>
  <si>
    <t>Razón</t>
  </si>
  <si>
    <t>127.33
(2023)</t>
  </si>
  <si>
    <t>Dirección Materno Infantil y Adolescente</t>
  </si>
  <si>
    <t xml:space="preserve">Tasa de mortalidad, neonatal (por cada 1.000 nacidos vivos) </t>
  </si>
  <si>
    <t>Tasa</t>
  </si>
  <si>
    <t>14.36
(2023)</t>
  </si>
  <si>
    <t xml:space="preserve">1.3.4.5 Mejora de la calidad de la provisión integral de los servicios de salud sexual y reproductiva </t>
  </si>
  <si>
    <t>Partos en Adolescentes  en establecimientos de la red pública (%)</t>
  </si>
  <si>
    <t>18.42
(2023)</t>
  </si>
  <si>
    <t xml:space="preserve">Porcentaje de partos Vía Cesárea en el sector público </t>
  </si>
  <si>
    <t>48.83%
(2023)</t>
  </si>
  <si>
    <r>
      <rPr>
        <sz val="10"/>
        <color theme="1"/>
        <rFont val="Aptos Narrow"/>
        <family val="2"/>
      </rPr>
      <t>≤</t>
    </r>
    <r>
      <rPr>
        <sz val="10"/>
        <color theme="1"/>
        <rFont val="Times New Roman"/>
        <family val="1"/>
      </rPr>
      <t>44.4%</t>
    </r>
  </si>
  <si>
    <t>Porcentaje de puérperas que recibió visita domiciliaria en las primeras 72 horas de regresar a su casa</t>
  </si>
  <si>
    <t>Porcentaje de recién nacidos que recibió visita domiciliaria en las primeras 72 horas de regresar a su casa</t>
  </si>
  <si>
    <t xml:space="preserve">1.3.4.6 Fortalecimiento de los servicios pediátricos </t>
  </si>
  <si>
    <t>Tasa de mortalidad infantil (por 1,000 nacidos vivos)</t>
  </si>
  <si>
    <t>18.44
(2023)</t>
  </si>
  <si>
    <t>1.3.4.7 Implementación del Plan de Gestión de los Servicios de Hostelería Hospitalaria</t>
  </si>
  <si>
    <t>Promedio del cumplimeinto de la higiene y ornato hospitalario</t>
  </si>
  <si>
    <t>86.88%
(2023)</t>
  </si>
  <si>
    <t>LE.2 - Fortalecimiento de la gestión y desarrollo de los recursos humanos.</t>
  </si>
  <si>
    <t>2.1  Desarrollar capacidades en los colaboradores de la red de salud, mediante la formación continua, para mejorar el desempeño laboral y alinearlo con las necesidades identificadas en cada nivel de atención.</t>
  </si>
  <si>
    <t>2.1.1  Incrementada las competencias y resolutividad de los colaboradores, de acuerdo a la complejidad de sus funciones, las necesidades de salud de la población y los compromisos del sector</t>
  </si>
  <si>
    <t>2.1.1.1 Programa de capacitación al personal de enfermería basado en liderazgo, diagnóstico e instrumentos de atención</t>
  </si>
  <si>
    <t>Porcentaje de ejecución del plan de capacitación de enfermería</t>
  </si>
  <si>
    <t>Desarrollo y Gestión de la Red de Servicios</t>
  </si>
  <si>
    <t xml:space="preserve">2.1.1.2 Programas de desarrollo de competencias técnicas y habilidades blandas </t>
  </si>
  <si>
    <t>Porcentaje de ejecución del plan de capacitación DCSNS</t>
  </si>
  <si>
    <t>95%
(2023)</t>
  </si>
  <si>
    <t>2.1.1.3 Evaluación del desempeño laboral</t>
  </si>
  <si>
    <t>Promedio cumplimiento Evaluación Desempeño Laboral</t>
  </si>
  <si>
    <t>82.8%
(2023)</t>
  </si>
  <si>
    <t>2.2  Mejorar los subsistemas de Recursos Humanos con el objetivo de optimizar la provisión de servicios de salud, garantizando una gestión más eficiente del personal.</t>
  </si>
  <si>
    <t>2.2.1  Personal trabaja bajo un clima de satisfacción, realización personal y sentido de pertenencia hacia la institución</t>
  </si>
  <si>
    <t>2.2.1.1 Programa de bienestar y retención de talento</t>
  </si>
  <si>
    <t>Índice de rotación RRHH</t>
  </si>
  <si>
    <r>
      <rPr>
        <sz val="10"/>
        <color theme="1"/>
        <rFont val="Calibri"/>
        <family val="2"/>
      </rPr>
      <t>&lt;</t>
    </r>
    <r>
      <rPr>
        <sz val="9"/>
        <color theme="1"/>
        <rFont val="Times New Roman"/>
        <family val="1"/>
      </rPr>
      <t>15%</t>
    </r>
  </si>
  <si>
    <t xml:space="preserve">2.2.1.2 Fortalecimiento de la Cultura Organizacional </t>
  </si>
  <si>
    <t>Porcentaje de implementación del plan de mejora de la encuesta de Clima Organizacional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</si>
  <si>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</si>
  <si>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2.3.1  Reducida las disparidades en la disponibilidad de personal de salud en los diferentes niveles de atención</t>
  </si>
  <si>
    <t>2.3.1.1 Análisis de la demanda de recursos humanos en salud por nivel de atención</t>
  </si>
  <si>
    <t xml:space="preserve">Porcentaje de oportunidad del envío al MAP de la Planificación Recursos Humanos en Salud </t>
  </si>
  <si>
    <t>Proporción de médicos(as) del sector público por 10,000 habitantes</t>
  </si>
  <si>
    <t>Proporción de enfermeras(os) profesionales del sector público por 10,000 habitantes</t>
  </si>
  <si>
    <t>Razón de enfermeras certificadas por cada 100 médicos</t>
  </si>
  <si>
    <t>Odontólogos(as) profesionales por 10,000 habitantes</t>
  </si>
  <si>
    <t>Enfermeras(os) auxiliares del sector público por 10,000 habitantes</t>
  </si>
  <si>
    <t>Bioanalistas del sector público por 10,000 habitantes</t>
  </si>
  <si>
    <t>Farmacéuticos(as) del sector público por 10,000 habitantes</t>
  </si>
  <si>
    <t>Psicólogos(as) del sector público por 10,000 habitantes</t>
  </si>
  <si>
    <t>Razón de médicos por enfermeras profesionales</t>
  </si>
  <si>
    <t>LE.3 - Fortalecimiento Institucional</t>
  </si>
  <si>
    <t>3.1  Fortalecer los procesos de gestión institucional para mejorar la eficiencia, transparencia y efectividad en la administración de los recursos y servicios.</t>
  </si>
  <si>
    <t>3.1.1  Fortalecida la gestión institucional y productiva mediante la mejora de la transparencia, efectividad de la administración de recursos y servicios.</t>
  </si>
  <si>
    <t>3.1.1.1 Fortalecimiento del sistema de control interno y auditoria de la gestión</t>
  </si>
  <si>
    <t xml:space="preserve">Índice de Control Interno </t>
  </si>
  <si>
    <t>54%
(2023)</t>
  </si>
  <si>
    <t>3.1.1.2 Transparencia de la Gestión y Participación Ciudadana</t>
  </si>
  <si>
    <t>Índice del Sistema Único de Solicitud de Información Pública (SAIP)</t>
  </si>
  <si>
    <t>99.78%
(2023)</t>
  </si>
  <si>
    <t>3.1.1.3 Programa de Seguridad Integral y Gestión de Riesgos de los establecimientos de la Red SNS</t>
  </si>
  <si>
    <t>Porcentaje de implementación del programa en la Red SNS</t>
  </si>
  <si>
    <t>3.1.1.4 Fortalecimiento del Sistema de Administracion de Bienes</t>
  </si>
  <si>
    <t>Porcentaje de registro en el Sistema de Administración de Bienes (SIAB)</t>
  </si>
  <si>
    <t>55%
(2023)</t>
  </si>
  <si>
    <t>3.1.1.5 Fortalecimiento del Sistema de Gestion documental Red SNS</t>
  </si>
  <si>
    <t>Porcentaje de implementacion del Sistema Gestion Documental</t>
  </si>
  <si>
    <t>45%
(2023)</t>
  </si>
  <si>
    <t>3.1.1.6 Implementacion del Plan de Mantenimiento preventivo de vehiculos, equipos e infraestructura sede central</t>
  </si>
  <si>
    <t>Porcentaje de cumplimiento del plan de mantenimiento SNS</t>
  </si>
  <si>
    <t>3.1.1.7 Implementación continua de la Metodología de la Gestión Productiva</t>
  </si>
  <si>
    <t>Porcentaje de hospitales implementando la MGPSS</t>
  </si>
  <si>
    <t>3.2  Aumentar la sostenibilidad financiera de la institución, mediante la optimización de recursos y la implementación de estrategias de financiamiento a mediano y largo plazo.</t>
  </si>
  <si>
    <t>3.2.1  Mejorada la sostenibilidad financiera del SNS mediante el control de gastos, saneamiento de las deudas e incremento de las distintas fuentes de financiamiento con el fin de garantizar la prestación de servicios en salud con oportunidad y eficiencia</t>
  </si>
  <si>
    <t>3.2.1.1 Eficientización de la gestión de las compras y contrataciones</t>
  </si>
  <si>
    <t>Índice del SISCOMPRA</t>
  </si>
  <si>
    <t>86.01%
(2023)</t>
  </si>
  <si>
    <t>3.2.1.2 Fortalecimiento de la Gestión Financiera del SNS</t>
  </si>
  <si>
    <t>Promedio de cumplimiento reporte estados financieros de las Oficinas Regionales de Salud</t>
  </si>
  <si>
    <t>63%
(2023)</t>
  </si>
  <si>
    <t>Porcentaje ejecución presupuestaria SNS</t>
  </si>
  <si>
    <t>90%
(2023)</t>
  </si>
  <si>
    <t xml:space="preserve">Índice del Sistema de Análisis del Cumplimiento de las Normativas Contables (SISACNOC) </t>
  </si>
  <si>
    <t>98%
(2023)</t>
  </si>
  <si>
    <t>3.2.1.3 Fortalecimiento de la Gestión de los acuerdos y servicios contratados por las ARS</t>
  </si>
  <si>
    <t>Porcentaje de glosa en los CEAS</t>
  </si>
  <si>
    <t>10%
(2023)</t>
  </si>
  <si>
    <r>
      <rPr>
        <sz val="10"/>
        <color theme="1"/>
        <rFont val="Calibri"/>
        <family val="2"/>
      </rPr>
      <t>&lt;</t>
    </r>
    <r>
      <rPr>
        <sz val="9"/>
        <color theme="1"/>
        <rFont val="Times New Roman"/>
        <family val="1"/>
      </rPr>
      <t>5%</t>
    </r>
  </si>
  <si>
    <t>Promedio de incremento de la facturación de servicios de la Red SNS</t>
  </si>
  <si>
    <t>6%
(2023)</t>
  </si>
  <si>
    <r>
      <rPr>
        <sz val="10"/>
        <color theme="1"/>
        <rFont val="Aptos Narrow"/>
        <family val="2"/>
      </rPr>
      <t>&gt;</t>
    </r>
    <r>
      <rPr>
        <sz val="10"/>
        <color theme="1"/>
        <rFont val="Times New Roman"/>
        <family val="1"/>
      </rPr>
      <t>10%</t>
    </r>
  </si>
  <si>
    <t>3.3  Mejorar el posicionamiento institucional, con el objetivo de aumentar su visibilidad, reputación y liderazgo en el sector salud.</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</si>
  <si>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</si>
  <si>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Estrategia de comunicación y posicionamiento institucional</t>
  </si>
  <si>
    <t>Porcentaje de implementación Manual de Señalética e Identidad de la Red SNS.</t>
  </si>
  <si>
    <t>3.3.1.2 Plan Interconexión Red Pública de Servicios de Salud</t>
  </si>
  <si>
    <t>Porcentaje de implementación del plan de interconexión</t>
  </si>
  <si>
    <t xml:space="preserve">3.3.1.3 Plan de Gestión ambiental y Responsabilidad Social Institucional </t>
  </si>
  <si>
    <t xml:space="preserve">Porcentaje cumplimiento Política Transversal Gestión Ambiental </t>
  </si>
  <si>
    <t>3.4  Fomentar alianzas interinstitucionales con actores clave, para maximizar los recursos y mejorar la calidad de los servicios de salud a través de la colaboración y el intercambio de conocimientos.</t>
  </si>
  <si>
    <t xml:space="preserve">3.4.1  Fomentadas las alianzas nacionales e internacionales para captación y optimización de recursos que favorezcan el fortalecimiento y calidad de los servicios </t>
  </si>
  <si>
    <t>3.4.1.1 Acuerdos de cooperación nacional e interinstitucional</t>
  </si>
  <si>
    <t>Porcentaje de acuerdos  formalizados y en seguimiento</t>
  </si>
  <si>
    <t>3.4.1.2 Alianzas y Cooperación Internacional para el Fortalecimiento Institucional</t>
  </si>
  <si>
    <t>Porcentaje de reportes de  levantamiento de proyectos de cooperación de la Red SNS realizados</t>
  </si>
  <si>
    <t>3.5  Fortalecer el uso de tecnologías y sistemas de información en la gestión institucional, para mejorar la calidad y eficiencia operativa.</t>
  </si>
  <si>
    <t>3.5.1  Fortalecido el desarrollo y uso de tecnologías y sistemas de información para mejorar la calidad y eficiencia de la gestión operativa</t>
  </si>
  <si>
    <t>3.5.1.1 Reestructuración y expansión de la auditoría calidad del dato en la Red</t>
  </si>
  <si>
    <t xml:space="preserve">Porcentaje de cumplimiento del cronograma de auditoría </t>
  </si>
  <si>
    <t>3.5.1.2 Estadísticas e Informaciones de Salud</t>
  </si>
  <si>
    <t>Porcentate de oportunidad reporte estadístico EES</t>
  </si>
  <si>
    <t>Porcentaje de cobertura reporte estadístico EES</t>
  </si>
  <si>
    <t>3.5.1.3 Transformación Digital de la Gestión Institucional</t>
  </si>
  <si>
    <t>Índice de Uso de las TIC e Implementación de Gobierno Digital</t>
  </si>
  <si>
    <t>85.56%
(2023)</t>
  </si>
  <si>
    <t>Dirección Tecnología de la Información</t>
  </si>
  <si>
    <t>3.5.1.4 Implementación del Proyecto de Telediagnóstico en regiones priorizadas</t>
  </si>
  <si>
    <t>Porcentaje de avance de implementación del proyecto telediagnóstico</t>
  </si>
  <si>
    <t>Dirección Laboratorio e Imágenes
Dirección Infraestructura y Equipos</t>
  </si>
  <si>
    <t>3.6  Fortalecer la infraestructura física y el equipamiento médico, asegurando que los centros de salud cuenten con recursos adecuados para ofrecer atención de calidad.</t>
  </si>
  <si>
    <t>3.6.1  Readecuada la infraestructura física y dotación de equipamiento médico de los establecimientos de salud acorde al nivel de atención</t>
  </si>
  <si>
    <t>3.6.1.1 Implementación del Programa de Readecuación y Construccion de  Infraestructuras centros de salud de la  Red SNS</t>
  </si>
  <si>
    <t>Porcentaje de EES inaugurados según programación del periodo</t>
  </si>
  <si>
    <t>Cultura de Servicios y Gestión de Usuarios</t>
  </si>
  <si>
    <t xml:space="preserve">3.6.1.2 Implementación del Programa de Equipamiento de establecimientos de salud </t>
  </si>
  <si>
    <t>Porcentaje de cumplimiento del cronograma de equipamiento del periodo</t>
  </si>
  <si>
    <t>Fortalecimiento de la Veeduría y participación social</t>
  </si>
  <si>
    <t>3.6.1.3 Implementación del Plan de Mantenimiento Preventivo y/o Correctivo  de Infraestructuras y Equipos Médicos de la Red SNS</t>
  </si>
  <si>
    <t>Promedio de cumplimiento del plan de mantenimiento correctivo y preventivo de los hospitales SISMAP Salud</t>
  </si>
  <si>
    <t>69%
(2023)</t>
  </si>
  <si>
    <t>3.7  Fortalecer las capacidades de planificación institucional para optimizar los procesos estratégicos, asegurando que los resultados esperados y el presupuesto se alineen de manera efectiva, contribuyendo a la mejora continua de la gestión institucional.</t>
  </si>
  <si>
    <t>3.7.1  Fortalecida la capacidad institucional mediante la optimización de los procesos, empoderamiento del talento humano y articulación interna contribuyendo a la mejora continua de la gestión institucional</t>
  </si>
  <si>
    <t>3.7.1.1 Programas Orientados a Resultados (PoR), Programas Presupuestarios Institucionales (PPI) y proyectos institucionales</t>
  </si>
  <si>
    <t xml:space="preserve">Índice Gestión Presupuestaria </t>
  </si>
  <si>
    <t>87.24%
(2023)</t>
  </si>
  <si>
    <t>Dirección Planificación y Desarrollo
Dirección Financiera</t>
  </si>
  <si>
    <t>3.7.1.2 Formulación y seguimiento de los Proyectos del Sistema Nacional de Inversión Pública</t>
  </si>
  <si>
    <t>Porcentaje de proyectos SNIP aprobados en seguimiento</t>
  </si>
  <si>
    <t>47%
(2024)</t>
  </si>
  <si>
    <t>Dirección Planificación y Desarrollo
Dirección Infraestructura y Equipos</t>
  </si>
  <si>
    <t>3.7.1.3 Optimización de la Estructura Organizativa y Transformación Organizacional</t>
  </si>
  <si>
    <t>Porcentaje de hospitales con estructura definida</t>
  </si>
  <si>
    <t>71%
(2023)</t>
  </si>
  <si>
    <t>Porcentaje de hospitales con manuales de funciones definidas</t>
  </si>
  <si>
    <t>59%
(2023)</t>
  </si>
  <si>
    <t>Porcentaje de implementación del manual de cargos</t>
  </si>
  <si>
    <t>3.7.1.4 Fomento de la Innovación en la Gestión Institucional</t>
  </si>
  <si>
    <t xml:space="preserve">Número de ideas innovadoras implementadas </t>
  </si>
  <si>
    <t>Unidad</t>
  </si>
  <si>
    <t>1
(2023)</t>
  </si>
  <si>
    <t>3.7.1.5 Fortalecimiento del modelo de gestión y monitoreo de la calidad institucional</t>
  </si>
  <si>
    <t>Porcentaje de cumplimiento requerimientos CCC según evaluación anual del órgano rector (MAP)</t>
  </si>
  <si>
    <t>&gt;95%</t>
  </si>
  <si>
    <t>Porcentaje de aplicación encuesta de satisfacción de los servicios internos (nivel central)</t>
  </si>
  <si>
    <t>Porcentaje de implementación de la Evaluación Desempeño Institucional</t>
  </si>
  <si>
    <t>Promedio cumplimiento Evaluación Desempeño Institucional</t>
  </si>
  <si>
    <t>83.84%
(2023)</t>
  </si>
  <si>
    <t>Dirección Planificación y Desarrollo
Direcciones Transversales y Misionales SNS</t>
  </si>
  <si>
    <t>Grado de cumplimiento de los indicadores del Sistema de Monitoreo de la Administración Pública (SISMAP)</t>
  </si>
  <si>
    <t>&gt;=95%</t>
  </si>
  <si>
    <t>Dirección Planificación y Desarrollo
Dirección Recursos Humanos</t>
  </si>
  <si>
    <t xml:space="preserve">Índice de Producción Institucional </t>
  </si>
  <si>
    <t>82.39%
(2023)</t>
  </si>
  <si>
    <t>Porcentaje cumplimiento Política Transversal Cohesión Territorial</t>
  </si>
  <si>
    <t>3.7.1.6 Implementación de los programas Desempeño SNS y SISMAP Salud</t>
  </si>
  <si>
    <t>Nivel de implementación nueva versión SISMAP Salud</t>
  </si>
  <si>
    <t>Porcentaje de monitoreo indicadores Programa de Desempeño SNS</t>
  </si>
  <si>
    <t>Porcentaje de monitoreo indicadores SISMAP Salud</t>
  </si>
  <si>
    <t>3.7.1.7 Ejecución y seguimiento de los Planes de Riesgos Institucionales y las Normas Básicas de Control Interno</t>
  </si>
  <si>
    <t>Porcentaje de cumplimiento plan de implementación y seguimiento a Sistema de Gestión de Riesgos DCSNS</t>
  </si>
  <si>
    <t>Porcentaje de cumplimiento plan de implementación y seguimiento a Sistema de Gestión de Riesgos ORS</t>
  </si>
  <si>
    <t>Porcentaje de cumplimiento indicador NOBACI en SNS Nivel Central</t>
  </si>
  <si>
    <t>93%
(2023)</t>
  </si>
  <si>
    <t>3.7.1.8 Simplificación y estandarización de Procesos del Sistema de Gestión de Calidad Red SNS</t>
  </si>
  <si>
    <t>Porcentaje de cumplimiento plan rediseño de procesos priorizados</t>
  </si>
  <si>
    <t>85%
(2023)</t>
  </si>
  <si>
    <t>&gt;=90%</t>
  </si>
  <si>
    <t>3.7.1.9 Implementación estándares norma ISO 9001:2015 de gestión de calidad en procesos priorizados</t>
  </si>
  <si>
    <t>Porcentaje de cumplimiento programa de auditorías del SGC</t>
  </si>
  <si>
    <t>Porcentaje de cierre acciones correctivas definidas</t>
  </si>
  <si>
    <t>&gt;80%</t>
  </si>
  <si>
    <t>Porcentaje de cumplimiento objetivos de calidad</t>
  </si>
  <si>
    <t xml:space="preserve">Grado optimización procesos institucionales prioritarios </t>
  </si>
  <si>
    <t>3.7.1.10 Implementación de las normas ISO 37001:2016 sobre Sistemas de Gestión Antisoborno e ISO 37301:2021 sobre Sistemas de Gestión de Cumplimiento Regulatorio</t>
  </si>
  <si>
    <t>Grado de implementación de la norma ISO 37001:2016 sobre Sistemas de Gestión Antisoborno</t>
  </si>
  <si>
    <t>Grado de implementación de la norma ISO 37301:2021 sobre Sistemas de Gestión de Cumplimiento Regulatorio</t>
  </si>
  <si>
    <t>3.7.1.11 Estandarización de la gestión de litigios en la Red Pública SNS</t>
  </si>
  <si>
    <t xml:space="preserve">Porcentaje de cumplimiento del proceso de estandarización de la gestión de litigios </t>
  </si>
  <si>
    <t>3.7.1.12 Acreditación de los Laboratorio Clínicos con la norma ISO 15189</t>
  </si>
  <si>
    <t xml:space="preserve">Porcentaje de laboratorios prioritarios acreditados </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</si>
  <si>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</si>
  <si>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</si>
  <si>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</si>
  <si>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</si>
  <si>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</si>
  <si>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</si>
  <si>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</si>
  <si>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</si>
  <si>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</si>
  <si>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</si>
  <si>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</si>
  <si>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</si>
  <si>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</si>
  <si>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</si>
  <si>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</si>
  <si>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</si>
  <si>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</si>
  <si>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</si>
  <si>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</si>
  <si>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</si>
  <si>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</si>
  <si>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</si>
  <si>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DMI 1.1.1.1.01</t>
  </si>
  <si>
    <t>Visita de supervisión del cumplimiento de los procedimientos operativos del SUGEMI en los SRS.</t>
  </si>
  <si>
    <t>Listado de participación</t>
  </si>
  <si>
    <t>Informe</t>
  </si>
  <si>
    <t>DMI</t>
  </si>
  <si>
    <t>DAR 1.1.1.2.01</t>
  </si>
  <si>
    <t>Visita a seguimiento a EES que implementan la estrategia HEARTS.</t>
  </si>
  <si>
    <t>DGC</t>
  </si>
  <si>
    <t>DPN 1.1.1.2.01</t>
  </si>
  <si>
    <t xml:space="preserve">Acompañamiento a los SRS para el seguimiento a pacientes con Enfermedades Crónicas No Transmisibles </t>
  </si>
  <si>
    <t>DPN</t>
  </si>
  <si>
    <t>DPN 1.1.1.2.02</t>
  </si>
  <si>
    <t xml:space="preserve">Seguimiento a la capacitación a los SRS para la expansión de la  Estrategia HEARTS </t>
  </si>
  <si>
    <t>Otros</t>
  </si>
  <si>
    <t>Plan de capacitación</t>
  </si>
  <si>
    <t>DPN 1.1.1.3.01</t>
  </si>
  <si>
    <t>Seguimiento a los SRS para la adscripción de la población a través de las fichas familiares</t>
  </si>
  <si>
    <t>DPN 1.1.1.3.02</t>
  </si>
  <si>
    <t>Seguimiento a los SRS para la digitación de las fichas familiares en el SIRPAFF</t>
  </si>
  <si>
    <t>Reporte</t>
  </si>
  <si>
    <t>DPN 1.1.1.4.01</t>
  </si>
  <si>
    <t>Seguimiento a los SRS en la ejecución de los planes de inversión</t>
  </si>
  <si>
    <t>DPN 1.1.1.4.02</t>
  </si>
  <si>
    <t>Reunión de coordinación y avances a las acciones implementadas en el PNA</t>
  </si>
  <si>
    <t>Minuta</t>
  </si>
  <si>
    <t>DPN 1.1.1.4.03</t>
  </si>
  <si>
    <t xml:space="preserve">Talleres de presentación de avances de las acciones en el marco del convenio SNS-SENASA </t>
  </si>
  <si>
    <t>DPN 1.1.1.4.04</t>
  </si>
  <si>
    <t>Seguimiento al proceso de facturación en los CCDx</t>
  </si>
  <si>
    <t>DAR 1.1.2.1.01</t>
  </si>
  <si>
    <t>Visitas de supervisión con el objetivo de identificar brechas en la atención de salud mental, con el fin de desarrollar planes de mejora para fortalecer los servicios.</t>
  </si>
  <si>
    <t>DSM</t>
  </si>
  <si>
    <t>DAR 1.1.2.1.02</t>
  </si>
  <si>
    <t>Taller de capacitación en el fortalecimiento en buenas prácticas en protocolos y documentación estandarizada.</t>
  </si>
  <si>
    <t>Fotos</t>
  </si>
  <si>
    <t>DAR 1.1.2.1.03</t>
  </si>
  <si>
    <t>Mesas de trabajo con los coordinadores regionales de salud mental para seguimiento de los levantamientos realizados en los EES.</t>
  </si>
  <si>
    <t>DAR 1.1.2.1.04</t>
  </si>
  <si>
    <t>Ampliación de la estrategia MhGap de Atención Primaria, con enfoque prioritario en los Servicios Regionales Metropolitana, Valdesia y Norcentral.</t>
  </si>
  <si>
    <t>DAR 1.1.2.1.05</t>
  </si>
  <si>
    <t>Mesas de trabajo con la DPN y DCH para dar seguimiento y atención oportuna a los pacientes identificados con trastornos de salud mental.</t>
  </si>
  <si>
    <t>DAR 1.1.2.1.06</t>
  </si>
  <si>
    <t>Mesas de trabajo con la DGI y DTI para optimizar el registro de consultas e internamientos en Salud Mental, con la finalidad de asegurar la disponibilidad de datos actualizados y accesibles.</t>
  </si>
  <si>
    <t>DAR 1.1.2.1.07</t>
  </si>
  <si>
    <t>Visitas de supervisión a las Unidades de Intervención en Crisis en funcionamiento en la región.</t>
  </si>
  <si>
    <t>DAR 1.1.2.1.08</t>
  </si>
  <si>
    <t>Mesas de trabajo con los coordinadores regionales de salud mental y directores regionales sobre las Unidades de Intervención en Crisis en funcionamiento en la región.</t>
  </si>
  <si>
    <t>DAR 1.1.2.1.09</t>
  </si>
  <si>
    <t>Mesas de trabajo con DMIA para seguimiento a la atención de NNA en las UIC.</t>
  </si>
  <si>
    <t>CPS 1.1.2.2.03</t>
  </si>
  <si>
    <t>Elaboración del informe trimestral de ejecución del PoR 43</t>
  </si>
  <si>
    <t>CPS</t>
  </si>
  <si>
    <t>1.1.2.2 Implementación del Programa Orientado a Resultados Detección Oportuna y Atención del Cáncer de Mama, Cérvix y Próstata</t>
  </si>
  <si>
    <t>CPS 1.1.2.2.01</t>
  </si>
  <si>
    <t>Seguimiento a la ejecución y funcionalidad del PoR 43 en los hospitales priorizados</t>
  </si>
  <si>
    <t>CPS 1.1.2.2.02</t>
  </si>
  <si>
    <t>Seguimiento a la digitación de la producción de servicios que se ofertan a través del PoR 43</t>
  </si>
  <si>
    <t>Registro digital del programa</t>
  </si>
  <si>
    <t>MIA 1.1.2.3.01</t>
  </si>
  <si>
    <t>Evaluación y selección de CEAS  para la expansión del Programa de Detección Temprana del Deficit Auditivo</t>
  </si>
  <si>
    <t>DIA</t>
  </si>
  <si>
    <t>MIA 1.1.2.3.02</t>
  </si>
  <si>
    <t xml:space="preserve">Seguimiento a la implementación del Programa Detección Temprana del Déficit Auditivo </t>
  </si>
  <si>
    <t>MIA 1.1.2.3.03</t>
  </si>
  <si>
    <t>Reunión seguimiento indicadores y desempeño Programa Detección Temprana del Deficit Auditivo</t>
  </si>
  <si>
    <t>DAR 1.1.3.1.01</t>
  </si>
  <si>
    <t>Visitas de seguimiento a la implementación del DTIR en EES de los SRS con y sin focos activos de malaria</t>
  </si>
  <si>
    <t>DLI 1.1.3.1.01</t>
  </si>
  <si>
    <t>Visita de supervisión  a los SRS para verificar el cumplimiento de las acciones para el diagnóstico de malaria en los SRS.</t>
  </si>
  <si>
    <t>DLI</t>
  </si>
  <si>
    <t>DPN 1.1.3.1.01</t>
  </si>
  <si>
    <t>Seguimiento a los SRS con focos activos de malaria</t>
  </si>
  <si>
    <t>DAR 1.1.3.2.01</t>
  </si>
  <si>
    <t>Seguimiento a la implementación del plan de integración de los servicios de VIH en los EES de las provincias priorizadas (Distrito Nacional, Santiago, La Altagracia).</t>
  </si>
  <si>
    <t>DAR 1.1.3.2.02</t>
  </si>
  <si>
    <t>Supervisión capacitante en el Sistema de Registro Nominal de Atención Integral (SIRNAI).</t>
  </si>
  <si>
    <t>DAR 1.1.3.2.03</t>
  </si>
  <si>
    <t>Visitas de seguimiento al fortalecimiento del  Sistema de Registro Nominal de Atención Integral (SIRNAI) a nivel nacional.</t>
  </si>
  <si>
    <t>DAR 1.1.3.2.04</t>
  </si>
  <si>
    <t>Visitas de supervisión para evaluar el funcionamiento de los sistemas de información del programa de VIH (Módulo de Huellas Dactilares, Módulo de CV y CD4, SIRENP Y PrEP).</t>
  </si>
  <si>
    <t>DAR 1.1.3.2.05</t>
  </si>
  <si>
    <t>Visitas de supervisión Áreas de Consejería  para pruebas VIH, de EES priorizados para verificar entrega y registro oportuno de pre y post consejería en el SIRENP.</t>
  </si>
  <si>
    <t>DAR 1.1.3.2.06</t>
  </si>
  <si>
    <t>Implementación del Sistema de Registro Nominal de Pruebas de VIH (SIRENP-VIH) en los EES priorizados.</t>
  </si>
  <si>
    <t>DAR 1.1.3.2.07</t>
  </si>
  <si>
    <t>Auditoría del Sistema de Registro Nominal de Atención Integral (SIRNAI).</t>
  </si>
  <si>
    <t>DAR 1.1.3.2.08</t>
  </si>
  <si>
    <t>Supervisión a los SAIs para impulsar el llenado de la ficha de caracterización a poblaciones claves.</t>
  </si>
  <si>
    <t>DAR 1.1.3.2.09</t>
  </si>
  <si>
    <t>Supervisión de los Servicios de Preexposición al VIH (PrEP) en los Establecimientos de Salud, para el fortalecimiento Integral de la Estrategia de Prevención del VIH.</t>
  </si>
  <si>
    <t>DAR 1.1.3.2.10</t>
  </si>
  <si>
    <t>Seguimiento a la implementación del Módulo de Psicología en el FAPPS para fortalecer la adherencia al tratamiento ARV.</t>
  </si>
  <si>
    <t>DAR 1.1.3.2.11</t>
  </si>
  <si>
    <t>Visitas de seguimiento a la implementación del registro de dispensación de medicamentos ARV en los SAIs-Farmacias de los EES priorizados.</t>
  </si>
  <si>
    <t>DAR 1.1.3.2.12</t>
  </si>
  <si>
    <t>Visitas de supervisión para la implementación de la estrategia de Profilaxis Post Exposición al VIH (PEP) y otras ITS.</t>
  </si>
  <si>
    <t>DAR 1.1.3.2.13</t>
  </si>
  <si>
    <t>Aplicación de encuesta de satisfacción dirigida a los pacientes de los Servicios de Atención Integral para evaluar la calidad de la atención e identificar áreas de mejora, con el fin de generar propuestas que impulsen cambios en la atención.</t>
  </si>
  <si>
    <t>Encuesta</t>
  </si>
  <si>
    <t>DAR 1.1.3.2.14</t>
  </si>
  <si>
    <t>Visitas de supervisión a los EES que brindan atención al VIH, con el objetivo de reducir la transmisión materno-infantil del VIH y otras ITS.</t>
  </si>
  <si>
    <t xml:space="preserve">Informe </t>
  </si>
  <si>
    <t>DAR 1.1.3.2.15</t>
  </si>
  <si>
    <t>Mesas de trabajo con el personal de los SRS para seguimiento al cumplimiento de indicadores de la cascada 95-95-95 del Programa de VIH.</t>
  </si>
  <si>
    <t>DAR 1.1.3.2.16</t>
  </si>
  <si>
    <t>Mesas de coordinación con DLI  para el seguimiento a la toma de muestras de pruebas especiales de VIH en los EES.</t>
  </si>
  <si>
    <t>DAR 1.1.3.2.17</t>
  </si>
  <si>
    <t>Mesas de coordinación con MIA  para el seguimiento a la prestación de servicios de VIH en Hospitales Maternos y Unidades de Adolescentes en los EES priorizados.</t>
  </si>
  <si>
    <t>DAR 1.1.3.2.18</t>
  </si>
  <si>
    <t>Mesas de coordinación con DMI  para el seguimiento a la distribución de Medicamentos ARV en los EES que cuentan con SAIs.</t>
  </si>
  <si>
    <t>DAR 1.1.3.2.19</t>
  </si>
  <si>
    <t>Mesa de trabajo con DTI y DGI para el análisis de la calidad de los datos del FAPPS-SIRNAI.</t>
  </si>
  <si>
    <t>DAR 1.1.3.2.20</t>
  </si>
  <si>
    <t>Mesa de trabajo con supervisores, digitadores, analistas y técnicos del programa de VIH para la formulación de propuestas que fortalezcan el alcance de la estrategia 95-95-95.</t>
  </si>
  <si>
    <t>DAR 1.1.3.2.21</t>
  </si>
  <si>
    <t>Taller de capacitación del personal de salud de los SAIs en la guía de adherencia al tratamiento ARV.</t>
  </si>
  <si>
    <t>Agenda</t>
  </si>
  <si>
    <t>DAR 1.1.3.2.22</t>
  </si>
  <si>
    <t>Taller de capacitación al personal de salud de los SAIs en la guía de Consejería pre y post a la prueba de VIH.</t>
  </si>
  <si>
    <t>DAR 1.1.3.2.23</t>
  </si>
  <si>
    <t>Taller de actualización al personal de los SAIS en los reportes del Sistema de Registro Nominal de Atención Integral (SIRNAI).</t>
  </si>
  <si>
    <t>DAR 1.1.3.2.24</t>
  </si>
  <si>
    <t>Taller de capacitación sobre el manejo de la calidad de los datos y el uso eficiente de los reportes del FAPPS/SIRNAI, dirigido a los coordinadores regionales y supervisores de campo del programa de VIH.</t>
  </si>
  <si>
    <t>DAR 1.1.3.2.25</t>
  </si>
  <si>
    <t>Taller de capacitación para la actualización del personal de los SAIs en el manejo clínico y programático de pacientes adultos, embarazadas y pediátricos con VIH.</t>
  </si>
  <si>
    <t>DLI 1.1.3.2.01</t>
  </si>
  <si>
    <t>Seguimiento  a los SRS en el levantamiento para la implementación del Sistema de Registro Nominal de VIH (SIRENP-VIH)</t>
  </si>
  <si>
    <t>DAR 1.1.3.3.01</t>
  </si>
  <si>
    <t>Taller de Capacitación y actualización (Algoritmo, TB-DR, TB-Infantil, Diabetes y TB/VIH) al personal de salud para el fortalecimiento del programa de Tuberculosis.</t>
  </si>
  <si>
    <t>DAR 1.1.3.3.02</t>
  </si>
  <si>
    <t>Visitas de auditoría al Sistema de Información Operacional y Epidemiológico de TB (SIOE) en los EES para fortalecimiento de la calidad del dato.</t>
  </si>
  <si>
    <t>DAR 1.1.3.3.03</t>
  </si>
  <si>
    <t>Visitas para fortalecer la implementación y el uso de los protocolos de la Terapia Preventiva de Tuberculosis (TPT) en los SAIs.</t>
  </si>
  <si>
    <t>DAR 1.1.3.3.04</t>
  </si>
  <si>
    <t>Visitas de seguimiento a los Centros Penitenciarios para la aplicación y manejo de los protocolos, calidad del dato y la adherencia  de los casos TB, TB-VIH y TB-DR.</t>
  </si>
  <si>
    <t>DAR 1.1.3.3.05</t>
  </si>
  <si>
    <t>Taller con los SRS para seguimiento al cumplimiento de las Metas e Indicadores del PoR 41 en las Regiones Priorizadas (SRS 0, I,II, III,IV,V,VI,VII Y VIII).</t>
  </si>
  <si>
    <t>DAR 1.1.3.3.06</t>
  </si>
  <si>
    <t>Visitas de seguimiento a la implementación del Programa Orientado a Resultado a las regiones priorizadas SRS Cibao Occidental  y SRS Cibao Central.</t>
  </si>
  <si>
    <t>DAR 1.1.3.3.07</t>
  </si>
  <si>
    <t>Mesas de trabajo con los SRS para Planificación y Organización de las actividades de Tuberculosis.</t>
  </si>
  <si>
    <t>DAR 1.1.3.3.08</t>
  </si>
  <si>
    <t>Seguimiento a la implementación de las Aplicaciones tecnológicas para el seguimiento a las estrategias de adherencia del programa 41(DOT Domiciliario y Paquete de Salud Mental) en las regiones priorizadas.</t>
  </si>
  <si>
    <t>DAR 1.1.3.3.09</t>
  </si>
  <si>
    <t>Taller de adherencia al tratamiento de tuberculosis y apoyo psicológicos para el manejo de las intervenciones comunitarias a los pacientes de TB para los Psicólogos del PoR-41 en las regiones priorizadas (SRS-0, I, II, III,  IV, V, VI, VII y VIII).</t>
  </si>
  <si>
    <t>DAR 1.1.3.3.10</t>
  </si>
  <si>
    <t>Visitas a las Unidades Técnicas Regionales (UTR) para Monitoreo al cumplimiento de protocolos establecidos para el manejo de los pacientes Drogoresistentes.</t>
  </si>
  <si>
    <t>DAR 1.1.3.3.11</t>
  </si>
  <si>
    <t>Reuniones con el Comité Nacional Evaluador (CONE)  para la discusión de manejo de pacientes TB-DR para mejora de la atención.</t>
  </si>
  <si>
    <t>DAR 1.1.3.3.12</t>
  </si>
  <si>
    <t>Visitas a los EES con pediatras pertenecientes a la Red Nacional de Pediatría para seguimiento de casos de TB Infantil.</t>
  </si>
  <si>
    <t>DAR 1.1.3.3.13</t>
  </si>
  <si>
    <t>Mesas de trabajo con el nivel intermedio (Áreas de salud, 9 SRS) para revisión de los indicadores y realización de planes de mejora en los servicios de TB</t>
  </si>
  <si>
    <t>DAR 1.1.3.3.14</t>
  </si>
  <si>
    <t>Taller de integración externa al conocimiento sobre  Tuberculosis y su manejo en los servicios de salud.</t>
  </si>
  <si>
    <t>DAR 1.1.3.3.15</t>
  </si>
  <si>
    <t>Mesas de trabajo con DLI y DMI para coordinación y distribución de medicamentos en los SRS y realización de planes de mejora en servicios de TB para atención oportuna.</t>
  </si>
  <si>
    <t>DAR 1.1.3.4.01</t>
  </si>
  <si>
    <t xml:space="preserve">Mesa de coordinación entre PNA, DCH y DLI para el seguimiento de enfermedades transmitidas por vectores y zoonosis </t>
  </si>
  <si>
    <t>DAR 1.1.3.4.02</t>
  </si>
  <si>
    <t>Visitas de seguimiento a las actividades de control de enfermedades transmitidas por vectores y zoonosis en los SRS</t>
  </si>
  <si>
    <t>DAR 1.1.3.4.03</t>
  </si>
  <si>
    <t>Visitas de seguimiento a la calidad de la atención de los pacientes con mordeduras en EES</t>
  </si>
  <si>
    <t>DPN 1.1.3.4.01</t>
  </si>
  <si>
    <t xml:space="preserve">Acompañamiento a los SRS para seguimiento a enfermedades transmitidas por vectores </t>
  </si>
  <si>
    <t>1.1.3.5 Programa de fortalecimiento de la gestión de la prestación de Servicios de Infecciones de Transmisión Sexual (ITS), a través de los Puestos Centinelas</t>
  </si>
  <si>
    <t>DAR 1.1.3.5.01</t>
  </si>
  <si>
    <t>Mesas de trabajo con el personal de los SRS para la formulación de propuestas orientadas al fortalecimiento y desarrollo de los Servicios de Infecciones de Transmisión Sexual (ITS) en los puestos centinela.</t>
  </si>
  <si>
    <t>DAR 1.1.3.5.02</t>
  </si>
  <si>
    <t>Visitas de seguimiento para el fortalecimiento de los Servicios de Infecciones de Transmisión Sexual (ITS) de los puestos centinelas establecidos.</t>
  </si>
  <si>
    <t>DAR 1.1.3.5.03</t>
  </si>
  <si>
    <t>Mesa de trabajo con DTI y DGI para dar seguimiento a las estrategias de digitalización de los reportes de ITS de los puestos centinelas establecidos.</t>
  </si>
  <si>
    <t>DAR 1.1.3.5.04</t>
  </si>
  <si>
    <t>Auditoria de la calidad de los datos en los Puestos Centinelas de ITS establecidos.</t>
  </si>
  <si>
    <t>DAR 1.1.3.5.05</t>
  </si>
  <si>
    <t>Visitas de supervisión para la Mejora de la Calidad de los Datos y el Registro Oportuno en el Sistema de Registro Nominal de Pruebas de VIH (SIRENP) para resultados de pruebas de VIH, Hepatitis B, Hepatitis C y Sífilis</t>
  </si>
  <si>
    <t>DPN 1.1.3.5.01</t>
  </si>
  <si>
    <t>Seguimiento a los SRS a la atención en salud sexual y reproductiva ( Planificacion familiar, Papanicolau, ITS, entre otros) en el PNA</t>
  </si>
  <si>
    <t>DMI 1.2.1.1.01</t>
  </si>
  <si>
    <t>Elaboración y difusión del Boletín de Información Estratégica Nacional del SUGEMI.</t>
  </si>
  <si>
    <t>Registro Digital</t>
  </si>
  <si>
    <t>Boletín</t>
  </si>
  <si>
    <t>DMI 1.2.1.1.02</t>
  </si>
  <si>
    <t>Reunión mesa técnica de coordinación de la Gestión de Suministro con PROMESE/CAL.</t>
  </si>
  <si>
    <t>DMI 1.2.1.1.03</t>
  </si>
  <si>
    <t>Talleres de capacitación sobre la metodología de estimación y programación de medicamentos e insumos de uso general a SRS y CEAS para el 2026.</t>
  </si>
  <si>
    <t>DMI 1.2.1.1.04</t>
  </si>
  <si>
    <t>Talleres de acompañamiento a los SRS para la consolidación y validación de la programación de medicamentos e insumos de uso general para el 2026.</t>
  </si>
  <si>
    <t>DMI 1.2.1.1.05</t>
  </si>
  <si>
    <t>Reunión de apoyo a la DAEH para la estimación y programación de medicamentos e insumos para 2026</t>
  </si>
  <si>
    <t>Plantilla de Programación</t>
  </si>
  <si>
    <t>DMI 1.2.1.1.06</t>
  </si>
  <si>
    <t>Reunión de apoyo a la DCH para la estimación y programación de medicamentos e insumos para hemodiálisis 2026.</t>
  </si>
  <si>
    <t>DMI 1.2.1.1.07</t>
  </si>
  <si>
    <t>Taller para Estimación y Programación de Medicamentos e insumos de VIH para el 2026.</t>
  </si>
  <si>
    <t>DMI 1.2.1.1.08</t>
  </si>
  <si>
    <t>Reunión de Estimación y Programación de Insumos para Planificación Familiar para el 2026.</t>
  </si>
  <si>
    <t>DMI 1.2.1.1.09</t>
  </si>
  <si>
    <t>Reunión para la Estimación y Programación de Medicamentos e insumos de TB primera línea para el 2026.</t>
  </si>
  <si>
    <t>DMI 1.2.1.1.10</t>
  </si>
  <si>
    <t>Reunión para Estimación y Programación de Medicamentos e insumos de TB segunda línea para el 2026.</t>
  </si>
  <si>
    <t>DMI 1.2.1.1.11</t>
  </si>
  <si>
    <t>Taller de validación de la programación de medicamentos e insumos de uso general para el 2026.</t>
  </si>
  <si>
    <t>DMI 1.2.1.1.12</t>
  </si>
  <si>
    <t>Reporte mensual de disponibilidad de Programas de Salud Colectiva (TB, VIH y PF).</t>
  </si>
  <si>
    <t>DMI 1.2.1.1.13</t>
  </si>
  <si>
    <t>Reporte trimestral de Pedidos Vs Despacho de PROMESE/CAL a CEAS y SRS.</t>
  </si>
  <si>
    <t>DMI 1.2.1.1.14</t>
  </si>
  <si>
    <t>Visita de supervisión de la disponibilidad de medicamentos e insumos de los Programas Cuidados Obstétricos y Mamá Canguro.</t>
  </si>
  <si>
    <t>DMI 1.2.1.1.15</t>
  </si>
  <si>
    <t>Visita de supervisión de la gestión de suministro de medicamentos de Planificación Familiar en los establecimientos de salud (CEAS o SRS) seleccionados.</t>
  </si>
  <si>
    <t>DMI 1.2.1.1.16</t>
  </si>
  <si>
    <t>Visita de supervisión de la gestión de suministro de medicamentos de VIH en los establecimientos de salud (CEAS o SRS) seleccionados.</t>
  </si>
  <si>
    <t>DMI 1.2.1.1.17</t>
  </si>
  <si>
    <t>Visita de supervisión de la gestión de suministro de medicamentos de TB en los establecimientos de salud (CEAS o SRS) seleccionados.</t>
  </si>
  <si>
    <t>DMI 1.2.1.1.18</t>
  </si>
  <si>
    <t>Visita de supervisión del cumplimiento de los procedimientos operativos del SUGEMI en los Hospitales.</t>
  </si>
  <si>
    <t>DMI 1.2.1.1.19</t>
  </si>
  <si>
    <t>Evaluación de evidencias sobre el cumplimiento de BPA y disponibilidad de trazadores en los CEAS (SISMAP SALUD).</t>
  </si>
  <si>
    <t>DMI 1.2.1.1.20</t>
  </si>
  <si>
    <t>Reunión mesa técnica de coordinación de la Gestión de Suministro con Planificación Familiar.</t>
  </si>
  <si>
    <t>DMI 1.2.1.1.21</t>
  </si>
  <si>
    <t>Acompañamiento a la funcionalidad de los Comité Fármaco Terapéutico (CFT) en los SRS y/o CEAS.</t>
  </si>
  <si>
    <t>DMI 1.2.1.1.22</t>
  </si>
  <si>
    <t>Visita de supervisión para el control y suministro de los insumos y bajantes para las bombas de infusión.</t>
  </si>
  <si>
    <t>DMI 1.2.1.2.01</t>
  </si>
  <si>
    <t>Visita de supervisión para validar el uso y funcionamiento del SALMI en los almacenes regionales y EES.</t>
  </si>
  <si>
    <t>ODO 1.2.1.3.01</t>
  </si>
  <si>
    <t>Reuniones de seguimiento, evaluación y control  de los trabajo de odontología en los regionales</t>
  </si>
  <si>
    <t>ODO</t>
  </si>
  <si>
    <t>ODO 1.2.1.3.02</t>
  </si>
  <si>
    <t xml:space="preserve">Elaboración de material educativo para promoción y prevención de salud bucal a través de las redes sociales  </t>
  </si>
  <si>
    <t>Promocionales</t>
  </si>
  <si>
    <t>ODO 1.2.1.3.03</t>
  </si>
  <si>
    <t>Reconocimiento al desempeño  en la Odontología pública</t>
  </si>
  <si>
    <t>ODO 1.2.1.3.04</t>
  </si>
  <si>
    <t xml:space="preserve">Coordinación y organización de jornadas de salud bucodental </t>
  </si>
  <si>
    <t>ODO 1.2.1.3.05</t>
  </si>
  <si>
    <t>Seguimiento a la operatividad de las jornadas odontológicas en el programa de salud escolar.</t>
  </si>
  <si>
    <t>ODO 1.2.1.3.06</t>
  </si>
  <si>
    <t xml:space="preserve">Elaboración de programa de capacitaciones para el RRHH  de las áreas de odontología de acuerdo a necesidades </t>
  </si>
  <si>
    <t>Plan</t>
  </si>
  <si>
    <t>ODO 1.2.1.3.07</t>
  </si>
  <si>
    <t>Auditorias para la validación del cumplimiento de los servicios odontológicos bajos los estándares y normas establecidas</t>
  </si>
  <si>
    <t>Formulario DOD-FO-003-Version:01</t>
  </si>
  <si>
    <t>ODO 1.2.1.3.08</t>
  </si>
  <si>
    <t xml:space="preserve">Adquisición  y puesto de la Plataforma digital para registro procedimientos y estadísticas de odontología  </t>
  </si>
  <si>
    <t>Base de datos</t>
  </si>
  <si>
    <t>ODO 1.2.1.3.09</t>
  </si>
  <si>
    <t>Desarrollo de plan de acciones para el acondicionamiento de infraestructura y equipamiento de las áreas de odontología  EES</t>
  </si>
  <si>
    <t>ODO 1.2.1.3.10</t>
  </si>
  <si>
    <t xml:space="preserve">Seguimiento a la implementación de Escuela Libre de Caries </t>
  </si>
  <si>
    <t>ODO 1.2.1.3.11</t>
  </si>
  <si>
    <t>Seguimiento a la implementación del Programa Comunidad Libre de Caries</t>
  </si>
  <si>
    <t>ODO 1.2.1.3.12</t>
  </si>
  <si>
    <t>Celebración del día nacional del cepillado</t>
  </si>
  <si>
    <t>ODO 1.2.1.3.13</t>
  </si>
  <si>
    <t>Seguimiento al programa de fomento de salud en las escuelas</t>
  </si>
  <si>
    <t>ODO 1.2.1.3.14</t>
  </si>
  <si>
    <t>Seguimiento a la operatividad de las jornadas odontológicas en el programa restableciendo sonrisas</t>
  </si>
  <si>
    <t>DLI 1.2.1.4.01</t>
  </si>
  <si>
    <t>Mesa de trabajo con DMI y Promese-Cal  para socializar acciones de seguimiento en la provisión  de reactivos e insumos en los servicios de laboratorio clínico e imágenes</t>
  </si>
  <si>
    <t>DLI 1.2.1.4.02</t>
  </si>
  <si>
    <t>Mesa de trabajo con los 10 SRS para fortalecimiento de los servicios de apoyo diagnóstico y seguimiento de la gestión al suministro de reactivos e insumos en el primer nivel de atención.</t>
  </si>
  <si>
    <t>DLI 1.2.1.4.03</t>
  </si>
  <si>
    <t>Implementación del plan de capacitación para personal dela DCSNS y SRS para la formación continua y desarrollo profesional</t>
  </si>
  <si>
    <t>DLI 1.2.1.4.04</t>
  </si>
  <si>
    <t xml:space="preserve">Seguimiento al  cumplimiento y/o ampliación de la cartera de servicios en los EES  de los 10 SRS </t>
  </si>
  <si>
    <t>DLI 1.2.1.4.05</t>
  </si>
  <si>
    <t>Reunión con equipo técnico del Hemocentro Nacional para articular acciones que inciden en los EES de la Red SNS</t>
  </si>
  <si>
    <t>DLI 1.2.1.4.06</t>
  </si>
  <si>
    <t xml:space="preserve">Mesa de trabajo con División de TB del MSP  y Dirección Asistencia a la Red para coordinación actividades para el apoyo del diagnóstico TB. </t>
  </si>
  <si>
    <t>DLI 1.2.1.4.07</t>
  </si>
  <si>
    <t>Seguimiento a los SRS  que realizan pruebas moleculares para el  diagnóstico de TB   (GeneXpert)  y seguimiento a la certificación de cabina</t>
  </si>
  <si>
    <t>DLI 1.2.1.4.08</t>
  </si>
  <si>
    <t>Mesa de trabajo con la DIE para la mejora de la dotación y mantenimiento de Equipos.</t>
  </si>
  <si>
    <t>DLI 1.2.1.4.09</t>
  </si>
  <si>
    <t>Supervisión  a los CDx para el fortalecimiento de la provisión de los servicios de laboratorio e  imágenes en los 10 SRS</t>
  </si>
  <si>
    <t>Hoja de supervisión</t>
  </si>
  <si>
    <t>DLI 1.2.1.4.10</t>
  </si>
  <si>
    <t>Premio nacional al personal de apoyo diagnóstico de laboratorios e imágenes.</t>
  </si>
  <si>
    <t>DLI 1.2.1.4.11</t>
  </si>
  <si>
    <t xml:space="preserve">Supervisión a los 10 SRS para verificar las acciones en los servicios de apoyo diagnóstico para la disminución de  la mortalidad materno infantil. </t>
  </si>
  <si>
    <t>DLI 1.2.1.4.12</t>
  </si>
  <si>
    <t>Jornada Diagnostica en la unidad móvil para el personal de sede central en diagnóstico oportuno de cáncer y medicina general</t>
  </si>
  <si>
    <t>DLI 1.2.1.4.13</t>
  </si>
  <si>
    <t>Visita  de supervisión a SRS para verificar   las acciones de bioseguridad  y radioprotección en los servicios de laboratorios e imágenes</t>
  </si>
  <si>
    <t>DLI 1.2.1.4.14</t>
  </si>
  <si>
    <t>Supervisión  a EES de segundo nivel para el fortalecimiento de la provisión de los servicios de laboratorio e  imágenes en los 10 SRS</t>
  </si>
  <si>
    <t>DLI 1.2.1.4.15</t>
  </si>
  <si>
    <t>Supervisión a EES que cuentan con departamento de microbiología para validar la provisión de insumos, certificación , mantenimiento de las cabinas de bioseguridad y automatización de los servicios</t>
  </si>
  <si>
    <t>DLI 1.2.1.4.16</t>
  </si>
  <si>
    <t>Jornada de captación y  donación voluntaria de  sangre</t>
  </si>
  <si>
    <t>DLI 1.2.1.4.17</t>
  </si>
  <si>
    <t>Seguimiento a los EES que cuentan con  servicios de  bancos de sangre para revisión  de los documentos en los 10 SRS</t>
  </si>
  <si>
    <t>DLI 1.2.1.4.18</t>
  </si>
  <si>
    <t>Supervisión al cumplimiento del control de calidad y mantenimiento de los equipos de imágenes en EES de primer y segundo nivel de los 10 SRS</t>
  </si>
  <si>
    <t>DLI 1.2.1.4.19</t>
  </si>
  <si>
    <t xml:space="preserve">Seguimiento a la realización  de estudios contrastados en  EES que cuenten con servicios de tomografía. </t>
  </si>
  <si>
    <t>DLI 1.2.1.4.20</t>
  </si>
  <si>
    <t>Elaboración de las directrices para la creación de los manuales de  procedimientos de  los servicios de laboratorios clínicos e imágenes en EES</t>
  </si>
  <si>
    <t>Documento elaborado</t>
  </si>
  <si>
    <t>DLI 1.2.1.4.21</t>
  </si>
  <si>
    <t>Fortalecimiento  de los servicios de laboratorios clínicos e imágenes en los 10  SRS en tercer nivel de atención</t>
  </si>
  <si>
    <t>DLI 1.2.1.4.22</t>
  </si>
  <si>
    <t>Supervisión a los 10 SRS  para validar el cumplimiento de los procedimientos del SUTMER.</t>
  </si>
  <si>
    <t>Formulario SUTMER</t>
  </si>
  <si>
    <t>DCH 1.2.1.5.01</t>
  </si>
  <si>
    <t>Reunión de coordinación para el desarrollo y fortalecimiento de la Unidades de Gestión y Regulación de Traslados de los SRS.</t>
  </si>
  <si>
    <t>OEC</t>
  </si>
  <si>
    <t>DCH 1.2.1.5.02</t>
  </si>
  <si>
    <t xml:space="preserve">Seguimiento a las readecuaciones o construcciones de Salas de Emergencias y Urgencias Hospitalarias </t>
  </si>
  <si>
    <t>DCH 1.2.1.5.03</t>
  </si>
  <si>
    <t>Reunión de coordinación del Plan de Mejora de las Condiciones de las Salas de Emergencias Hospitalarias de los Servicios Regionales de Salud.</t>
  </si>
  <si>
    <t>DCH 1.2.1.5.04</t>
  </si>
  <si>
    <t>Seguimiento a la implementación del Plan de Mejora de las Condiciones  Esenciales para la Gestión Productiva Salas de Emergencias CEAS.</t>
  </si>
  <si>
    <t>DCH 1.2.1.5.05</t>
  </si>
  <si>
    <t>Taller implementación Procedimiento Carro de paro en salas de Emergencias CEAS.</t>
  </si>
  <si>
    <t>DCH 1.2.1.5.06</t>
  </si>
  <si>
    <t>Supervisión del apego al Procedimiento Carro de paro en salas de emergencias CEAS</t>
  </si>
  <si>
    <t>DCH 1.2.1.5.07</t>
  </si>
  <si>
    <t>Supervisión de la implementación del RAC-Triaje salas de emergencias CEAS.</t>
  </si>
  <si>
    <t>DCH 1.2.1.5.08</t>
  </si>
  <si>
    <t xml:space="preserve">Monitoreo de Indicadores RAC-Triaje de pacientes Salas de Emergencias CEAS Priorizados </t>
  </si>
  <si>
    <t>DCH 1.2.1.5.09</t>
  </si>
  <si>
    <t>Monitoreo de estadística de traslados hospitalarios de los SRS</t>
  </si>
  <si>
    <t>DCH 1.2.1.5.10</t>
  </si>
  <si>
    <t xml:space="preserve">Taller de humanización de los servicios de sala de emergencias CEAS y gestión de liderazgo en sala de emergencias </t>
  </si>
  <si>
    <t>DCH 1.2.1.5.11</t>
  </si>
  <si>
    <t>Mesa de trabajo con ENF para la coordinación de la disminución de la saturación de las salas de emergencias en los CEAS.</t>
  </si>
  <si>
    <t>DCH 1.2.1.5.12</t>
  </si>
  <si>
    <t xml:space="preserve">Taller de gestión de Calidad asistencial y seguridad del paciente en la sala de emergencias para el personal de los  CEAS. </t>
  </si>
  <si>
    <t>DCH 1.2.1.5.13</t>
  </si>
  <si>
    <t>Reunión de Coordinación de Preparación y Respuesta a Operativos: Días festivos (Navidad, Año Nuevo, Semana Santa)</t>
  </si>
  <si>
    <t>DCH 1.2.1.5.14</t>
  </si>
  <si>
    <t>Reunión preparación y respuesta para la temporada ciclónica de la red SNS.</t>
  </si>
  <si>
    <t>DCH 1.2.1.5.15</t>
  </si>
  <si>
    <t>Supervisión a la elaboración y actualización de los Planes Hospitalarios de Emergencias y Desastres Naturales.</t>
  </si>
  <si>
    <t xml:space="preserve">Planes Hospitalarios </t>
  </si>
  <si>
    <t>DCH 1.2.1.5.16</t>
  </si>
  <si>
    <t>Mesa técnica para elaboración y/o actualización de los planes de respuesta a emergencias del SNS.</t>
  </si>
  <si>
    <t>DCH 1.2.1.5.17</t>
  </si>
  <si>
    <t>Reunión de coordinación simulacro de respuesta a eventos de salud publica o desastres naturales</t>
  </si>
  <si>
    <t>DCH 1.2.1.5.18</t>
  </si>
  <si>
    <t>Mesas de trabajo con las áreas correspondientes a los fines de definir la gestión de los hospitales de acuerdo con el levantamiento de centros</t>
  </si>
  <si>
    <t>DCH 1.2.1.5.19</t>
  </si>
  <si>
    <t>Sincerización de la cartera de servicio de los centros priorizados</t>
  </si>
  <si>
    <t>DCH 1.2.1.5.20</t>
  </si>
  <si>
    <t>Diseño e implementación del Procedimiento de gestión de cama</t>
  </si>
  <si>
    <t>Procedimiento</t>
  </si>
  <si>
    <t>DCH 1.2.1.5.21</t>
  </si>
  <si>
    <t>Capacitación para la implementación del procedimiento de gestión cama</t>
  </si>
  <si>
    <t>DCH 1.2.1.5.22</t>
  </si>
  <si>
    <t>Seguimiento a la implementación del procedimiento de gestión cama en centros priorizados.</t>
  </si>
  <si>
    <t>DCH 1.2.1.5.23</t>
  </si>
  <si>
    <t>Supervisión de indicadores de calidad en el programa de hemodiálisis y diálisis peritoneal</t>
  </si>
  <si>
    <t>GSH</t>
  </si>
  <si>
    <t>DCH 1.2.1.5.24</t>
  </si>
  <si>
    <t>Taller de interpretación correcta de antibiograma y uso racional de antibioterapia en pacientes renales. (dirigido a médicos generales y nefrólogos de las diferentes unidades de hemodiálisis)</t>
  </si>
  <si>
    <t>DCH 1.2.1.5.25</t>
  </si>
  <si>
    <t>Revisión y análisis de los reportes de fiscalización tras visitas domiciliarias a los pacientes de Diálisis Peritoneal</t>
  </si>
  <si>
    <t>DCH 1.2.1.5.26</t>
  </si>
  <si>
    <t>Taller sobre la importancia y correcta realización e interpretación de los estudios del agua del sistema de osmosis de las unidades de hemodiálisis.</t>
  </si>
  <si>
    <t>DCH 1.2.1.5.27</t>
  </si>
  <si>
    <t xml:space="preserve">Simposio sobre las mejores practicas e hemodiálisis. </t>
  </si>
  <si>
    <t>DCH 1.2.1.5.28</t>
  </si>
  <si>
    <t>Levantamiento de brechas para la efectiva prestación de los servicios de salud del nivel especializado</t>
  </si>
  <si>
    <t>DCH 1.2.1.5.29</t>
  </si>
  <si>
    <t xml:space="preserve">Supervisión de la calidad de los servicios de nutrición. </t>
  </si>
  <si>
    <t>DCH 1.2.1.5.30</t>
  </si>
  <si>
    <t>Seguimiento y ajustes a los planes de mejora sobre a las oportunidad de mejoras en los servicios de nutrición</t>
  </si>
  <si>
    <t>DCH 1.2.1.5.31</t>
  </si>
  <si>
    <t>Taller de calculo nutricional parenteral en pacientes de neonatología.</t>
  </si>
  <si>
    <t>DCH 1.2.1.5.32</t>
  </si>
  <si>
    <t>Taller  sobre la importancia del tamizaje nutricional.</t>
  </si>
  <si>
    <t>DCH 1.2.1.5.33</t>
  </si>
  <si>
    <t>Simposio sobre  los resultados de la evaluación a la calidad de los servicios de nutrición.</t>
  </si>
  <si>
    <t>DAR 1.2.2.1.01</t>
  </si>
  <si>
    <t>Visita de supervisión a los Establecimientos de Salud (EES) para verificación de la disponibilidad de los servicios integrales de salud.</t>
  </si>
  <si>
    <t>DAR 1.2.2.1.02</t>
  </si>
  <si>
    <t>Mesas de trabajo con DTI y DGI para dar seguimiento a los avances en la organización y articulación de la red, a través del módulo diseñado para el registro diario de referencias y contrarreferencias.</t>
  </si>
  <si>
    <t>DAR 1.2.2.1.03</t>
  </si>
  <si>
    <t>Supervisión del correcto llenado del Registro Diario de Referencia y Contrarreferencia al SRS.</t>
  </si>
  <si>
    <t>DAR 1.2.2.1.04</t>
  </si>
  <si>
    <t xml:space="preserve">Reunión con DCH, DPN y DCS para el seguimiento de la implementación del Registro Diario de Referencia y Contrarreferencia. </t>
  </si>
  <si>
    <t>DPN 1.2.3.1.01</t>
  </si>
  <si>
    <t>Acompañamiento a los SRS en la Implementación de la iniciativa de salud escolar en los Establecimientos de Primer Nivel de Atención priorizados.</t>
  </si>
  <si>
    <t>DPN 1.2.3.1.02</t>
  </si>
  <si>
    <t>Seguimiento y reporte a los SRS sobre el cumplimiento del componente de atención integral del programa Salud Escolar</t>
  </si>
  <si>
    <t>DPN 1.2.3.1.03</t>
  </si>
  <si>
    <t>Sesión de coordinación y seguimiento de avances en la implementación del programa salud escolar</t>
  </si>
  <si>
    <t>DCH 1.2.3.2.01</t>
  </si>
  <si>
    <t>Seguimiento a la conformación de los comités hospitalarios conforme el reglamento 434-07</t>
  </si>
  <si>
    <t>Actas constitutivas (copia o archivo digital)</t>
  </si>
  <si>
    <t>DCH 1.2.3.2.02</t>
  </si>
  <si>
    <t>Capacitación de la conformacion de los comité priorizados en el reglamento 434-07</t>
  </si>
  <si>
    <t>DPN 1.2.3.2.01</t>
  </si>
  <si>
    <t>Seguimiento a los SRS en la conformación y funcionamiento de los comités de salud de las UNAP.</t>
  </si>
  <si>
    <t>DAR 1.2.4.1.01</t>
  </si>
  <si>
    <t>Visitas de supervisión SRS para verificar el cumplimiento de la adecuación y actualización de las carteras de servicios.</t>
  </si>
  <si>
    <t>Captura correo enviado a DCH y DPN (según aplique)</t>
  </si>
  <si>
    <t>DAR 1.2.4.1.02</t>
  </si>
  <si>
    <t>Coordinación del levantamiento de los establecimientos del Primer Nivel y Nivel Especializado junto a DGI, DPN, DGCSS, DCJ y DCH</t>
  </si>
  <si>
    <t>Listado de centros actualizados</t>
  </si>
  <si>
    <t>DPN 1.2.4.1.01</t>
  </si>
  <si>
    <t>Seguimiento a la atención de los adultos mayores en los SRS.</t>
  </si>
  <si>
    <t>DCH 1.2.4.2.01</t>
  </si>
  <si>
    <t>Mesas de trabajo con DTI para el desarrollo y/o actualizacion  de plataforma digital de registro de la lista de espera quirúrgica</t>
  </si>
  <si>
    <t>DCH 1.2.4.2.02</t>
  </si>
  <si>
    <t>Implementacion del piloto de la plataforma tecnológica de lista de espera quirurgica en hospitales priorizado.</t>
  </si>
  <si>
    <t>DCH 1.2.4.2.03</t>
  </si>
  <si>
    <t>Talleres de socialización del uso de la plataforma digital de lista de espera con los CEAS priorizados.</t>
  </si>
  <si>
    <t>DCH 1.2.4.2.04</t>
  </si>
  <si>
    <t xml:space="preserve">Seguimiento al registro de la plataforma digital de lista de espera quirúrgica en hospitales priorizados </t>
  </si>
  <si>
    <t>DCH 1.2.4.2.05</t>
  </si>
  <si>
    <t>Elaboración de plan de mejora en los CEAS priorizados para la disminución de lista de espera según implementación de la plataforma</t>
  </si>
  <si>
    <t>DPN 1.2.5.1.01</t>
  </si>
  <si>
    <t>Mesa de trabajo con la Oficina Nacional de Estadística para el seguimiento al proceso de sectorización y zonificación</t>
  </si>
  <si>
    <t>DPN 1.2.5.1.02</t>
  </si>
  <si>
    <t>Talleres de actualización del proceso de sectorización y zonificación</t>
  </si>
  <si>
    <t>DPN 1.2.5.1.03</t>
  </si>
  <si>
    <t>Seguimiento a la actualización de la sectorización en los territorios</t>
  </si>
  <si>
    <t>DPD 1.3.3.1.01</t>
  </si>
  <si>
    <t>Seguimiento a la conformación de los comités de transversalización de género en las ORS.</t>
  </si>
  <si>
    <t>OEG</t>
  </si>
  <si>
    <t>DPD 1.3.3.1.02</t>
  </si>
  <si>
    <t>Seguimiento al cumplimiento de los indicadores de la Política Transversal de Género.</t>
  </si>
  <si>
    <t>DPD 1.3.3.1.03</t>
  </si>
  <si>
    <t>Coordinación de las Reuniones del Comité Institucional de Transversalización.</t>
  </si>
  <si>
    <t>DPD 1.3.3.1.04</t>
  </si>
  <si>
    <t>Realización de consultas a la Ciudadanía.</t>
  </si>
  <si>
    <t>Encuestas</t>
  </si>
  <si>
    <t>DPD 1.3.3.1.05</t>
  </si>
  <si>
    <t>Elaboración de Informe de Brechas de Género.</t>
  </si>
  <si>
    <t>DPD 1.3.3.1.06</t>
  </si>
  <si>
    <t>Elaboración y remisión de los informes trimestrales al Mmujer, relacionados con el desarrollo y cumplimiento de los Planes Estratégicos de Igualdad de Género, vigentes en el SNS.</t>
  </si>
  <si>
    <t>Correo de envío al Mmujer</t>
  </si>
  <si>
    <t>DPD 1.3.3.1.07</t>
  </si>
  <si>
    <t>Impartición de Charlas de Masculinidades y Corresponsabilidad en los Cuidados, para grupos ocupacional I y II.</t>
  </si>
  <si>
    <t>DPD 1.3.3.1.08</t>
  </si>
  <si>
    <t xml:space="preserve">Participación en reuniones del Comité Mixto de Seguridad y Salud. </t>
  </si>
  <si>
    <t>DAR 1.3.3.2.01</t>
  </si>
  <si>
    <t>Mesa de trabajo con los coordinadores regionales de género y los encargados de las Unidades de Atención a personas víctimas de violencia de género e intrafamiliar.</t>
  </si>
  <si>
    <t>AVG</t>
  </si>
  <si>
    <t>DAR 1.3.3.2.02</t>
  </si>
  <si>
    <t>Mesas de trabajo con la MIA para la atención de violencia de género e intrafamiliar en niños, niñas y adolescentes.</t>
  </si>
  <si>
    <t>DAR 1.3.3.2.03</t>
  </si>
  <si>
    <t>Mesas de trabajo intersectorial para la atención a violencia de género e intrafamiliar en salud.</t>
  </si>
  <si>
    <t>DAR 1.3.3.2.04</t>
  </si>
  <si>
    <t>Mesas de trabajo con DCG para la elaboración del instrumento de supervisión y recolección de datos estadísticos de violencia de género e intrafamiliar.</t>
  </si>
  <si>
    <t>DAR 1.3.3.2.05</t>
  </si>
  <si>
    <t>Mesas de trabajo con DGI para la vinculación de los datos estadísticos de violencia de género e intrafamiliar en el repositorio institucional del SNS.</t>
  </si>
  <si>
    <t>DAR 1.3.3.2.06</t>
  </si>
  <si>
    <t>Taller al personal de salud sobre el flujograma de atención de casos de violencia de genero e intrafamiliar.</t>
  </si>
  <si>
    <t>DAR 1.3.3.2.07</t>
  </si>
  <si>
    <t>Taller al personal de salud para la prevención y atención de casos de violencia en niños, niñas y adolescentes y violencia intrafamiliar.</t>
  </si>
  <si>
    <t>DAR 1.3.3.2.08</t>
  </si>
  <si>
    <t>Taller de masculinidad positiva.</t>
  </si>
  <si>
    <t>DAR 1.3.3.2.09</t>
  </si>
  <si>
    <t>Taller de capacitación a los equipos de los Servicios de Atención Integral sobre el abordaje integral de la violencia de género e intrafamiliar.</t>
  </si>
  <si>
    <t>DAR 1.3.3.2.10</t>
  </si>
  <si>
    <t>Monitoreo de estadísticas de los casos reportados de violencia de género e intrafamiliar.</t>
  </si>
  <si>
    <t>DAR 1.3.3.2.11</t>
  </si>
  <si>
    <t>Visitas de supervisión a las unidades de género en los SRS para seguimiento al protocolo y correcto abordaje a los pacientes victimas de violencia  de género e intrafamiliar</t>
  </si>
  <si>
    <t>DAR 1.3.3.2.12</t>
  </si>
  <si>
    <t>Mesa de trabajo con  OEG para coordinar acciones en la respuesta institucional relacionadas con temas de género.</t>
  </si>
  <si>
    <t>DAR 1.3.3.2.13</t>
  </si>
  <si>
    <t>Reuniones de seguimiento a la prestación de servicios de salud mental a pacientes  víctimas de violencia de género e intrafamiliar.</t>
  </si>
  <si>
    <t>DGCSS 1.3.3.3.01</t>
  </si>
  <si>
    <t>Monitoreos del Cumplimiento en Adherencia a Protocolos, Guías de Atención y Otras Normativas de Salud en Establecimientos Priorizados del Primer Nivel de Atención y/o Niveles Especializados</t>
  </si>
  <si>
    <t>MCS</t>
  </si>
  <si>
    <t>DGCSS 1.3.3.3.02</t>
  </si>
  <si>
    <t>Seguimiento al Funcionamiento de los Comités de Mejora Continua de la Calidad de la Atención y Seguridad del Paciente</t>
  </si>
  <si>
    <t xml:space="preserve">Documentos digitales (Actas constitutivas) </t>
  </si>
  <si>
    <t>DGCSS 1.3.3.3.03</t>
  </si>
  <si>
    <t>Seguimiento al monitoreo interno de Expedientes en Adherencia a Protocolos, Guías de Atención y Otras Normativas de Salud</t>
  </si>
  <si>
    <t>DGCSS 1.3.3.3.04</t>
  </si>
  <si>
    <t>Mesa de Elaboración, Diseño, Revisión y/o Actualización de las Herramientas para el Monitoreo de la Calidad en los Servicios de Salud con apoyo técnico interno y/o externo (Ficha de Indicadores, Políticas, Manuales, Procedimientos, Formularios, etc.)</t>
  </si>
  <si>
    <t>DGCSS 1.3.3.3.05</t>
  </si>
  <si>
    <t>Seguimiento a la ejecución y hallazgos de los Planes de Supervisión Regional en Calidad de los Servicios y Establecimientos</t>
  </si>
  <si>
    <t>DGCSS 1.3.3.3.06</t>
  </si>
  <si>
    <t>Capacitación en Metodologías, Técnicas y Uso de los Instrumentos para el Monitoreo de la Calidad en los Servicios, dirigido a los ESS en cada SRS</t>
  </si>
  <si>
    <t>DGCSS 1.3.3.3.07</t>
  </si>
  <si>
    <t>Seguimiento a la Elaboración, Actualización y/o Ejecución de los Planes de Mejora de Servicios Monitoreados y/o Supervisados</t>
  </si>
  <si>
    <t>Planes de Mejora</t>
  </si>
  <si>
    <t>DGCSS 1.3.3.3.08</t>
  </si>
  <si>
    <t>Reuniones con las áreas de DCSNS, SRS, EES y/o Cooperadores Externos para Análisis de Resultados según el Monitoreo de la Calidad en Servicios, y propuestas de mejora basadas en evidencias para la Mejora Continua.</t>
  </si>
  <si>
    <t>DGCSS 1.3.3.3.09</t>
  </si>
  <si>
    <t>Boletín de Seguimiento y Evaluación a la Gestión de la Calidad en los Servicios y Establecimientos de Salud</t>
  </si>
  <si>
    <t>DGCSS</t>
  </si>
  <si>
    <t>DGCSS 1.3.3.3.10</t>
  </si>
  <si>
    <t>Reuniones estratégicas con los ORS para el Fortalecimiento de la Gestión de la Calidad en los Servicios de Salud</t>
  </si>
  <si>
    <t>DPN 1.3.3.3.01</t>
  </si>
  <si>
    <t>Validación a los SRS sobre el proceso de monitoreo a los EES del PNA</t>
  </si>
  <si>
    <t>Formulario</t>
  </si>
  <si>
    <t>DPN 1.3.3.3.02</t>
  </si>
  <si>
    <t>Seguimiento a los SRS sobre el proceso de monitoreo a los EES del PNA</t>
  </si>
  <si>
    <t>DPN 1.3.3.3.03</t>
  </si>
  <si>
    <t xml:space="preserve">Seguimiento a los SRS para verificar el nivel de cumplimiento adherencia a guías y protocolos en las UNAP y Centros Clínicos y Diagnósticos de Atención Primaria(CCDx) </t>
  </si>
  <si>
    <t>DCH 1.3.3.4.01</t>
  </si>
  <si>
    <t>Seguimiento a la notificación oportuna de las enfermedades bajo vigilancia epidemiológica.</t>
  </si>
  <si>
    <t>Visita de supervisión para evaluar la gestión y funcionamiento de las Infecciones Asociadas a la Atención en Salud (IAAS).</t>
  </si>
  <si>
    <t>Elaboración de los planes de mejoras producto de las brechas identificadas de la gestión y funcionamiento de las Infecciones Asociadas a la Atención en Salud (IAAS).</t>
  </si>
  <si>
    <t>Reunión con la DGCSS para presentar las brechas identificadas  en la prevención y control de la IAAS en los centros de salud visitados en trimestre.</t>
  </si>
  <si>
    <t>DGCSS 1.3.3.4.01</t>
  </si>
  <si>
    <t>Capacitaciones para el Fortalecimiento de los Procesos de Prevención y Control de Riesgos Biológicos</t>
  </si>
  <si>
    <t>PCR</t>
  </si>
  <si>
    <t>DGCSS 1.3.3.4.02</t>
  </si>
  <si>
    <t>Mesa de Elaboración, Diseño, Revisión y/o Actualización de las Herramientas para el Monitoreo Interno de los Procesos de Prevención y Control de Riesgos Biológicos (Ficha de Indicadores, Políticas, Manuales, Procedimientos, Formularios, etc.)</t>
  </si>
  <si>
    <t>DGCSS 1.3.3.4.03</t>
  </si>
  <si>
    <t>Seguimiento al Monitoreo Interno de los Procesos de Prevención y Control de Riesgos Biológicos (autoevaluaciones y planes de mejora)</t>
  </si>
  <si>
    <t>DGCSS 1.3.3.4.04</t>
  </si>
  <si>
    <t>Mesa de Articulación y Revisión de Hallazgos y Avances con áreas DCSNS pertinentes (DCH, DRH, DMIA, DLI) en los Procesos de Prevención y Control de Riesgos Biológicos</t>
  </si>
  <si>
    <t>DGCSS 1.3.3.4.05</t>
  </si>
  <si>
    <t>Seguimiento al Funcionamiento de los Comités de Bioseguridad. Control de Infecciones y Desechos Hospitalarios</t>
  </si>
  <si>
    <t>Registro Digital (actas constitutivas)</t>
  </si>
  <si>
    <t>DGCSS 1.3.3.5.01</t>
  </si>
  <si>
    <t>Seguimiento la aplicación de encuesta en los EES del nivel especializado.</t>
  </si>
  <si>
    <t>DAU</t>
  </si>
  <si>
    <t>DGCSS 1.3.3.5.02</t>
  </si>
  <si>
    <t>Seguimiento a la aplicación de encuesta en los EES de PNA priorizados.</t>
  </si>
  <si>
    <t>DGCSS 1.3.3.5.03</t>
  </si>
  <si>
    <t>Seguimiento a la implementación de los planes de mejora de la experiencia del paciente</t>
  </si>
  <si>
    <t>DGCSS 1.3.3.5.04</t>
  </si>
  <si>
    <t>Elaboración plan de implementación de grupos focales</t>
  </si>
  <si>
    <t>DGCSS 1.3.3.5.05</t>
  </si>
  <si>
    <t>Acompañamiento a la ORS en los grupos focales priorizados para determinar la calidad percibida del servicio.</t>
  </si>
  <si>
    <t>DGCSS 1.3.3.5.06</t>
  </si>
  <si>
    <t>Visitas de supervisión experiencia del paciente en CEAS priorizados</t>
  </si>
  <si>
    <t>DGCSS 1.3.3.5.07</t>
  </si>
  <si>
    <t>Seguimiento al registro de referencias y contrarreferencias de la Red.</t>
  </si>
  <si>
    <t>DGCSS 1.3.3.5.08</t>
  </si>
  <si>
    <t>Avances en la Implementación del Plan de Optimización de la Gestión de Citas en CEAS priorizados</t>
  </si>
  <si>
    <t>DGCSS 1.3.3.5.09</t>
  </si>
  <si>
    <t>Seguimiento a la operatividad del call center Gestión de Citas</t>
  </si>
  <si>
    <t>DGCSS 1.3.3.5.10</t>
  </si>
  <si>
    <t>Aplicación encuesta de Satisfacción del Servicio de Gestión de Citas vía Call Center</t>
  </si>
  <si>
    <t>DGCSS 1.3.3.5.11</t>
  </si>
  <si>
    <t>Seguimiento a la gestión de los buzones de sugerencias (QDRS) bajo el nuevo modelo.</t>
  </si>
  <si>
    <t>DGCSS 1.3.3.5.12</t>
  </si>
  <si>
    <t>Seguimiento a la Supervisión Regional de la Experiencia del Paciente</t>
  </si>
  <si>
    <t>DGCSS 1.3.3.5.13</t>
  </si>
  <si>
    <t>Implementación del Plan de Migración del Sistema de Encuestas de Satisfacción de Usuarios en CEAS y PNA</t>
  </si>
  <si>
    <t>DGCSS 1.3.3.5.14</t>
  </si>
  <si>
    <t>Seguimiento al cumplimiento de los hitos del indicador EDI: Política Transversal de Derechos Humanos</t>
  </si>
  <si>
    <t>DPN 1.3.3.5.01</t>
  </si>
  <si>
    <t>Mesa de trabajo con DAU para seguimiento a la medición de satisfacción usuarios en el Primer Nivel</t>
  </si>
  <si>
    <t>DPN 1.3.3.5.02</t>
  </si>
  <si>
    <t>Capacitación y reforzamiento para medición de satisfacción a equipos de atención a usuarios de CPN y CCDx.</t>
  </si>
  <si>
    <t>DPN 1.3.3.5.03</t>
  </si>
  <si>
    <t>Monitoreo a la medición de satisfacción de usuarios en los EES PNA.</t>
  </si>
  <si>
    <t>DPN 1.3.3.5.04</t>
  </si>
  <si>
    <t>Seguimiento a la elaboración e implementación de los planes de acción de los SRS  en base a la medición de satisfacción de usuarios en los CPN y CCDx.</t>
  </si>
  <si>
    <t>Planes de acción</t>
  </si>
  <si>
    <t>ENF 1.3.4.1.01</t>
  </si>
  <si>
    <t>Seguimiento a la implementación de los instrumentos de expediente clínico y su aplicación para la mejora en la calidad de los cuidados de enfermería de los EES</t>
  </si>
  <si>
    <t>ENF</t>
  </si>
  <si>
    <t>ENF 1.3.4.1.02</t>
  </si>
  <si>
    <t>Monitoreo de los cuidados que ofrece el personal de enfermería a los usuarios en los EES de la red publica en el ámbito ambulatorio y hospitalario</t>
  </si>
  <si>
    <t>ENF 1.3.4.1.03</t>
  </si>
  <si>
    <t xml:space="preserve">Seguimiento al personal de enfermería en la aplicación del estándar prevención y control de infecciones asociadas a la atención de salud (IAAS) </t>
  </si>
  <si>
    <t>ENF 1.3.4.1.04</t>
  </si>
  <si>
    <t>Elaboración manual de actuación de enfermería de los procedimientos en el cuidado al paciente según requerimientos para  garantizar la calidad en el cuidado ambulatorio y hospitalario</t>
  </si>
  <si>
    <t>Manual</t>
  </si>
  <si>
    <t>ENF 1.3.4.1.05</t>
  </si>
  <si>
    <t xml:space="preserve">Elaboración, socialización e implementación de la guía de actuación de Enfermería en hemodiálisis y diálisis peritoneal </t>
  </si>
  <si>
    <t>Guía de actuación de Enfermería</t>
  </si>
  <si>
    <t>ENF 1.3.4.1.06</t>
  </si>
  <si>
    <t>Seguimiento a la implementación de visitas domiciliarias para socializar el plan de parto en EES</t>
  </si>
  <si>
    <t>ENF 1.3.4.1.07</t>
  </si>
  <si>
    <t>Socialización de los instrumentos de trabajo aprobados y su impacto en los EES de la red publica</t>
  </si>
  <si>
    <t>DGCSS 1.3.4.2.01</t>
  </si>
  <si>
    <t>Elaboración del Plan de Seguimiento a la Habilitación  de EES del Primer Nivel de Atención y Niveles Especializados</t>
  </si>
  <si>
    <t>SHH</t>
  </si>
  <si>
    <t>DGCSS 1.3.4.2.02</t>
  </si>
  <si>
    <t>Reunión Virtual de Socialización del Plan de Seguimiento a la Habilitación con ORS</t>
  </si>
  <si>
    <t>DGCSS 1.3.4.2.03</t>
  </si>
  <si>
    <t>Revisión de Resultados de Autoinspecciones de CEAS</t>
  </si>
  <si>
    <t>DGCSS 1.3.4.2.04</t>
  </si>
  <si>
    <t>Capacitación en el Proceso y Certificación de Habilitación MSP a los CPN y CEAS priorizados</t>
  </si>
  <si>
    <t>DGCSS 1.3.4.2.05</t>
  </si>
  <si>
    <t>Seguimiento al Proceso y Certificación de Habilitación de los EES</t>
  </si>
  <si>
    <t>DGCSS 1.3.4.2.06</t>
  </si>
  <si>
    <t>Revisión de Resultados del Plan de Habilitación con ORS</t>
  </si>
  <si>
    <t>DGCSS 1.3.4.2.07</t>
  </si>
  <si>
    <t>Mesa de Análisis de Brechas de Habilitación con las áreas pertinentes de DCSNS</t>
  </si>
  <si>
    <t>DGCSS 1.3.4.3.01</t>
  </si>
  <si>
    <t xml:space="preserve">Elaboración del programa de Humanización y Calidad de los Servicios </t>
  </si>
  <si>
    <t>DGCSS 1.3.4.3.02</t>
  </si>
  <si>
    <t>Capacitación en Humanización de los Servicios de Salud</t>
  </si>
  <si>
    <t>DPN 1.3.4.4.01</t>
  </si>
  <si>
    <t>Seguimiento a los SRS para fortalecer la captación y atención a embarazadas, puérperas y recién nacido.</t>
  </si>
  <si>
    <t>DPN 1.3.4.4.02</t>
  </si>
  <si>
    <t>Seguimiento a los SRS para fortalecer la atención en menores de 5 años (Crecimiento y Desarrollo, Inmunización, Enfermedades prevalentes en la infancia)</t>
  </si>
  <si>
    <t>DPN 1.3.4.4.03</t>
  </si>
  <si>
    <t>Acompañamiento a los SRS para la implementación del sistema de vigilancia nutricional en embarazadas, niños y niñas menores de 5 años en territorios priorizados.</t>
  </si>
  <si>
    <t>DPN 1.3.4.4.04</t>
  </si>
  <si>
    <t>Reporte de la captación temprana de la gestante (captada antes de las 15 semanas), puérpera y recién nacido (captados antes de las 72 horas)</t>
  </si>
  <si>
    <t>El reporte debe incluir el total de gestantes, puérperas y reciben nacidos y la desagregación de la captación según criterio de tiempo de captación</t>
  </si>
  <si>
    <t>MIA 1.3.4.4.01</t>
  </si>
  <si>
    <t>Análisis de los indicadores Materno Neonatales de la Sala Situacional de los SRS</t>
  </si>
  <si>
    <t>Plantilla estandarizada</t>
  </si>
  <si>
    <t>DMN</t>
  </si>
  <si>
    <t>MIA 1.3.4.4.02</t>
  </si>
  <si>
    <t>Seguimiento al monitoreo de los protocolos  de atención en consulta prenatal en Centros de Atención seleccionados.</t>
  </si>
  <si>
    <t>MIA 1.3.4.4.03</t>
  </si>
  <si>
    <t>Capacitación en el uso y correcto llenado de la Historia Clínica Perinatal en 3 SRS  ( Valdesia, El Valle y Cibao Central)</t>
  </si>
  <si>
    <t>MIA 1.3.4.4.04</t>
  </si>
  <si>
    <t>Monitoreo del diagnóstico y la atención oportuna de las gestantes con HIV y/o  Sífilis en los SRS</t>
  </si>
  <si>
    <t>MIA 1.3.4.4.05</t>
  </si>
  <si>
    <t xml:space="preserve">Readecuación de los planes de mejora fruto de la aplicación de la metodología de Observación de la Práctica Clínica (mOPC) </t>
  </si>
  <si>
    <t>MIA 1.3.4.4.06</t>
  </si>
  <si>
    <t>Análisis de las muertes por hemorragia y Seguimiento a la implementación de la Estrategia Código Rojo</t>
  </si>
  <si>
    <t>MIA 1.3.4.4.07</t>
  </si>
  <si>
    <t>Capacitación sobre prevención de Trastornos Hipertensión del Embarazo en 3 SRS</t>
  </si>
  <si>
    <t>MIA 1.3.4.4.08</t>
  </si>
  <si>
    <t>Seguimiento al apego de los protocolos de Trastornos Hipertensivos en el Embarazo  en los CEAS de mayor impacto.</t>
  </si>
  <si>
    <t>MIA 1.3.4.4.09</t>
  </si>
  <si>
    <t xml:space="preserve">Capacitación a odontólogos para el manejo de pacientes obstétricas </t>
  </si>
  <si>
    <t>MIA 1.3.4.4.10</t>
  </si>
  <si>
    <t>Seguimiento al tamizaje de infecciones para la prevención de parto prematuro 4  CEAS  priorizados</t>
  </si>
  <si>
    <t>Cronograma de intervención</t>
  </si>
  <si>
    <t>MIA 1.3.4.4.11</t>
  </si>
  <si>
    <t>Discusión y análisis de la mortalidad materna</t>
  </si>
  <si>
    <t>MIA 1.3.4.4.12</t>
  </si>
  <si>
    <t>Expansión de la Estrategia IPAM en 3 hospitales priorizados (Hospital provincial Dr. Ángel Contreras, Hospital Nuestra Señora de Regla, Hospital Dr. Pedro Emilio de Marchena)</t>
  </si>
  <si>
    <t>MIA 1.3.4.4.13</t>
  </si>
  <si>
    <t>Capacitación en Consulta Prenatal en 3 SRS (Este, Norcentral, El Valle)</t>
  </si>
  <si>
    <t>MIA 1.3.4.4.14</t>
  </si>
  <si>
    <t>Capacitación en Consulta Prenatal, Clasificación de Riesgo y   Prevención de Trastornos Hipertensivos en el embarazo en CPNA de  2 SRS</t>
  </si>
  <si>
    <t>MIA 1.3.4.4.15</t>
  </si>
  <si>
    <t>Coordinación de la creación de los Comités de Control de IAAS en neonatología. (Hospital Dr. Luis Morillo King, Juan Pablo Pina y Materno Infantil Nuestra Señora de la Altagracia)</t>
  </si>
  <si>
    <t>MIA 1.3.4.4.16</t>
  </si>
  <si>
    <t xml:space="preserve">Seguimiento a los indicadores de vigilancia de las IAAS en la Maternidad Nuestra Señora de la Altagracia, Materno Infantil San Lorenzo de los Mina, Maternidad Dr. Reynaldo Almánzar, Maternidad Presidente Estrella Ureña </t>
  </si>
  <si>
    <t>MIA 1.3.4.4.17</t>
  </si>
  <si>
    <t xml:space="preserve">Entrenamiento en Accesos Vasculares  Hospital Juan Pablo Pina </t>
  </si>
  <si>
    <t>MIA 1.3.4.4.18</t>
  </si>
  <si>
    <t>Entrenamiento en Accesos Vasculares para el Hospital Dr. Luis Morillo King</t>
  </si>
  <si>
    <t>MIA 1.3.4.4.19</t>
  </si>
  <si>
    <t>Seguimiento a la  expansión de las Centrales de Unidosis en 2 CEAS</t>
  </si>
  <si>
    <t>MIA 1.3.4.4.20</t>
  </si>
  <si>
    <t>Evaluación de los resultados de la Terapia de Hipotermia</t>
  </si>
  <si>
    <t>MIA 1.3.4.4.21</t>
  </si>
  <si>
    <t>Fortalecimiento para el traslado seguro del neonato de alto riesgo</t>
  </si>
  <si>
    <t>MIA 1.3.4.4.22</t>
  </si>
  <si>
    <t>Fortalecimiento de las competencias del personal de salud en Atención Inmediata al Recién Nacido en 2 Servicios Regionales de Salud</t>
  </si>
  <si>
    <t>MIA 1.3.4.4.23</t>
  </si>
  <si>
    <t>Fortalecimiento de las competencias del personal de salud en uso de hemoderivados en recién nacido por la SIBEN</t>
  </si>
  <si>
    <t>MIA 1.3.4.4.24</t>
  </si>
  <si>
    <t xml:space="preserve">Capacitación de Humanización en Salud al personal de enfermería para el acompañamiento de la paciente en centros priorizados. </t>
  </si>
  <si>
    <t>MIA 1.3.4.4.25</t>
  </si>
  <si>
    <t>Capacitación al personal de enfermería en la Importancia del Control Prenatal en centros priorizados</t>
  </si>
  <si>
    <t>MIA 1.3.4.4.26</t>
  </si>
  <si>
    <t>Implementación y seguimiento de visitas domiciliarias a las embarazadas para elaborar el Plan de Parto.</t>
  </si>
  <si>
    <t>MIA 1.3.4.4.27</t>
  </si>
  <si>
    <t xml:space="preserve">Seguimiento a la implementación y fortalecimiento del Programa de Enfermeras Obstétricas </t>
  </si>
  <si>
    <t>MIA 1.3.4.4.28</t>
  </si>
  <si>
    <t>Seguimiento de indicadores priorizados con los Gestores Infantiles</t>
  </si>
  <si>
    <t>MIA 1.3.4.4.29</t>
  </si>
  <si>
    <t>Implementación y seguimiento a la Sala Situacional Infanto Adolescente en las ORS y los CEAS</t>
  </si>
  <si>
    <t>MIA 1.3.4.4.30</t>
  </si>
  <si>
    <t>Seguimiento regional a la expansión y fortalecimiento Programas Madre Canguro (PMC)</t>
  </si>
  <si>
    <t>MIA 1.3.4.4.31</t>
  </si>
  <si>
    <t>Seguimiento para el fortalecimiento de la Estrategia Canguro .</t>
  </si>
  <si>
    <t>Formulario de evaluación si es para expansión</t>
  </si>
  <si>
    <t>MIA 1.3.4.4.32</t>
  </si>
  <si>
    <t xml:space="preserve">Reunión para el análisis Indicadores del Programas Madre Canguro </t>
  </si>
  <si>
    <t>MIA 1.3.4.4.33</t>
  </si>
  <si>
    <t>Reunión para la estandarización de los instrumentos de atención de los servicios infantiles</t>
  </si>
  <si>
    <t>MIA 1.3.4.4.34</t>
  </si>
  <si>
    <t xml:space="preserve">Sesiones de trabajo junto a DAR para articular las intervenciones que favorezcan la disponibilidad de ARV en la exposición para las adolescentes.       </t>
  </si>
  <si>
    <t>MIA 1.3.4.4.35</t>
  </si>
  <si>
    <t>Coordinación con los gestores de adolescentes para las  capitaciones de  anticonceptivos al personal de la Unidades de Atención Integral y las Consultas Diferenciadas para adolescentes</t>
  </si>
  <si>
    <t>MIA 1.3.4.4.36</t>
  </si>
  <si>
    <t>Reunión para  revisión de Indicadores priorizados con los Gestores Adolescentes</t>
  </si>
  <si>
    <t>MIA 1.3.4.4.37</t>
  </si>
  <si>
    <t>Seguimiento al fortalecimiento de las Unidades de Atención Integrales en Salud para personas Adolescentes</t>
  </si>
  <si>
    <t>MIA 1.3.4.4.38</t>
  </si>
  <si>
    <t>Seguimiento al fortalecimiento de las Consultas Diferenciadas en los CEAS</t>
  </si>
  <si>
    <t>MIA 1.3.4.4.39</t>
  </si>
  <si>
    <t xml:space="preserve">Mesa Técnica con UNICEF para el fortalecimiento de la asistencia a las personas Adolescentes. </t>
  </si>
  <si>
    <t>MIA 1.3.4.4.40</t>
  </si>
  <si>
    <t>Seguimiento a la Socialización de las Guías Nacionales de Atención Integral a la Salud de Adolescentes por SRS</t>
  </si>
  <si>
    <t>MIA 1.3.4.4.41</t>
  </si>
  <si>
    <t>Capacitación  en los CEAS priorizados donde se identifiquen violencia en personas  Adolescentes</t>
  </si>
  <si>
    <t>MIA 1.3.4.4.42</t>
  </si>
  <si>
    <t xml:space="preserve">Mesa de Trabajo con MSP  para el fortalecimiento de las acciones  a favor de las personas adolescentes en lo SRS </t>
  </si>
  <si>
    <t>MIA 1.3.4.4.43</t>
  </si>
  <si>
    <t>Supervisión del registro en línea y entrega de los Certificados de Nacidos Vivos en CEAS priorizados para la Estrategia de Registro Oportuno de nacimiento.</t>
  </si>
  <si>
    <t>MIA 1.3.4.4.44</t>
  </si>
  <si>
    <t>Taller de sensibilización sobre importancia del registro en línea en CEAS priorizados en la Estrategia de Registro Oportuno de Nacimiento</t>
  </si>
  <si>
    <t>MIA 1.3.4.4.45</t>
  </si>
  <si>
    <t>Análisis de la cobertura de Registro en línea de los CEAS priorizados para la Estrategia de Registro Oportuno de nacimiento por SRS</t>
  </si>
  <si>
    <t>MIA 1.3.4.4.46</t>
  </si>
  <si>
    <t>Análisis de cobertura del monitoreo regional de los registros en línea en CEAS no priorizados.</t>
  </si>
  <si>
    <t>MIA 1.3.4.5.01</t>
  </si>
  <si>
    <t>Capacitación en  Planificación familiar post evento obstétrico en 4 SRS (Metropolitana, Valdesia, El Valle y Este)</t>
  </si>
  <si>
    <t>MIA 1.3.4.5.02</t>
  </si>
  <si>
    <t>Seguimiento a la Planificación  Post Evento Obstétrico en los SRS</t>
  </si>
  <si>
    <t>MIA 1.3.4.5.03</t>
  </si>
  <si>
    <t xml:space="preserve">Análisis de la Planificación en Adolescentes por SRS   </t>
  </si>
  <si>
    <t>MIA 1.3.4.5.04</t>
  </si>
  <si>
    <t xml:space="preserve">Reunión con DMI para el seguimiento a los Programas de adolescentes </t>
  </si>
  <si>
    <t>MIA 1.3.4.5.05</t>
  </si>
  <si>
    <t>Capacitación en Planificación Familiar al personal de enfermería de los CEAS que cuentan con enfermeras obstétricas y los CPNA que más le impactan.</t>
  </si>
  <si>
    <t>MIA 1.3.4.5.06</t>
  </si>
  <si>
    <t>Seguimiento a la Planificación Familiar aplicada por el personal de enfermeras obstétricas en la consulta.</t>
  </si>
  <si>
    <t>MIA 1.3.4.5.07</t>
  </si>
  <si>
    <t>Seguimiento a la  Planificación Familiar Post Evento Obstétrico aplicada por el personal de enfermeras obstétricas</t>
  </si>
  <si>
    <t>MIA 1.3.4.6.01</t>
  </si>
  <si>
    <t>Seguimiento al fortalecimiento de los servicios pediátricos en hospitales priorizados</t>
  </si>
  <si>
    <t>MIA 1.3.4.6.02</t>
  </si>
  <si>
    <t>Seguimiento al fortalecimiento en la atención a pacientes críticos (emergencia y UCIP)</t>
  </si>
  <si>
    <t>MIA 1.3.4.6.03</t>
  </si>
  <si>
    <t>Seguimiento a niños asistidos por violencia en CEAS priorizados por SRS</t>
  </si>
  <si>
    <t>MIA 1.3.4.6.04</t>
  </si>
  <si>
    <t xml:space="preserve">Seguimiento a la atención en la Primera Infancia con énfasis en la aplicación de Vacunas, Crecimiento y Cuidado para el Desarrollo Infantil. </t>
  </si>
  <si>
    <t>MIA 1.3.4.6.05</t>
  </si>
  <si>
    <t>Elaboración e implementación de Plan de mejora de niños asistidos por malnutridos (por déficit y por exceso) en SRS priorizados</t>
  </si>
  <si>
    <t>MIA 1.3.4.6.06</t>
  </si>
  <si>
    <t>Seguimiento a la Detección Oportuna de Cáncer Infantil.</t>
  </si>
  <si>
    <t>MIA 1.3.4.6.07</t>
  </si>
  <si>
    <t>Levantamiento de niños asistidos por trastornos del neurodesarrollo (sospechosos y diagnosticados)</t>
  </si>
  <si>
    <t>DCH 1.3.4.7.01</t>
  </si>
  <si>
    <t>Realizar el levantamiento del subindicador para el ranking hospitalario de ornato en los centros de la red pública  (indicador SISMAP-SALUD) </t>
  </si>
  <si>
    <t>Formulario de Higiene y Ornato</t>
  </si>
  <si>
    <t>DCH 1.3.4.7.02</t>
  </si>
  <si>
    <t>Elaboración del diagnóstico situacional de centros priorizados para la implementacion del proceso de gestión de hosteleria hospitalaria.</t>
  </si>
  <si>
    <t>DCH 1.3.4.7.03</t>
  </si>
  <si>
    <t>Evaluación de la efectividad del modelo para hacer ajustes y mejoras continuas al proceso de hosteleria en los centros de salud priorizados</t>
  </si>
  <si>
    <t>ENF 2.1.1.1.01</t>
  </si>
  <si>
    <t xml:space="preserve">Capacitación al personal de enfermería sobre la importancia de la atención prenatal (EES priorizados) </t>
  </si>
  <si>
    <t>ENF 2.1.1.1.02</t>
  </si>
  <si>
    <t>Seguimiento a las capacitaciones de Liderazgo y Gestión al personal de enfermería en los EES y ORS</t>
  </si>
  <si>
    <t>ENF 2.1.1.1.03</t>
  </si>
  <si>
    <t>Taller de capacitación  al personal de enfermería sobre la herramienta de las unidades de nutrición clínica y dieto terapia</t>
  </si>
  <si>
    <t>ENF 2.1.1.1.04</t>
  </si>
  <si>
    <t>Seguimiento a las capacitaciones Proceso de Atención al personal de Enfermería en el ámbito ambulatorio y hospitalario</t>
  </si>
  <si>
    <t>DPN 2.1.1.2.01</t>
  </si>
  <si>
    <t>Mesa de trabajo con las universidades para coordinación de la especialidad en atención integral en salud</t>
  </si>
  <si>
    <t>DPN 2.1.1.2.02</t>
  </si>
  <si>
    <t>Capacitación dirigida a los promotores de salud de los 10 SRS sobre acciones y funciones en el PNA</t>
  </si>
  <si>
    <t>Programa de capacitación</t>
  </si>
  <si>
    <t>DRH 2.1.1.2.01</t>
  </si>
  <si>
    <t>Elaboración informe trimestral ejecución del Plan de Capacitación SNS Dirección Central-2025.</t>
  </si>
  <si>
    <t>DRH</t>
  </si>
  <si>
    <t>DRH 2.1.1.2.02</t>
  </si>
  <si>
    <t>Socialización resultados ejecución Plan de Capacitación SNS Dirección Central-2025.</t>
  </si>
  <si>
    <t>Captura del correo con envío del boletín</t>
  </si>
  <si>
    <t>DRH 2.1.1.2.03</t>
  </si>
  <si>
    <t>Elaboración del Plan de Capacitación SNS- Dirección Central 2026.</t>
  </si>
  <si>
    <t>DRH 2.1.1.2.04</t>
  </si>
  <si>
    <t>Detección necesidades capacitación para elaboración Plan de Capacitación 2026 por dirección SNS Dirección Central.</t>
  </si>
  <si>
    <t>Formulario estandarizado</t>
  </si>
  <si>
    <t>DRH 2.1.1.2.05</t>
  </si>
  <si>
    <t>Sesión de coordinación con direcciones sustantivas para la ejecución del plan de capacitación 2025  (ENF; MIA; DLI; DCH;DPN; ODO).</t>
  </si>
  <si>
    <t>DRH 2.1.1.2.06</t>
  </si>
  <si>
    <t>Capacitación DCSNS y ORS sobre la aplicación del Régimen Ético y Disciplinario de los Servidores Públicos.</t>
  </si>
  <si>
    <t>DRH 2.1.1.2.07</t>
  </si>
  <si>
    <t>Capacitación directivos SNS Sede Central Ley 41-08 de Función Pública.</t>
  </si>
  <si>
    <t>DRH 2.1.1.2.08</t>
  </si>
  <si>
    <t>Taller de Inducción Personal de Nuevo Ingreso Dirección Central SNS.</t>
  </si>
  <si>
    <t>DRH 2.1.1.2.09</t>
  </si>
  <si>
    <t>Capacitación en técnicas archivísticas para el personal del archivo de RRHH.</t>
  </si>
  <si>
    <t>DRH 2.1.1.2.10</t>
  </si>
  <si>
    <t>Capacitación en herramientas informáticas de gestión de datos personal de archivo de RRHH.</t>
  </si>
  <si>
    <t>DRH 2.1.1.2.11</t>
  </si>
  <si>
    <t>Seguimiento a la implementación del SISTAP, con el fin de desarrollar las actividades preventivas para mitigar los peligros y riesgos que puedan afectar la seguridad y bienestar de los servidores en la institución.</t>
  </si>
  <si>
    <t>DRH 2.1.1.2.12</t>
  </si>
  <si>
    <t>Seguimiento a la ejecución de reporte de incidentes laborales.</t>
  </si>
  <si>
    <t>DRH 2.1.1.2.13</t>
  </si>
  <si>
    <t xml:space="preserve">Jornadas de promoción y prevención en salud. </t>
  </si>
  <si>
    <t>Convocatoria</t>
  </si>
  <si>
    <t>DRH 2.1.1.2.14</t>
  </si>
  <si>
    <t>Seguimiento a los colaboradores enviados por los SRS a auditoría médica.</t>
  </si>
  <si>
    <t>DRH 2.1.1.2.15</t>
  </si>
  <si>
    <t>Charlas de capacitación en todos los procesos de relaciones laborales.</t>
  </si>
  <si>
    <t>DRH 2.1.1.2.16</t>
  </si>
  <si>
    <t>Capacitación en reporte de licencias médicas en la plataforma de la SISALRIL.</t>
  </si>
  <si>
    <t>DRH 2.1.1.2.17</t>
  </si>
  <si>
    <t>Acompañamiento a SRSs en la inducción para médicos designados a pasantía de ley 146-67.</t>
  </si>
  <si>
    <t>PSM</t>
  </si>
  <si>
    <t>DRH 2.1.1.2.18</t>
  </si>
  <si>
    <t>Socialización del proceso de solicitud en línea  del trámite de pasantías médicas a los estudiantes de termino de la carrera de medicina.</t>
  </si>
  <si>
    <t>DRH 2.1.1.2.19</t>
  </si>
  <si>
    <t>Seguimiento a la solicitud en línea de los servicios de pasantía médica y certificación de finalización de pasantía de Ley.</t>
  </si>
  <si>
    <t>DRH 2.1.1.2.20</t>
  </si>
  <si>
    <t>Seguimiento al uso y mejoras de la plataforma de solicitud en línea de pasantías, conforme lineamientos Burocracia Cero</t>
  </si>
  <si>
    <t>DRH 2.1.1.2.21</t>
  </si>
  <si>
    <t>Convocatoria de la oferta de pasantía de posgrado en las provincias priorizadas o conforme las necesidades reportadas por las ORS</t>
  </si>
  <si>
    <t>Convocatorias</t>
  </si>
  <si>
    <t>DRH 2.1.1.2.22</t>
  </si>
  <si>
    <t>Mesa técnicas con los equipos técnicos de los SRS y el Colegio Médico Dominicano para identificar estrategias que favorezcan el incremento de especialistas en las provincias priorizadas</t>
  </si>
  <si>
    <t>DRH 2.1.1.3.01</t>
  </si>
  <si>
    <t>Remisión del cronograma de actividades gestión de acuerdos del desempeño y evaluación del desempeño 2025.</t>
  </si>
  <si>
    <t>Captura de correo con el envío de la Circular MAP e instrumentos</t>
  </si>
  <si>
    <t>DRH 2.1.1.3.02</t>
  </si>
  <si>
    <t>Elaboración acuerdos de desempeño laboral 2025 de la DCSNS alineado al POA 2025.</t>
  </si>
  <si>
    <t>Matriz de Acuerdos Desempeño 2025</t>
  </si>
  <si>
    <t>DRH 2.1.1.3.03</t>
  </si>
  <si>
    <t>Consolidación de los resultados evaluación del desempeño laboral 2024.</t>
  </si>
  <si>
    <t>Matriz de Evaluación de los Acuerdos Desempeño 2026</t>
  </si>
  <si>
    <t>DRH 2.1.1.3.04</t>
  </si>
  <si>
    <t>Elaboración del informe técnico resultados evaluación del desempeño laboral 2024.</t>
  </si>
  <si>
    <t>DRH 2.1.1.3.05</t>
  </si>
  <si>
    <t>Seguimiento a las direcciones de la DCSNS para la realización del monitoreo de los acuerdos de desempeño.</t>
  </si>
  <si>
    <t>DRH 2.2.1.1.01</t>
  </si>
  <si>
    <t>Revisión de políticas de beneficio y compensación de la institución.</t>
  </si>
  <si>
    <t>Política actualizada y publicada</t>
  </si>
  <si>
    <t>DRH 2.2.1.1.02</t>
  </si>
  <si>
    <t>Socialización de la política de beneficio y compensación de la institución.</t>
  </si>
  <si>
    <t>DRH 2.2.1.2.01</t>
  </si>
  <si>
    <t>Programas de integración (actividades formativas).</t>
  </si>
  <si>
    <t>DRH 2.2.1.2.02</t>
  </si>
  <si>
    <t>Campañas informativas promoviendo el conocimiento de la estructura organizativa de la sede central.</t>
  </si>
  <si>
    <t>Capturas de pantalla correos enviados</t>
  </si>
  <si>
    <t>DRH 2.2.1.2.03</t>
  </si>
  <si>
    <t>Seguimiento a la ejecución de las actividades del plan de mejora de clima 2025.</t>
  </si>
  <si>
    <t>DRH 2.3.1.1.01</t>
  </si>
  <si>
    <t>Mesa de trabajo para la estructuración y seguimiento del levantamiento de necesidades de personal.</t>
  </si>
  <si>
    <t>Reporte de establecimientos y cargos</t>
  </si>
  <si>
    <t>DRH 2.3.1.1.02</t>
  </si>
  <si>
    <t>Elaboración del análisis comparativo de cargos ocupados en los establecimientos priorizados vs, cargos descritos en el manual de cargos aprobado.</t>
  </si>
  <si>
    <t>El informe será presentado en diciembre</t>
  </si>
  <si>
    <t>DRH 2.3.1.1.03</t>
  </si>
  <si>
    <t>Validación de los colaboradores que ocupan cargos (priorizados) cumplan la educación formal y otros conocimientos descritos en el manual de cargos aprobados por el MAP.</t>
  </si>
  <si>
    <t>DRH 2.3.1.1.05</t>
  </si>
  <si>
    <t>Coordinación del proceso de reclutamiento  para cubrir la dotación necesaria para el proyecto de Telediagnóstico y unidades odontológicas</t>
  </si>
  <si>
    <t>DRH 2.3.1.1.06</t>
  </si>
  <si>
    <t>Elaboración de la planificación de recursos humanos 2026</t>
  </si>
  <si>
    <t>Matriz</t>
  </si>
  <si>
    <t>DCF 3.1.1.1.02</t>
  </si>
  <si>
    <t>Formulación del Programa de Fiscalización Anual acorde al desempeño de los EES y a las prioridades indicadas por la DE</t>
  </si>
  <si>
    <t xml:space="preserve">Programa Anual </t>
  </si>
  <si>
    <t>DCF</t>
  </si>
  <si>
    <t>DCF 3.1.1.1.03</t>
  </si>
  <si>
    <t>Ejecución del Programa Anual de Fiscalización 2025</t>
  </si>
  <si>
    <t xml:space="preserve">Plan </t>
  </si>
  <si>
    <t>DCF 3.1.1.1.04</t>
  </si>
  <si>
    <t>Fiscalizaciones de los  procesos Administrativos y Financieros de la DCSNS y SRS</t>
  </si>
  <si>
    <t>DCF 3.1.1.1.05</t>
  </si>
  <si>
    <t>Investigaciones Aplicadas a los Servicios de Guardias presenciales en los EES</t>
  </si>
  <si>
    <t>DCF 3.1.1.1.06</t>
  </si>
  <si>
    <t xml:space="preserve">Fiscalización en terreno de las entrega de bienes  por parte del SNS </t>
  </si>
  <si>
    <t>DCF 3.1.1.1.07</t>
  </si>
  <si>
    <t>Fiscalización y regularización de trámites de novedades de nómina;  pagos de incentivos, prestaciones laborales, deuda, erogaciones que impactan la calidad del gasto de los establecimientos de la red.</t>
  </si>
  <si>
    <t>DCF 3.1.1.1.08</t>
  </si>
  <si>
    <t>Seguimiento de los indicadores financieros de los establecimientos de la Red Nacional de Servicios de Salud</t>
  </si>
  <si>
    <t>DCF 3.1.1.1.09</t>
  </si>
  <si>
    <t>Evaluación del Sistema de Control Interno con alcance al la Sede Central, las ORS y EES</t>
  </si>
  <si>
    <t>DCF 3.1.1.1.10</t>
  </si>
  <si>
    <t>Inducción al personal de la Dirección  Administrativo y  Financiera  de  nuevo ingreso  en seguimiento a la rendición de cuentas</t>
  </si>
  <si>
    <t>DCF 3.1.1.1.11</t>
  </si>
  <si>
    <t>Revisión y tramitación de los anticipos financieros de la Red</t>
  </si>
  <si>
    <t>DCF 3.1.1.1.12</t>
  </si>
  <si>
    <t>Elaboración plan piloto para fortalecimiento de la fiscalización y control en los SRS</t>
  </si>
  <si>
    <t>DCF 3.1.1.1.13</t>
  </si>
  <si>
    <t>Ejecución al plan piloto para fortalecimiento de la fiscalización y control en los SRS</t>
  </si>
  <si>
    <t>Plan piloto</t>
  </si>
  <si>
    <t>OAI 3.1.1.2.01</t>
  </si>
  <si>
    <t>Seguimientos a la actualización del portal de transparencia de la DCSNS y de los SRS</t>
  </si>
  <si>
    <t>OAI</t>
  </si>
  <si>
    <t>OAI 3.1.1.2.02</t>
  </si>
  <si>
    <t>Mesa de trabajo con DPD, DRH, DIE y DTI para el desarrollo de un plan de acción para el establecimiento y conformación de las OAI de los SRS y CEAS</t>
  </si>
  <si>
    <t>OAI 3.1.1.2.03</t>
  </si>
  <si>
    <t>Mesa de trabajo con los RAI´s de los SRS para el levantamiento de las necesidades para el correcto funcionamiento de las OAI de las ORS y CEAS</t>
  </si>
  <si>
    <t>OAI 3.1.1.2.04</t>
  </si>
  <si>
    <t>Desarrollar plan de capacitación para los RAIs de las OAI de las Regionales y Hospitales que pertenecen a la Red.</t>
  </si>
  <si>
    <t>OAI 3.1.1.2.05</t>
  </si>
  <si>
    <t>Seguimiento a las QDRS recibidas por la OAI de los SRS, hospitales y CEAS a través del Sistema Nacional de Atención Ciudadana 311</t>
  </si>
  <si>
    <t>OAI 3.1.1.2.06</t>
  </si>
  <si>
    <t xml:space="preserve">Capacitación Declaración Jurada de Bienes, dirigida a directores SNS y Regionales. </t>
  </si>
  <si>
    <t>OAI 3.1.1.2.07</t>
  </si>
  <si>
    <t>Capacitación en la Ley 200-04 y la Resolución No. 002-21de la DIGEIG  y en el Sistema Nacional de Atención Ciudadana 311, dirigida a los RAIs de las regionales y CEAS</t>
  </si>
  <si>
    <t>DSF 3.1.1.3.01</t>
  </si>
  <si>
    <t>Supervisión periódica de diagnóstico de seguridad física de los establecimientos de salud más críticos de la red de SNS.</t>
  </si>
  <si>
    <t>DSF</t>
  </si>
  <si>
    <t>DSF 3.1.1.3.02</t>
  </si>
  <si>
    <t>Supervisión de cumplimientos de los protocolos establecidos en los establecimientos de red del SNS</t>
  </si>
  <si>
    <t>DSF 3.1.1.3.03</t>
  </si>
  <si>
    <t>Elaboración del plan de capacitación para programas de seguridad física</t>
  </si>
  <si>
    <t>DSF 3.1.1.3.04</t>
  </si>
  <si>
    <t>Taller de inducción para seguridad física en los EES</t>
  </si>
  <si>
    <t>DSF 3.1.1.3.05</t>
  </si>
  <si>
    <t>Capacitación sobre detención de perfiles sospechosos y cambio de identidad</t>
  </si>
  <si>
    <t>DSF 3.1.1.3.06</t>
  </si>
  <si>
    <t>Taller de resolución alternativa de conflictos (RAC)</t>
  </si>
  <si>
    <t>DSF 3.1.1.3.07</t>
  </si>
  <si>
    <t>Taller de socialización del programa de seguridad física</t>
  </si>
  <si>
    <t>DSF 3.1.1.3.08</t>
  </si>
  <si>
    <t>Seguimiento al Programa de Seguridad Integral y Gestión de Riesgos de los establecimientos de la Red SNS</t>
  </si>
  <si>
    <t>DSF 3.1.1.3.09</t>
  </si>
  <si>
    <t>Reunión de revisión y seguimiento del programa de seguridad física</t>
  </si>
  <si>
    <t>DSF 3.1.1.3.10</t>
  </si>
  <si>
    <t>Simulacro de evaluación ante situaciones de emergencias</t>
  </si>
  <si>
    <t>DSF 3.1.1.3.11</t>
  </si>
  <si>
    <t>Capacitación sobre manejo de situaciones de emergencias y ciberseguridad</t>
  </si>
  <si>
    <t>DSF 3.1.1.3.12</t>
  </si>
  <si>
    <t>Identificación y priorización de riesgo más comunes en los EES</t>
  </si>
  <si>
    <t>DSF 3.1.1.3.13</t>
  </si>
  <si>
    <t>Desarrollo del plan de respuesta ante emergencias para EES, considerando los diferentes riesgos identificados</t>
  </si>
  <si>
    <t>DSF 3.1.1.3.14</t>
  </si>
  <si>
    <t>Revisión de los protocolos de seguridad actuales en los EES con el objetivo de identificar áreas de mejora, redundancias o brechas</t>
  </si>
  <si>
    <t>DSF 3.1.1.3.15</t>
  </si>
  <si>
    <t>Elaboración del plan de seguridad física y tecnológica</t>
  </si>
  <si>
    <t>DSF 3.1.1.3.16</t>
  </si>
  <si>
    <t>Elaboración del inventario de los equipos de seguridad electrónica actuales en los establecimientos (cámaras de seguridad, alarmas, sistemas de control de acceso, etc.)</t>
  </si>
  <si>
    <t>Inventario</t>
  </si>
  <si>
    <t>DSF 3.1.1.3.17</t>
  </si>
  <si>
    <t>Desarrollo de un plan de instalación o actualización de dispositivos de seguridad electrónica en los establecimientos prioritarios, enfocándose en las zonas de mayor riesgo.</t>
  </si>
  <si>
    <t>3.1.1.4 Fortalecimiento del Sistema de Administración de Bienes</t>
  </si>
  <si>
    <t>ADM 3.1.1.4.01</t>
  </si>
  <si>
    <t>Actualización de inventarios de la DCSNS</t>
  </si>
  <si>
    <t>DAF</t>
  </si>
  <si>
    <t>ADM 3.1.1.4.02</t>
  </si>
  <si>
    <t>Registro de activos fijos en el Sistema de Administración de Bienes (SIAB) de la DCSNS</t>
  </si>
  <si>
    <t>ADM 3.1.1.4.03</t>
  </si>
  <si>
    <t xml:space="preserve">Auditoría de cumplimiento del manual de administración de bienes en EES (120) y  SRS (10) </t>
  </si>
  <si>
    <t>ADM 3.1.1.4.04</t>
  </si>
  <si>
    <t>Realización de Inventarios a los EES remozados en SRS</t>
  </si>
  <si>
    <t>ADM 3.1.1.4.05</t>
  </si>
  <si>
    <t xml:space="preserve">Capacitación sistemática y apoyo en el registro de activos  a los 10 SRS Y EES en el SIAB </t>
  </si>
  <si>
    <t>ADM 3.1.1.4.06</t>
  </si>
  <si>
    <t>Capacitación sistemática de los procesos y procedimientos de activos fijos a los 10 SRS Y EES (Recepción-Descargo)</t>
  </si>
  <si>
    <t>ADM 3.1.1.4.07</t>
  </si>
  <si>
    <t>Recepción de bienes adquiridos por la DCSNS</t>
  </si>
  <si>
    <t>ADM 3.1.1.4.08</t>
  </si>
  <si>
    <t>Actualización y regularización del Parque Vehicular de la DCSNS y los SRS</t>
  </si>
  <si>
    <t>ADM 3.1.1.4.09</t>
  </si>
  <si>
    <t>Levantamiento del personal que desempeña funciones en el área de Activos Fijos en los EES y los ORS</t>
  </si>
  <si>
    <t>ADM 3.1.1.4.10</t>
  </si>
  <si>
    <t>Actualización Inventario de Insumos y Equipos DCSNS</t>
  </si>
  <si>
    <t>DAS</t>
  </si>
  <si>
    <t>ADM 3.1.1.4.11</t>
  </si>
  <si>
    <t>Carga y descarga de equipos de almacén para entrega en los EES</t>
  </si>
  <si>
    <t>3.1.1.5 Fortalecimiento del Sistema de Gestión documental Red SNS</t>
  </si>
  <si>
    <t>ADM 3.1.1.5.01</t>
  </si>
  <si>
    <t>Recepción y organización de documentos en el archivo central del SNS</t>
  </si>
  <si>
    <t>DAC</t>
  </si>
  <si>
    <t>ADM 3.1.1.5.02</t>
  </si>
  <si>
    <t xml:space="preserve">Implementación de mejora en la gestión de documental de los SRS y Centros hospitalarios </t>
  </si>
  <si>
    <t>ADM 3.1.1.5.03</t>
  </si>
  <si>
    <t>Supervisión periódica a la  implementación de lineamientos de archivo de las ORS y EES</t>
  </si>
  <si>
    <t>ADM 3.1.1.5.04</t>
  </si>
  <si>
    <t>Sesiones de trabajo con DAU y DAR para la definición del procedimiento de manejo de los expedientes clínicos en los hospitales conforme las técnicas de archivo.</t>
  </si>
  <si>
    <t>3.1.1.6 Implementación del Plan de Mantenimiento preventivo de vehículos, equipos e infraestructura sede central</t>
  </si>
  <si>
    <t>ADM 3.1.1.6.01</t>
  </si>
  <si>
    <t>Ejecución del programa de limpiezas y mantenimientos de los EES de la Red Pública de Salud</t>
  </si>
  <si>
    <t>DSG</t>
  </si>
  <si>
    <t>ADM 3.1.1.6.02</t>
  </si>
  <si>
    <t>Seguimiento a la ejecución de los mantenimientos periódicos de vehículos</t>
  </si>
  <si>
    <t>DCH 3.1.1.7.01</t>
  </si>
  <si>
    <t>Validación de los autodiagnósticos realizados por los centros priorizados en la implementación de la Metodología de Gestión Productiva de los Servicios de Salud.</t>
  </si>
  <si>
    <t>Autodiagnósticos de los hospitales</t>
  </si>
  <si>
    <t>DCH 3.1.1.7.02</t>
  </si>
  <si>
    <t>Seguimiento a la elaboración  de los  planes de mejora resultante de la aplicación de Metodología de Gestión Productiva  en los centros priorizado.</t>
  </si>
  <si>
    <t>Planes hospitalarios MGPSS</t>
  </si>
  <si>
    <t>DCH 3.1.1.7.03</t>
  </si>
  <si>
    <t>Encuentro de M&amp;E del  proceso de implementación de la MGPSS en los centros priorizados de la Red SNS</t>
  </si>
  <si>
    <t>ADM 3.2.1.1.01</t>
  </si>
  <si>
    <t>Actualización del Manual Interno de compras, según normativa establecida en el Reglamento 416-23</t>
  </si>
  <si>
    <t>DCC</t>
  </si>
  <si>
    <t>ADM 3.2.1.1.02</t>
  </si>
  <si>
    <t>Automatización del proceso de compras</t>
  </si>
  <si>
    <t>ADM 3.2.1.1.03</t>
  </si>
  <si>
    <t>Seguimiento a la ejecución de los procesos de compra</t>
  </si>
  <si>
    <t>ADM 3.2.1.1.04</t>
  </si>
  <si>
    <t>Seguimiento al cumplimiento de los indicadores del sistema nacional de contrataciones públicas DCSNS y SRS</t>
  </si>
  <si>
    <t>ADM 3.2.1.1.05</t>
  </si>
  <si>
    <t>Codificación y publicación del PACC en el Portal de Compras y Contrataciones</t>
  </si>
  <si>
    <t>ADM 3.2.1.1.06</t>
  </si>
  <si>
    <t>Mesas de trabajo con las diferentes direcciones para identificar las necesidades de bienes y servicios a las cuales se le estará dando respuesta en el 2025</t>
  </si>
  <si>
    <t>ADM 3.2.1.1.07</t>
  </si>
  <si>
    <t>Acompañamiento a los SRS en el desempeño de los procesos de compras</t>
  </si>
  <si>
    <t>DCJ 3.2.1.1.01</t>
  </si>
  <si>
    <t>Coordinación y seguimiento a las incidencias con proveedores suscitadas en la ejecución de los procedimientos de compras en la DCSNS</t>
  </si>
  <si>
    <t>Matriz de control</t>
  </si>
  <si>
    <t>DCJ</t>
  </si>
  <si>
    <t>DPD 3.2.1.1.01</t>
  </si>
  <si>
    <t>Consolidación de la detección de necesidades de las unidades requirentes para el PACC 2026</t>
  </si>
  <si>
    <t>Matriz PACC 2026</t>
  </si>
  <si>
    <t>FME</t>
  </si>
  <si>
    <t>DPD 3.2.1.1.02</t>
  </si>
  <si>
    <t>Monitoreo a la ejecución del PACC 2025</t>
  </si>
  <si>
    <t>Captura del correo con envío del informe</t>
  </si>
  <si>
    <t>DFI 3.2.1.2.01</t>
  </si>
  <si>
    <t xml:space="preserve">Elaboración, análisis y reporte de estados financieros de la DCSNS </t>
  </si>
  <si>
    <t xml:space="preserve">Se estarán validando bimensual. </t>
  </si>
  <si>
    <t>Estados Financieros</t>
  </si>
  <si>
    <t>DFI</t>
  </si>
  <si>
    <t>DFI 3.2.1.2.02</t>
  </si>
  <si>
    <t>Seguimiento a la elaboración de los estados financieros de los SRS</t>
  </si>
  <si>
    <t>Matriz consolidada con sus notas</t>
  </si>
  <si>
    <t>DFI 3.2.1.2.03</t>
  </si>
  <si>
    <t>Seguimiento a la ejecución y publicación del Presupuesto Institucional 2025</t>
  </si>
  <si>
    <t>DCH 3.2.1.3.01</t>
  </si>
  <si>
    <t>Mesa Técnica interinstitucional con la SISALRIL para evaluar y dar seguimiento al cumplimiento de las normativas vigentes (relación comercial PSS y ARS).</t>
  </si>
  <si>
    <t>DCH 3.2.1.3.02</t>
  </si>
  <si>
    <t>Gestión y seguimiento al  proceso de contratación de ARS privadas en los centros pertenecientes a la red pública de salud.</t>
  </si>
  <si>
    <t>DCH 3.2.1.3.03</t>
  </si>
  <si>
    <t>Levantamiento de los códigos de ARS privadas en los centros pertenecientes a la ared publica.</t>
  </si>
  <si>
    <t>Versión actualizada al mes de evaluación</t>
  </si>
  <si>
    <t>DCH 3.2.1.3.04</t>
  </si>
  <si>
    <t xml:space="preserve">Capacitación sobre el uso de los códigos ARS y el correcto llenado de la herramienta de captacion de recursos ARS privado. </t>
  </si>
  <si>
    <t>DCH 3.2.1.3.05</t>
  </si>
  <si>
    <t>Seguimiento al comportamiento de la facturación y glosa de los CEAS por SRS (ARS SeNaSa).</t>
  </si>
  <si>
    <t>DCH 3.2.1.3.06</t>
  </si>
  <si>
    <t>Análisis situacional de centros priorizados para la implementacion del proceso de prefactura para elevar la efectividad del proceso.</t>
  </si>
  <si>
    <t>DCH 3.2.1.3.07</t>
  </si>
  <si>
    <t>Implementación del proceso de prefactura en centros priorizados  para el fortalecimiento del proceso de gestión.</t>
  </si>
  <si>
    <t>DCH 3.2.1.3.08</t>
  </si>
  <si>
    <t xml:space="preserve">Segumiento y control a la implementación del  proceso de prefactura en centros priorizados  para el fortalecimiento del proceso una efectiva gestión. </t>
  </si>
  <si>
    <t>DCH 3.2.1.3.09</t>
  </si>
  <si>
    <t>Análisis del comportamiento de las objeciones médicas y administrativas por SRS</t>
  </si>
  <si>
    <t>DCH 3.2.1.3.10</t>
  </si>
  <si>
    <t>Encuentro con los SRS y sus CEAS, a fin de socializar el comportamiento de las glosas y objeciones médicas.</t>
  </si>
  <si>
    <t>DCH 3.2.1.3.11</t>
  </si>
  <si>
    <t>Elaboración de los planes de mejoras producto de la socialización  comportamiento de las glosas y objeciones médicas.</t>
  </si>
  <si>
    <t>DCH 3.2.1.3.12</t>
  </si>
  <si>
    <t>Simposio sobre la gestion integral de los servicios de salud con enfoque de liderazgo, gestión del cambio, eficientización de los recursos y la empatía compasiva con el entorno.</t>
  </si>
  <si>
    <t>DCE 3.3.1.1.01</t>
  </si>
  <si>
    <t>Capacitación línea gráfica SRS y CEAS</t>
  </si>
  <si>
    <t>DCE</t>
  </si>
  <si>
    <t>DCE 3.3.1.1.02</t>
  </si>
  <si>
    <t>Evaluación al cumplimiento de la identidad institucional EES.</t>
  </si>
  <si>
    <t>DCE 3.3.1.1.03</t>
  </si>
  <si>
    <t>Taller de herramientas para presentaciones institucionales.</t>
  </si>
  <si>
    <t>DCE 3.3.1.1.04</t>
  </si>
  <si>
    <t>Implementación Manual Identidad DCSNS (Confección uniformes Institucionales SNS).</t>
  </si>
  <si>
    <t>DCE 3.3.1.1.05</t>
  </si>
  <si>
    <t>Mesa trabajo con SRS y EES despliegue Plan Institucional de Comunicaciones Red SNS.</t>
  </si>
  <si>
    <t>DCE 3.3.1.1.06</t>
  </si>
  <si>
    <t>Despliegue Plan Institucional de Comunicaciones (Cobertura de inauguraciones / remozamiento / primer palazo).</t>
  </si>
  <si>
    <t>DCE 3.3.1.1.07</t>
  </si>
  <si>
    <t>Implementación Manual de Comunicación Interna y Externa (Actualización stock audiovisual).</t>
  </si>
  <si>
    <t>DCE 3.3.1.1.08</t>
  </si>
  <si>
    <t>Despliegue Plan Institucional de Comunicaciones: Colocación carteles / displays publicitarios (impresos/digitales) en centros de la Red.</t>
  </si>
  <si>
    <t>DCE 3.3.1.1.09</t>
  </si>
  <si>
    <t>Diseño y distribución Revista En Salud.</t>
  </si>
  <si>
    <t>DCE 3.3.1.1.10</t>
  </si>
  <si>
    <t>Impresión memorias institucionales SNS: Memoria anual, Memoria Jornadas Prevención de Cáncer y Memoria de infraestructura.</t>
  </si>
  <si>
    <t>Memoria</t>
  </si>
  <si>
    <t>DCE 3.3.1.1.11</t>
  </si>
  <si>
    <t>Capacitación Comunicación Digital a responsables de las RRSS de SRS y CEAS.</t>
  </si>
  <si>
    <t>DCE 3.3.1.1.12</t>
  </si>
  <si>
    <t>Mesa trabajo evaluación implementación Nortic E-1 y aplicación Política de Comunicación Digital.</t>
  </si>
  <si>
    <t>DCE 3.3.1.1.13</t>
  </si>
  <si>
    <t>Montaje y despliegue Programa Desempeño SNS.</t>
  </si>
  <si>
    <t>DCE 3.3.1.1.14</t>
  </si>
  <si>
    <t>Taller: Impacto de la Comunicación en Salud.</t>
  </si>
  <si>
    <t>DCE 3.3.1.1.15</t>
  </si>
  <si>
    <t>Despliegue Plan Institucional de Comunicaciones: Gestión de crisis y la correcta aplicación de políticas de comunicación.</t>
  </si>
  <si>
    <t>DCE 3.3.1.2.01</t>
  </si>
  <si>
    <t>Seguimiento Plan Interconexión Red Pública de Servicio de Salud (Estrategia de educación en Salud).</t>
  </si>
  <si>
    <t>DCE 3.3.1.3.01</t>
  </si>
  <si>
    <t>Inspección y seguimiento de las redes eléctricas para evitar desviaciones de energía para monitoreo del consumo de energía de la DCSNS</t>
  </si>
  <si>
    <t>Reporte consumo</t>
  </si>
  <si>
    <t>DCE 3.3.1.3.02</t>
  </si>
  <si>
    <t>Diseño y socialización Plan de Eficiencia Energética.</t>
  </si>
  <si>
    <t>DCE 3.3.1.3.03</t>
  </si>
  <si>
    <t>Sensibilización para el consumo de energía y eficiencia energética.</t>
  </si>
  <si>
    <t>DCE 3.3.1.3.04</t>
  </si>
  <si>
    <t>Campaña de promoción del consumo de energía y eficiencia energética (interna / externa).</t>
  </si>
  <si>
    <t>Briefing de Campaña</t>
  </si>
  <si>
    <t>DCE 3.3.1.3.05</t>
  </si>
  <si>
    <t>Inspección de los grifos de agua potable y sistema de desagüe para detectar, corregir y prevenir fugas.</t>
  </si>
  <si>
    <t>DCE 3.3.1.3.06</t>
  </si>
  <si>
    <t>Sensibilización para promover reducción y uso eficiente del agua.</t>
  </si>
  <si>
    <t xml:space="preserve">Convocatoria </t>
  </si>
  <si>
    <t>DCE 3.3.1.3.07</t>
  </si>
  <si>
    <t>Campaña para promover reducción y  uso eficiente del agua (interna / externa).</t>
  </si>
  <si>
    <t>DCE 3.3.1.3.08</t>
  </si>
  <si>
    <t>Taller de sensibilización a colaboradores, sobre la Gestión integral de los residuos sólidos.</t>
  </si>
  <si>
    <t>DCE 3.3.1.3.09</t>
  </si>
  <si>
    <t>Campaña de promoción del correcto manejo integral de los residuos.</t>
  </si>
  <si>
    <t>DCE 3.3.1.3.10</t>
  </si>
  <si>
    <t>Taller: Sensibilización en la Gestión de residuos peligrosos (para Hospitales / ORS).</t>
  </si>
  <si>
    <t>DCE 3.3.1.3.11</t>
  </si>
  <si>
    <t>Campaña promoción el manejo integral de los residuos peligrosos.</t>
  </si>
  <si>
    <t>DCE 3.3.1.3.12</t>
  </si>
  <si>
    <t>Taller Sensibilización coordinada con SRS: Buenas prácticas / redacción inclusiva.</t>
  </si>
  <si>
    <t>DCE 3.3.1.3.13</t>
  </si>
  <si>
    <t>Jornada ambiental (reforestación / limpieza de costas/otras) coordinada con instituciones públicas, privada y ONG.</t>
  </si>
  <si>
    <t>Publicación e redes sociales</t>
  </si>
  <si>
    <t>DCH 3.3.1.3.01</t>
  </si>
  <si>
    <t>Elaboración del Manual de Salud  Ambiental hospitalaria.</t>
  </si>
  <si>
    <t>DCH 3.3.1.3.02</t>
  </si>
  <si>
    <t>Capacitación de gestión de manejo de desechos hospitalarios.</t>
  </si>
  <si>
    <t>DCH 3.3.1.3.03</t>
  </si>
  <si>
    <t>Socialización del Manual de Salud Ambiental hospitalaria aprobado.</t>
  </si>
  <si>
    <t>DCH 3.3.1.3.04</t>
  </si>
  <si>
    <t>Evaluación de los procedimientos de bioseguridad hospitalaria en los centros priorizados (Agua, Gestión de Desecho, Lavado de manos, Equipo de protección, Ruidos, Control de Plagas e Interés del tomador de decisión).</t>
  </si>
  <si>
    <t>DCJ 3.4.1.1.01</t>
  </si>
  <si>
    <t>Seguimiento al cumplimiento de los acuerdos y convenios formalizados</t>
  </si>
  <si>
    <t>DCJ 3.4.1.1.02</t>
  </si>
  <si>
    <t>Seguimiento a la concertación de acuerdos y convenios interinstitucionales y nacionales</t>
  </si>
  <si>
    <t>Matriz de acuerdos</t>
  </si>
  <si>
    <t>DPD 3.4.1.1.01</t>
  </si>
  <si>
    <t>Seguimiento al Convenio de Colaboración Interinstitucional entre el SIUBEN y el SNS para el fortalecimiento del sistema sanitario y de protección social.</t>
  </si>
  <si>
    <t>COP</t>
  </si>
  <si>
    <t>DPD 3.4.1.2.01</t>
  </si>
  <si>
    <t>Seguimiento a la gestión de los acuerdos internacionales de cooperación</t>
  </si>
  <si>
    <t>Matriz de Control de Proyectos, Acuerdos y Convenios de CI</t>
  </si>
  <si>
    <t>DPD 3.4.1.2.02</t>
  </si>
  <si>
    <t>Levantamiento de los proyectos y necesidades de cooperación de la Red SNS</t>
  </si>
  <si>
    <t>DPD 3.4.1.2.03</t>
  </si>
  <si>
    <t>Socialización con el MEPyD de las necesidades de cooperación para su posterior planificación y negociación con las agencias cooperantes</t>
  </si>
  <si>
    <t>Correo de envío al MEPyD</t>
  </si>
  <si>
    <t>DPD 3.4.1.2.04</t>
  </si>
  <si>
    <t>Refrescamiento del Formulario para el Levantamiento de Proyectos y Necesidades de cooperación de la Red SNS</t>
  </si>
  <si>
    <t>Convocatoria y fotos</t>
  </si>
  <si>
    <t>DPD 3.4.1.2.05</t>
  </si>
  <si>
    <t>Reportes de Donaciones DCSNS</t>
  </si>
  <si>
    <t>DPD 3.4.1.2.06</t>
  </si>
  <si>
    <t>Estatus de Proyectos de Cooperación en curso</t>
  </si>
  <si>
    <t>DPD 3.4.1.2.07</t>
  </si>
  <si>
    <t>Seguimiento al proyecto JICA: Enfermedades No Transmisibles en el SRS Nordeste</t>
  </si>
  <si>
    <t>DPD 3.4.1.2.08</t>
  </si>
  <si>
    <t>Seguimiento al proyecto de Equipamientos de Sistemas Solares Fotovoltaicos en centros de salud priorizados</t>
  </si>
  <si>
    <t>DPD 3.4.1.2.09</t>
  </si>
  <si>
    <t>Seguimiento al Acuerdo de Cooperación para la Donación de Energía Eléctrica en beneficio de seis establecimientos de salud de la red pública (CEPM-CEB).</t>
  </si>
  <si>
    <t>DPD 3.4.1.2.10</t>
  </si>
  <si>
    <t>Seguimiento a la negociación de los proyectos con el Estado de Qatar  para la transición hacia energías renovables y la expansión de los servicios de salud.</t>
  </si>
  <si>
    <t>DPD 3.4.1.2.11</t>
  </si>
  <si>
    <t>Seguimiento al Acuerdo de Cooperación con Project HOPE para el desarrollo de programas dirigidos al personal de salud del SNS en los tres niveles de atención.</t>
  </si>
  <si>
    <t>DPD 3.4.1.2.12</t>
  </si>
  <si>
    <t>Seguimiento al Acuerdo de Cooperación para la Promoción de la Lactancia Materna, la consolidación de Bancos de Leche y el Fortalecimiento de los Programas Madre Canguro.</t>
  </si>
  <si>
    <t>DPD 3.4.1.2.13</t>
  </si>
  <si>
    <t>Seguimiento a la negociación del Acuerdo de Movilidad Humana Internacional para la Formación y Especialización de Profesionales en el Sector Salud.</t>
  </si>
  <si>
    <t>DPN 3.4.1.2.01</t>
  </si>
  <si>
    <t>Mesa de trabajo para coordinación y seguimiento a la articulación intersectorial con actores clave (MINERD, INAIPI, UNFPA, UNICEF, OPS, MSP, CONADIS, Project Hope, BID, SENASA, SISALRIL, Save The Children, ADESA, CONAPE, entre otros) para desarrollar acciones estratégicas en los territorios de salud.</t>
  </si>
  <si>
    <t>DGI 3.5.1.1.01</t>
  </si>
  <si>
    <t>Auditoria calidad del dato de los sistemas de información</t>
  </si>
  <si>
    <t>DGI</t>
  </si>
  <si>
    <t>DGI 3.5.1.1.02</t>
  </si>
  <si>
    <t>Auditoría calidad del dato de los EES in situ</t>
  </si>
  <si>
    <t>DGI 3.5.1.1.03</t>
  </si>
  <si>
    <t>Elaboración y socialización de informes de auditoria de calidad del dato</t>
  </si>
  <si>
    <t>DGI 3.5.1.1.04</t>
  </si>
  <si>
    <t>Seguimiento a las auditorias semestrales en el PNA</t>
  </si>
  <si>
    <t>DGI 3.5.1.1.05</t>
  </si>
  <si>
    <t>Capacitación al personal áreas de estadísticas sobre producción, validación y reportes de datos de producción de servicios</t>
  </si>
  <si>
    <t>DGI 3.5.1.1.06</t>
  </si>
  <si>
    <t>Reuniones para el fortalecimiento de la calidad del reporte de indicadores de monitoreo de los establecimientos de salud</t>
  </si>
  <si>
    <t>DGI 3.5.1.1.07</t>
  </si>
  <si>
    <t xml:space="preserve">Mesas técnicas de coordinación con la DIGEPI para la calidad de dato de morbimortalidad materna extrema </t>
  </si>
  <si>
    <t>DPN 3.5.1.1.01</t>
  </si>
  <si>
    <t>Mesa de trabajo con DTI y/o DGI para el fortalecimiento del sistema de información del PNA</t>
  </si>
  <si>
    <t>DPN 3.5.1.1.02</t>
  </si>
  <si>
    <t>Seguimiento a los SRS a la calidad del dato del sistema de información SIPNA</t>
  </si>
  <si>
    <t>DPN 3.5.1.1.03</t>
  </si>
  <si>
    <t>Seguimiento a los SRS a la calidad del dato del sistema de información SIRPAFF</t>
  </si>
  <si>
    <t>DGI 3.5.1.2.01</t>
  </si>
  <si>
    <t xml:space="preserve">Mesas técnica con DTI para revisión de indicadores y alineación con los sistemas de información </t>
  </si>
  <si>
    <t>DGI 3.5.1.2.02</t>
  </si>
  <si>
    <t>Mesas técnicas de coordinación con SI SRS</t>
  </si>
  <si>
    <t>DGI 3.5.1.2.03</t>
  </si>
  <si>
    <t>Actualización de tablero de mando de producción de servicios</t>
  </si>
  <si>
    <t>DGI 3.5.1.2.04</t>
  </si>
  <si>
    <t>Actualización y/o disponibilidad modelos de datos PowerBI: Infografía de Tuberculosis,  Producción de Servicios/ VIH</t>
  </si>
  <si>
    <t>DGI 3.5.1.2.05</t>
  </si>
  <si>
    <t>Elaboración del Plan para el despliegue del Módulo de Registro Producción de Servicios Nivel Especializado (67-A) en los centros diagnósticos.</t>
  </si>
  <si>
    <t>DGI 3.5.1.2.06</t>
  </si>
  <si>
    <t>Expansión del Módulo de Registro Producción de Servicios Nivel Especializado (67-A) en los centros diagnósticos.</t>
  </si>
  <si>
    <t>DGI 3.5.1.2.07</t>
  </si>
  <si>
    <t>Elaboración de Boletín  Estadístico anual de prestación de servicios asociados a la Tuberculosis.</t>
  </si>
  <si>
    <t>DGI 3.5.1.2.08</t>
  </si>
  <si>
    <t>Elaboración de Boletín  estadístico anual de prestación de servicios asociados a la VHI/SIDA.</t>
  </si>
  <si>
    <t>DGI 3.5.1.2.09</t>
  </si>
  <si>
    <t>Elaboración de Boletín estadístico anual de Producción de Servicios.</t>
  </si>
  <si>
    <t>DGI 3.5.1.2.10</t>
  </si>
  <si>
    <t>Elaboración de Boletín estadístico semestral de prestación de servicios asociados a enfermedades transmisibles Tuberculosis y VIH.</t>
  </si>
  <si>
    <t>DGI 3.5.1.2.11</t>
  </si>
  <si>
    <t>Visitas de coordinación a hospitales priorizados para impulsar las investigaciones operativas</t>
  </si>
  <si>
    <t>DTI 3.5.1.3.01</t>
  </si>
  <si>
    <t>Fortalecimiento de la infraestructura tecnológica del SNS</t>
  </si>
  <si>
    <t>DTI</t>
  </si>
  <si>
    <t>DTI 3.5.1.3.02</t>
  </si>
  <si>
    <t>Seguimiento de la infraestructura tecnológica de los SRS</t>
  </si>
  <si>
    <t>DTI 3.5.1.3.03</t>
  </si>
  <si>
    <t>Monitoreo de la Seguridad Informática del SNS</t>
  </si>
  <si>
    <t>DTI 3.5.1.3.04</t>
  </si>
  <si>
    <t>Supervisión de la seguridad informática de los SRS</t>
  </si>
  <si>
    <t>DTI 3.5.1.3.05</t>
  </si>
  <si>
    <t xml:space="preserve">Soporte y desarrollo de portales web </t>
  </si>
  <si>
    <t>DTI 3.5.1.3.06</t>
  </si>
  <si>
    <t xml:space="preserve">Registro de incidencias atendidas SNS </t>
  </si>
  <si>
    <t>DTI 3.5.1.3.07</t>
  </si>
  <si>
    <t xml:space="preserve">Actualización inventario de activos tecnológicos SNS </t>
  </si>
  <si>
    <t>Matriz de inventario</t>
  </si>
  <si>
    <t>DTI 3.5.1.3.08</t>
  </si>
  <si>
    <t>Mantenimiento de los sistemas institucionales del SNS</t>
  </si>
  <si>
    <t>DTI 3.5.1.3.09</t>
  </si>
  <si>
    <t>Seguimiento al cumplimiento de las directrices de iTICge (SISTICGE)</t>
  </si>
  <si>
    <t>DLI 3.5.1.4.01</t>
  </si>
  <si>
    <t>Implementación del proyecto de Telediagnóstico en regiones priorizadas.</t>
  </si>
  <si>
    <t>DLI 3.5.1.4.02</t>
  </si>
  <si>
    <t>Seguimiento a la implementación del proyecto de Telediagnóstico en regiones priorizadas.</t>
  </si>
  <si>
    <t>DLI 3.5.1.4.03</t>
  </si>
  <si>
    <t>Implementación de sistema de entrega de resultados online en 50  EES  que cuenten con   laboratorios  con sistema automatizado en los 10 SRS</t>
  </si>
  <si>
    <t>3.6.1.1 Implementación del Programa de Readecuación y Construcción de  Infraestructuras centros de salud de la  Red SNS</t>
  </si>
  <si>
    <t>DIE 3.6.1.1.01</t>
  </si>
  <si>
    <t>Supervisión de los Procesos de Construcción y Remozamiento de Infraestructura Hospitalaria  y Centros de Primer Nivel de Atención para toda la Red SNS</t>
  </si>
  <si>
    <t>Reporte del trimestre</t>
  </si>
  <si>
    <t>DIE</t>
  </si>
  <si>
    <t>DPN 3.6.1.1.01</t>
  </si>
  <si>
    <t>Seguimiento a los SRS para el levantamiento de condiciones de infraestructura física, tecnológica, equipamiento y necesidades de personal  en los EES del PNA</t>
  </si>
  <si>
    <t>Correo con el envío de la información a los SRS, DE, DIE y DTI</t>
  </si>
  <si>
    <t>DIE 3.6.1.2.01</t>
  </si>
  <si>
    <t>Entrega de Equipos Médicos a los Hospitales y Centros de Salud de la Red SNS</t>
  </si>
  <si>
    <t>DIE 3.6.1.3.01</t>
  </si>
  <si>
    <t>Validación de los Planes de Mantenimiento Correctivos y/o Preventivos de Infraestructura y Equipos de los Hospitales Priorizados  SISMAP-SALUD 2025.</t>
  </si>
  <si>
    <t>DIE 3.6.1.3.02</t>
  </si>
  <si>
    <t>Supervisión a la implementación de los Planes de Mantenimiento Preventivos/Correctivos de Infraestructura Hospitalaria y Equipos de los Hospitales Priorizados 2025 de la Red SNS.</t>
  </si>
  <si>
    <t>DAR 3.7.7.1.1.01</t>
  </si>
  <si>
    <t>Visitas de recuperación de pacientes en abandono de ARV en SAIs Priorizados (PoR 42).</t>
  </si>
  <si>
    <t>Formularios</t>
  </si>
  <si>
    <t>DAR 3.7.7.1.1.02</t>
  </si>
  <si>
    <t>Reuniones de seguimiento al cumplimiento de indicadores del PoR 42 en las regiones priorizadas (SRS).</t>
  </si>
  <si>
    <t>DAR 3.7.7.1.1.03</t>
  </si>
  <si>
    <t>Supervisión de las Intervenciones Implementadas para el Fortalecimiento de la Adherencia por el Personal del Programa 42.</t>
  </si>
  <si>
    <t>DAR 3.7.7.1.1.04</t>
  </si>
  <si>
    <t>Taller de intercambio de buenas prácticas en las intervenciones realizadas por el personal de los Servicios de Atención Integral.</t>
  </si>
  <si>
    <t>DAR 3.7.7.1.1.05</t>
  </si>
  <si>
    <t>Reuniones de seguimiento al cumplimiento de indicadores del PoR 41 en las regiones priorizadas ( Metropolitano, Nordeste, Enriquillo y Cibao Occidental).</t>
  </si>
  <si>
    <t>DAR 3.7.7.1.1.06</t>
  </si>
  <si>
    <t>Visitas de seguimiento al cumplimiento de las intervenciones de adherencia en la regiones priorizadas ( Valdesia, Norcentral, Nordeste, Este, El Valle y Cibao Central).</t>
  </si>
  <si>
    <t>DLI 3.7.1.1.01</t>
  </si>
  <si>
    <t>Supervisión de los servicios de apoyo diagnóstico de laboratorio e imágenes en los EES incluidos en el programa de disminución de  cáncer cérvico uterino, mama y próstata.</t>
  </si>
  <si>
    <t>DPD 3.7.1.1.01</t>
  </si>
  <si>
    <t>Formulación de proyectos de la DCSNS.</t>
  </si>
  <si>
    <t>Actas constitutivas</t>
  </si>
  <si>
    <t>DPI</t>
  </si>
  <si>
    <t>DPD 3.7.1.1.02</t>
  </si>
  <si>
    <t>Seguimiento a la ejecución programática y financiera de proyectos institucionales.</t>
  </si>
  <si>
    <t>DPD 3.7.1.1.03</t>
  </si>
  <si>
    <t>Diseño y/o rediseño de los Programas Orientados a Resultados</t>
  </si>
  <si>
    <t>Documentos de proyectos</t>
  </si>
  <si>
    <t>DPD 3.7.1.1.04</t>
  </si>
  <si>
    <t>Actualización del portafolio de Proyectos.</t>
  </si>
  <si>
    <t>Plan del proyecto actualizado al corte (Trimestre)</t>
  </si>
  <si>
    <t>DPD 3.7.1.1.05</t>
  </si>
  <si>
    <t>Elaboración de la Estructura Programática 2026</t>
  </si>
  <si>
    <t>Estructura programática 2026</t>
  </si>
  <si>
    <t>DPD 3.7.1.1.06</t>
  </si>
  <si>
    <t>Carga de la Estructura Programática 2026 y Programas Orientados a Resultados en el SIGEF</t>
  </si>
  <si>
    <t>Carta de remisión al MAP</t>
  </si>
  <si>
    <t>DPD 3.7.1.1.07</t>
  </si>
  <si>
    <t>Reporte ejecución Metas Físicas y Financieras en el SIGEF 2025</t>
  </si>
  <si>
    <t>DPD 3.7.1.1.08</t>
  </si>
  <si>
    <t>Informe cierre Metas Físicas y Financieras en el SIGEF 2024</t>
  </si>
  <si>
    <t>DCJ 3.7.1.10.01</t>
  </si>
  <si>
    <t>Identificación de los criterios de implementación de las normas ISO 37001:2016 e ISO 37301:201</t>
  </si>
  <si>
    <t>DCJ 3.7.1.10.02</t>
  </si>
  <si>
    <t>Elaboración del plan de implementación de las normas ISO 37001:2016 e ISO 37301:202</t>
  </si>
  <si>
    <t>Implementación del programa de las normas  ISO 37001:2016 e ISO 37301:201</t>
  </si>
  <si>
    <t>DCJ 3.7.1.11.01</t>
  </si>
  <si>
    <t>Mesa de socialización para el diseño de estrategias  de defensa y posible solución de los casos legales y judiciales</t>
  </si>
  <si>
    <t>DCJ 3.7.1.11.02</t>
  </si>
  <si>
    <t>Seguimiento a los casos litigiosos a nivel nacional.</t>
  </si>
  <si>
    <t>DLI 3.7.1.12.01</t>
  </si>
  <si>
    <t>Monitoreo a  los 10 SRS en el  pase de lista de verificación SLIPTA para el Fortalecimiento Gerencial y calidad de los Laboratorios  Clínicos , como indicador SISMAP SALUD</t>
  </si>
  <si>
    <t>Formulario SLIPTA</t>
  </si>
  <si>
    <t>3.7.1.12 Acreditación de los Laboratorio Clínicos con la norma ISO 15190</t>
  </si>
  <si>
    <t>DLI 3.7.1.12.02</t>
  </si>
  <si>
    <t>Elaboración del informe de estado del proceso de Acreditación de los Laboratorio Clínicos con la norma ISO 15189</t>
  </si>
  <si>
    <t>DPD 3.7.1.2.01</t>
  </si>
  <si>
    <t>Elaboración y seguimiento de proyectos de inversión SNS</t>
  </si>
  <si>
    <t>DPD 3.7.1.2.02</t>
  </si>
  <si>
    <t>Coordinación de la capacitación de proyectos de inversión en conjunto con el MEPyD</t>
  </si>
  <si>
    <t>Correos de solicitud y seguimiento al MEPyD</t>
  </si>
  <si>
    <t>DPD 3.7.1.3.01</t>
  </si>
  <si>
    <t>Seguimiento al diseño de la Estructura  Organizativa de los centros de salud</t>
  </si>
  <si>
    <t>Resolución</t>
  </si>
  <si>
    <t>DDI</t>
  </si>
  <si>
    <t>DPD 3.7.1.3.02</t>
  </si>
  <si>
    <t>Seguimiento al diseño de la estructura organizativa de la sede central y servicios regionales</t>
  </si>
  <si>
    <t>DPD 3.7.1.3.03</t>
  </si>
  <si>
    <t>Seguimiento al diseño de los manuales de funciones de los centros de salud</t>
  </si>
  <si>
    <t>DPD 3.7.1.3.04</t>
  </si>
  <si>
    <t>Revisión Manual de Funciones Sede Central</t>
  </si>
  <si>
    <t>DPD 3.7.1.3.05</t>
  </si>
  <si>
    <t>Revisión Manual de Funciones SRS</t>
  </si>
  <si>
    <t>DPD 3.7.1.3.06</t>
  </si>
  <si>
    <t>Revisión de la estructura organizativa de los Hospitales por nivel de complejidad</t>
  </si>
  <si>
    <t>DRH 3.7.1.3.01</t>
  </si>
  <si>
    <t>Actualización sistema de nóminas estructuras, de cargos aprobadas de la DCSNS y los SRS.</t>
  </si>
  <si>
    <t>DRH 3.7.1.3.02</t>
  </si>
  <si>
    <t>Regularización cargos DCSNS en SASP.</t>
  </si>
  <si>
    <t>DRH 3.7.1.3.03</t>
  </si>
  <si>
    <t>Homologación estructura orgánica de los servicios SASP / Registro de Centros.</t>
  </si>
  <si>
    <t>Modelo datos nómina</t>
  </si>
  <si>
    <t>DPD 3.7.1.4.01</t>
  </si>
  <si>
    <t>Seguimiento a la ejecución del Plan de Innovación SNS</t>
  </si>
  <si>
    <t>DPD 3.7.1.4.02</t>
  </si>
  <si>
    <t>Ejecución Taller de Innovación</t>
  </si>
  <si>
    <t>DPD 3.7.1.4.03</t>
  </si>
  <si>
    <t>Jornadas de Sensibilización con Servicios Regionales sobre el programa de Innovación</t>
  </si>
  <si>
    <t>DPD 3.7.1.4.04</t>
  </si>
  <si>
    <t>Seguimiento y soporte a los establecimientos de salud para el programa de réplica de mejoras</t>
  </si>
  <si>
    <t>Portal Web</t>
  </si>
  <si>
    <t>DPD 3.7.1.4.05</t>
  </si>
  <si>
    <t>Lanzamiento versión 2025 Concurso "Comparte Tu Idea"</t>
  </si>
  <si>
    <t>DPD 3.7.1.4.06</t>
  </si>
  <si>
    <t>Actividad de reconocimiento de los programas de Innovación</t>
  </si>
  <si>
    <t>DPD 3.7.1.4.07</t>
  </si>
  <si>
    <t>Ejecución de evaluaciones comparativas (Benchmarking)</t>
  </si>
  <si>
    <t>Formulario para detección e identificación de Benchmarking</t>
  </si>
  <si>
    <t>ADM 3.7.1.5.01</t>
  </si>
  <si>
    <t>Reporte de los acuerdos derivados de la reunión de la revisión por la dirección (Aplica si tiene acuerdos establecidos) (Evidencia suministrada por el Departamento de Calidad de la Gestion)</t>
  </si>
  <si>
    <t>Avales de cumplimiento</t>
  </si>
  <si>
    <t>ADM</t>
  </si>
  <si>
    <t>ADM 3.7.1.5.02</t>
  </si>
  <si>
    <t>Seguimiento y reporte del cierre de las acciones correctivas derivadas de las auditorías internas (Aplica si el área fue auditada) (Esta evidencia sera suministrada por el Departamento Calidad de la Gestion)</t>
  </si>
  <si>
    <t>ADM 3.7.1.5.03</t>
  </si>
  <si>
    <t>Implementación de acciones para cumplimiento NOBACI y Riesgos (Evidencia suministra por el Departamento de Calidad en la Gestión)</t>
  </si>
  <si>
    <t>ADM 3.7.1.5.04</t>
  </si>
  <si>
    <t>Seguimiento y reporte de los indicadores de procesos (Evidencia suministra por el Departamento de Calidad en la Gestión)</t>
  </si>
  <si>
    <t>DAR 3.7.1.5.01</t>
  </si>
  <si>
    <t>DAR</t>
  </si>
  <si>
    <t>DAR 3.7.1.5.02</t>
  </si>
  <si>
    <t>DAR 3.7.1.5.03</t>
  </si>
  <si>
    <t>DAR 3.7.1.5.04</t>
  </si>
  <si>
    <t>DCE 3.7.1.5.01</t>
  </si>
  <si>
    <t>DCE 3.7.1.5.02</t>
  </si>
  <si>
    <t>DCE 3.7.1.5.03</t>
  </si>
  <si>
    <t>DCE 3.7.1.5.04</t>
  </si>
  <si>
    <t>DCF 3.7.1.5.01</t>
  </si>
  <si>
    <t>DCF 3.7.1.5.02</t>
  </si>
  <si>
    <t>DCF 3.7.1.5.03</t>
  </si>
  <si>
    <t>DCF 3.7.1.5.04</t>
  </si>
  <si>
    <t>DCH 3.7.1.5.01</t>
  </si>
  <si>
    <t>DSH</t>
  </si>
  <si>
    <t>DCH 3.7.1.5.02</t>
  </si>
  <si>
    <t>DCH 3.7.1.5.03</t>
  </si>
  <si>
    <t>DCH 3.7.1.5.04</t>
  </si>
  <si>
    <t>DCJ 3.7.1.5.01</t>
  </si>
  <si>
    <t xml:space="preserve">Informe suministrado por Calidad </t>
  </si>
  <si>
    <t>Avales de cumplimiento/ DCJ</t>
  </si>
  <si>
    <t>DCJ 3.7.1.5.02</t>
  </si>
  <si>
    <t>DCJ 3.7.1.5.03</t>
  </si>
  <si>
    <t>DCJ 3.7.1.5.04</t>
  </si>
  <si>
    <t>DFI 3.7.1.5.01</t>
  </si>
  <si>
    <t>DFI 3.7.1.5.02</t>
  </si>
  <si>
    <t>DFI 3.7.1.5.03</t>
  </si>
  <si>
    <t>DFI 3.7.1.5.04</t>
  </si>
  <si>
    <t>DGCSS 3.7.1.5.01</t>
  </si>
  <si>
    <t>DGCSS 3.7.1.5.02</t>
  </si>
  <si>
    <t>DGCSS 3.7.1.5.03</t>
  </si>
  <si>
    <t>DGCSS 3.7.1.5.04</t>
  </si>
  <si>
    <t>DGI 3.7.1.5.01</t>
  </si>
  <si>
    <t>DGI 3.7.1.5.02</t>
  </si>
  <si>
    <t>DGI 3.7.1.5.03</t>
  </si>
  <si>
    <t>DGI 3.7.1.5.04</t>
  </si>
  <si>
    <t>DIE 3.7.1.5.01</t>
  </si>
  <si>
    <t>DIE 3.7.1.5.02</t>
  </si>
  <si>
    <t>DIE 3.7.1.5.03</t>
  </si>
  <si>
    <t>DIE 3.7.1.5.04</t>
  </si>
  <si>
    <t>DLI 3.7.1.5.01</t>
  </si>
  <si>
    <t>DLI 3.7.1.5.02</t>
  </si>
  <si>
    <t>DLI 3.7.1.5.03</t>
  </si>
  <si>
    <t>DLI 3.7.1.5.04</t>
  </si>
  <si>
    <t>DMI 3.7.1.5.01</t>
  </si>
  <si>
    <t>DMI 3.7.1.5.02</t>
  </si>
  <si>
    <t>DMI 3.7.1.5.03</t>
  </si>
  <si>
    <t>DMI 3.7.1.5.04</t>
  </si>
  <si>
    <t>DPD 3.7.1.5.01</t>
  </si>
  <si>
    <t>Monitoreo Indicadores EDI</t>
  </si>
  <si>
    <t>DCG</t>
  </si>
  <si>
    <t>DPD 3.7.1.5.02</t>
  </si>
  <si>
    <t>Monitoreo Indicadores Carta Compromiso al Ciudadano DCSNS</t>
  </si>
  <si>
    <t>DPD 3.7.1.5.03</t>
  </si>
  <si>
    <t>Aplicación de encuesta de satisfacción de los servicios internos del Nivel Central</t>
  </si>
  <si>
    <t>DPD 3.7.1.5.04</t>
  </si>
  <si>
    <t>Seguimiento a planes de mejora derivados de encuesta de satisfacción de los servicios internos del Nivel Central</t>
  </si>
  <si>
    <t>DPD 3.7.1.5.05</t>
  </si>
  <si>
    <t>Elaboración CAF Nivel Central</t>
  </si>
  <si>
    <t>Autodiagnóstico</t>
  </si>
  <si>
    <t>DPD 3.7.1.5.06</t>
  </si>
  <si>
    <t xml:space="preserve">Elaboración plan de mejora CAF nivel central del próximo año </t>
  </si>
  <si>
    <t>DPD 3.7.1.5.07</t>
  </si>
  <si>
    <t>Ejecución celebración día mundial de la calidad</t>
  </si>
  <si>
    <t>DPD 3.7.1.5.08</t>
  </si>
  <si>
    <t>Ejecución de encuesta de satisfacción ciudadana</t>
  </si>
  <si>
    <t>Monitoreo Indicadores de cumplimiento de los Controles Internos DCSNS</t>
  </si>
  <si>
    <t>DPD 3.7.1.5.09</t>
  </si>
  <si>
    <t>Monitoreo de los planes operativos de la Red (DCSNS, ORS y CEAS)</t>
  </si>
  <si>
    <t>MEP</t>
  </si>
  <si>
    <t>DPD 3.7.1.5.10</t>
  </si>
  <si>
    <t>Socialización de resultados monitoreo y evaluación del POA de la Red SNS</t>
  </si>
  <si>
    <t>DPD 3.7.1.5.11</t>
  </si>
  <si>
    <t>Evaluación de medio término y cierre del POA de la Red SNS 2025</t>
  </si>
  <si>
    <t>DPD 3.7.1.5.12</t>
  </si>
  <si>
    <t>Elaboración del informe semestral y de cierre de la Memoria Institucional 2025</t>
  </si>
  <si>
    <t>DPD 3.7.1.5.13</t>
  </si>
  <si>
    <t>Taller  de la Formulación Plan Operativo Anual 2026 DCSNS</t>
  </si>
  <si>
    <t>DPD 3.7.1.5.14</t>
  </si>
  <si>
    <t>Taller de la Formulación Plan Operativo Anual 2026 SRS-CEAS</t>
  </si>
  <si>
    <t>DPD 3.7.1.5.15</t>
  </si>
  <si>
    <t>Encuentro de los equipos de planificación de los SRS</t>
  </si>
  <si>
    <t>DPD 3.7.1.5.16</t>
  </si>
  <si>
    <t>Seguimiento a la ejecución de la plataforma RUDCT</t>
  </si>
  <si>
    <t>DPD 3.7.1.5.17</t>
  </si>
  <si>
    <t xml:space="preserve">Reporte de los acuerdos derivados de la reunión de la revisión por la dirección (Aplica si tiene acuerdos establecidos) </t>
  </si>
  <si>
    <t>DPD</t>
  </si>
  <si>
    <t>DPD 3.7.1.5.18</t>
  </si>
  <si>
    <t>Seguimiento y reporte del cierre de las acciones correctivas derivadas de las auditorías internas (Aplica si el área fue auditada)</t>
  </si>
  <si>
    <t>DPD 3.7.1.5.19</t>
  </si>
  <si>
    <t>DPD 3.7.1.5.20</t>
  </si>
  <si>
    <t>DPN 3.7.1.5.01</t>
  </si>
  <si>
    <t>DPN 3.7.1.5.02</t>
  </si>
  <si>
    <t>DPN 3.7.1.5.03</t>
  </si>
  <si>
    <t>DPN 3.7.1.5.04</t>
  </si>
  <si>
    <t>DRH 3.7.1.5.01</t>
  </si>
  <si>
    <t>DRH 3.7.1.5.02</t>
  </si>
  <si>
    <t>DRH 3.7.1.5.03</t>
  </si>
  <si>
    <t>DRH 3.7.1.5.04</t>
  </si>
  <si>
    <t>DSF 3.7.1.5.01</t>
  </si>
  <si>
    <t>DSF 3.7.1.5.02</t>
  </si>
  <si>
    <t>DSF 3.7.1.5.03</t>
  </si>
  <si>
    <t>DSF 3.7.1.5.04</t>
  </si>
  <si>
    <t>DTI 3.7.1.5.01</t>
  </si>
  <si>
    <t>DTI 3.7.1.5.02</t>
  </si>
  <si>
    <t>DTI 3.7.1.5.03</t>
  </si>
  <si>
    <t>DTI 3.7.1.5.04</t>
  </si>
  <si>
    <t>ENF 3.7.1.5.01</t>
  </si>
  <si>
    <t>ENF 3.7.1.5.02</t>
  </si>
  <si>
    <t>ENF 3.7.1.5.03</t>
  </si>
  <si>
    <t>ENF 3.7.1.5.04</t>
  </si>
  <si>
    <t>MIA 3.7.1.5.01</t>
  </si>
  <si>
    <t>MIA</t>
  </si>
  <si>
    <t>MIA 3.7.1.5.02</t>
  </si>
  <si>
    <t>MIA 3.7.1.5.03</t>
  </si>
  <si>
    <t>MIA 3.7.1.5.04</t>
  </si>
  <si>
    <t>OAI 3.7.1.5.01</t>
  </si>
  <si>
    <t>OAI 3.7.1.5.02</t>
  </si>
  <si>
    <t>OAI 3.7.1.5.03</t>
  </si>
  <si>
    <t>OAI 3.7.1.5.04</t>
  </si>
  <si>
    <t>ODO 3.7.1.5.01</t>
  </si>
  <si>
    <t>ODO 3.7.1.5.02</t>
  </si>
  <si>
    <t>ODO 3.7.1.5.03</t>
  </si>
  <si>
    <t>ODO 3.7.1.5.04</t>
  </si>
  <si>
    <t>DPD 3.7.1.6.01</t>
  </si>
  <si>
    <t>Monitoreo SISMAP Salud</t>
  </si>
  <si>
    <t>DPD 3.7.1.6.02</t>
  </si>
  <si>
    <t xml:space="preserve">Adiestramiento a ORS y CEAS sobre la nueva versión SISMAP Salud </t>
  </si>
  <si>
    <t>DPD 3.7.1.6.03</t>
  </si>
  <si>
    <t>Elaboración de informes semestrales Programa de Desempeño SNS</t>
  </si>
  <si>
    <t>DPD 3.7.1.6.04</t>
  </si>
  <si>
    <t>Elaboración de reporte consolidado final  Programa de Desempeño SNS</t>
  </si>
  <si>
    <t>DPD 3.7.1.6.05</t>
  </si>
  <si>
    <t>Elaboración de informes finales Programa de Desempeño SNS</t>
  </si>
  <si>
    <t>DPD 3.7.1.6.06</t>
  </si>
  <si>
    <t>Ejecución sesiones de calidad con homólogos ORS</t>
  </si>
  <si>
    <t>DPD 3.7.1.7.01</t>
  </si>
  <si>
    <t>Elaboración de plan de despliegue NOBACI y Riesgos de la DCSNS y ORS</t>
  </si>
  <si>
    <t>DPD 3.7.1.7.02</t>
  </si>
  <si>
    <t>Adiestramiento en NOBACI DCSNS</t>
  </si>
  <si>
    <t>DPD 3.7.1.7.03</t>
  </si>
  <si>
    <t>Adiestramiento en gestión de riesgos DCSNS</t>
  </si>
  <si>
    <t>DPD 3.7.1.7.04</t>
  </si>
  <si>
    <t>Seguimiento a las acciones para la implementación de las NOBACI en DCSNS</t>
  </si>
  <si>
    <t>DPD 3.7.1.7.05</t>
  </si>
  <si>
    <t>Seguimiento al cumplimiento del Plan de Tratamiento de Riesgos DCSNS</t>
  </si>
  <si>
    <t>DPD 3.7.1.7.06</t>
  </si>
  <si>
    <t>Elaboración reporte de estatus indicador NOBACI SNS</t>
  </si>
  <si>
    <t>DPD 3.7.1.7.07</t>
  </si>
  <si>
    <t>Adiestramiento en gestión de riesgos y NOBACI en ORS</t>
  </si>
  <si>
    <t>DPD 3.7.1.7.08</t>
  </si>
  <si>
    <t>Seguimiento a la implementación NOBACI en ORS</t>
  </si>
  <si>
    <t>DPD 3.7.1.7.09</t>
  </si>
  <si>
    <t>Seguimiento al cumplimiento del Plan de Tratamiento de Riesgos en ORS</t>
  </si>
  <si>
    <t>DPD 3.7.1.8.01</t>
  </si>
  <si>
    <t xml:space="preserve">Elaboración plan de rediseño de procesos </t>
  </si>
  <si>
    <t>DPD 3.7.1.8.02</t>
  </si>
  <si>
    <t>Rediseño de procesos priorizados</t>
  </si>
  <si>
    <t>DPD 3.7.1.8.03</t>
  </si>
  <si>
    <t>Seguimiento al cierre de solicitudes de documentación</t>
  </si>
  <si>
    <t>DPD 3.7.1.9.01</t>
  </si>
  <si>
    <t>Elaboración programa de auditoría y/o monitoreo en procesos priorizados DCSNS</t>
  </si>
  <si>
    <t>Programa</t>
  </si>
  <si>
    <t>DPD 3.7.1.9.02</t>
  </si>
  <si>
    <t>Auditorías y/o monitoreo de procesos dentro del alcance del SGC en nivel central</t>
  </si>
  <si>
    <t>DPD 3.7.1.9.03</t>
  </si>
  <si>
    <t>Monitoreo de indicadores de gestión de procesos e indicadores de objetivos de calidad</t>
  </si>
  <si>
    <t>DPD 3.7.1.9.04</t>
  </si>
  <si>
    <t>Socialización de indicadores de procesos</t>
  </si>
  <si>
    <t>DPD 3.7.1.9.05</t>
  </si>
  <si>
    <t>Ejecución reuniones de revisión por la dirección</t>
  </si>
  <si>
    <t>DPD 3.7.1.9.06</t>
  </si>
  <si>
    <t>Seguimiento a los acuerdos derivados de reunión de la revisión por la dirección</t>
  </si>
  <si>
    <t>Venta Servicios</t>
  </si>
  <si>
    <t>Identificación de necesidades de insumos</t>
  </si>
  <si>
    <t>Código_Actividad</t>
  </si>
  <si>
    <t>Actividad</t>
  </si>
  <si>
    <t xml:space="preserve">Total de Actividades </t>
  </si>
  <si>
    <t>Insumos</t>
  </si>
  <si>
    <t>InsumoAbrev</t>
  </si>
  <si>
    <t>Descripción</t>
  </si>
  <si>
    <t>Unidad de Medida</t>
  </si>
  <si>
    <t>Cantidad de Insumos</t>
  </si>
  <si>
    <t>Precio Unitario</t>
  </si>
  <si>
    <t>Valor Total</t>
  </si>
  <si>
    <t>Código Presupuestario</t>
  </si>
  <si>
    <t>Fuente de Financiamiento</t>
  </si>
  <si>
    <t>Alimentos y bebidas para personas</t>
  </si>
  <si>
    <t>Refrigerio tipo preempacado p/25 personas (4 Variedades, Jugo, Desechables Transparentes, Jugo Natural)</t>
  </si>
  <si>
    <t>Presupuesto Institucional</t>
  </si>
  <si>
    <t>Gasoil</t>
  </si>
  <si>
    <t>Galones de Gasoil Regular</t>
  </si>
  <si>
    <t>Viáticos dentro del país</t>
  </si>
  <si>
    <t>Viaticos Profesionales sin Hospedaje</t>
  </si>
  <si>
    <t>Viaticos Chofer sin Hospedaje</t>
  </si>
  <si>
    <t>Viaticos Técnicos sin Hospedaje</t>
  </si>
  <si>
    <t>Refrigerio tipo Buffet p/12 personas (4 Variedades, Desechables Transparentes, Jugo Natural, Servilletas, Hielo)</t>
  </si>
  <si>
    <t>Refrigerio tipo Buffet p/150 personas (Diferentes Variedades, Bambalinas, Manteles, Desechables, Hielo, Servilletas)</t>
  </si>
  <si>
    <t>Productos de Papel, Cartón e Impresos</t>
  </si>
  <si>
    <t>Resma de Papel 8 1/2x11</t>
  </si>
  <si>
    <t>Folders 8 1/2x 11 (100/1), de Colores</t>
  </si>
  <si>
    <t>Útiles de escritorio, oficina, informática y de enseñanza</t>
  </si>
  <si>
    <t>Lapiceros Azules</t>
  </si>
  <si>
    <t>Servicios técnicos y profesionales</t>
  </si>
  <si>
    <t>Pagos facilitadores externos</t>
  </si>
  <si>
    <t xml:space="preserve">Refrigerio tipo preempacado p/50 personas (3 Variedades, Jugo, Desechables Transparentes, Hielo, Servilleta) </t>
  </si>
  <si>
    <t>DCF 3.1.1.1.01</t>
  </si>
  <si>
    <t>Viaticos Profesionales Hospedaje</t>
  </si>
  <si>
    <t>Viaticos Chofer Hospedaje</t>
  </si>
  <si>
    <t>Peaje</t>
  </si>
  <si>
    <t>Peaje (por vehiculo)</t>
  </si>
  <si>
    <t>Muebles de oficina y estantería</t>
  </si>
  <si>
    <t>Sillon Ergonomico o Postural color negro</t>
  </si>
  <si>
    <t>Viaticos Encargados Secciones/Coordinadores Hospedaje</t>
  </si>
  <si>
    <t>Impresión y encuadernación</t>
  </si>
  <si>
    <t>Impresión (dos caras)</t>
  </si>
  <si>
    <t>Equipos de seguridad</t>
  </si>
  <si>
    <t>Arco Detector de Metales de 87' de alto x 35' de anho</t>
  </si>
  <si>
    <t>Detectores de Metal Portatil de 16,5' de longitud</t>
  </si>
  <si>
    <t>Electrodomésticos</t>
  </si>
  <si>
    <t>Televisores de 32 pulgadas</t>
  </si>
  <si>
    <t xml:space="preserve">Refrigerio tipo Buffet p/45 personas (5 Variedades, Desechable Transparentes, Servilletas, Hielo) </t>
  </si>
  <si>
    <t xml:space="preserve">Almuerzo tipo Buffet para 30 personas (Cristaleria, Cuberteria, Servilletas, Jugo) </t>
  </si>
  <si>
    <t>Eventos generales</t>
  </si>
  <si>
    <t>Audivisuales, Decoración, Montaje y Desmontaje de Evento por 50 personas</t>
  </si>
  <si>
    <t>Audivisuales, Decoración, Montaje y Desmontaje de Evento por 80 personas</t>
  </si>
  <si>
    <t>Refrigerio Dulce tipo Buffet p/65 Personas (Arreglo Flores, Alquiler Cristalería, Sillas, Servilletas, Mesa, Bambalina, Tope)</t>
  </si>
  <si>
    <t>Equipos de cómputo</t>
  </si>
  <si>
    <t>Computadoras de escritorio</t>
  </si>
  <si>
    <t>Impresora Multifunción</t>
  </si>
  <si>
    <t>Laptop de 14 pulgadas</t>
  </si>
  <si>
    <t>Microondas de 7 pies</t>
  </si>
  <si>
    <t>Productos de artes gráficas</t>
  </si>
  <si>
    <t>Calcomanias</t>
  </si>
  <si>
    <t>Viaticos Técnicos Hospedaje</t>
  </si>
  <si>
    <t>Archivador metálico de 4 gavetas.</t>
  </si>
  <si>
    <t>Anaquel metalico de 5 niveles</t>
  </si>
  <si>
    <t xml:space="preserve">Refrigerio tipo preempacado p/250 personas (4 Variedades, Jugo, Desechables Transparentes, Mesas, Manteles) </t>
  </si>
  <si>
    <t xml:space="preserve">Refrigerio tipo preempacado p/100 personas (4 Variedades, Jugo, Desechables Transparentes, Hielo, Servilleta) </t>
  </si>
  <si>
    <t>Publicidad y propaganda</t>
  </si>
  <si>
    <t xml:space="preserve">Publicación en el Periódico, de Proceso de Licitación Publica Nacional durante 2 Días, </t>
  </si>
  <si>
    <t>Refrigerio y Almuerzo tipo Buffet p/25 personas (Cristaleria, Mesas, Manteles, Bambalina, Hielo, Servilletas</t>
  </si>
  <si>
    <t>ENF 1.3.4.1.08</t>
  </si>
  <si>
    <t>Refrigerio tipo preempacado p/20 personas (Variedades fuertes, Jugo, Desechables Transparentes, Servilletas, Hielo)</t>
  </si>
  <si>
    <t xml:space="preserve">Refrigerio tipo Buffet p/40 personas (5 Variedades, Cristaleria, Mantel, Tope, Bambalina, Servilletas, Hielo) </t>
  </si>
  <si>
    <t>Almuerzo tipo Buffet para 40 personas (Cristalería, Cuberteria, Mesas, Sillas, Manteles, Servilletas)</t>
  </si>
  <si>
    <t>Libretas Rayadas 5x8 (docena)</t>
  </si>
  <si>
    <t>Fólder de bolsillo color azul</t>
  </si>
  <si>
    <t>lsViaticosDP</t>
  </si>
  <si>
    <t>lsGasoil</t>
  </si>
  <si>
    <t xml:space="preserve">Refrigerio tipo preempacado p/125 personas (4 Variedades, Jugo, Desechables Transparentes,sillas plasticas, Servilletas) </t>
  </si>
  <si>
    <t>Servicio de Almuerzo tipo buffet para 30 Personas</t>
  </si>
  <si>
    <t>Letrero en Acrílico rotulado en Vinil adhesivo, Tornillos Decorativo (0.71mt x 1.06mt) con instalación</t>
  </si>
  <si>
    <t>DLI 1.2.1.4.23</t>
  </si>
  <si>
    <t>Escritorio metálico de 2 cajones de 100 x 60 cms.</t>
  </si>
  <si>
    <t>Bandeja metálica rodable de sobre cama para alimentos</t>
  </si>
  <si>
    <t>Cubiculos (1.05mt x 1.00mt x 0.60mt)</t>
  </si>
  <si>
    <t>Servicio de Refrigerio tipo buffet 30 Personas</t>
  </si>
  <si>
    <t>Almuerzo tipo Buffet para 20 personas (Cristalería, Cubertería, Servilletas, Jugo, Café)</t>
  </si>
  <si>
    <t>Almuerzo tipo Buffet para 10 personas (Cristaleria, Cuberteria, Servilletas, Jugo)</t>
  </si>
  <si>
    <t xml:space="preserve">Headsets </t>
  </si>
  <si>
    <t>DPN 1.3.3.5.05</t>
  </si>
  <si>
    <t>Alojamiento por una Noche por persona</t>
  </si>
  <si>
    <t>Galones de Gasolina Regular</t>
  </si>
  <si>
    <t xml:space="preserve">Equipo médico y de laboratorio </t>
  </si>
  <si>
    <t>Balanza  con tallímetro de 160 kg - 320 lbs.</t>
  </si>
  <si>
    <t>Pulsoxímetro adulto pediátrico portátil.</t>
  </si>
  <si>
    <t>Set de diagnóstico de pared</t>
  </si>
  <si>
    <t>Tickets de Combustible de RD$500.00</t>
  </si>
  <si>
    <t>Tickets de Combustible de RD$1,000.00</t>
  </si>
  <si>
    <t>Identificacion de necesidades de infraestructuras</t>
  </si>
  <si>
    <t>Tipo de Intervención</t>
  </si>
  <si>
    <t>Tipo EESS</t>
  </si>
  <si>
    <t>Nombre de establecimiento</t>
  </si>
  <si>
    <t>Provincia</t>
  </si>
  <si>
    <t>Municipio</t>
  </si>
  <si>
    <t>Monto Estimado</t>
  </si>
  <si>
    <t>Edificaciones no residenciales</t>
  </si>
  <si>
    <t>Hospital</t>
  </si>
  <si>
    <t>HOSPITAL MUNICIPAL LICEY AL MEDIO</t>
  </si>
  <si>
    <t>SANTIAGO</t>
  </si>
  <si>
    <t>Licey Al Medio</t>
  </si>
  <si>
    <t>pesos</t>
  </si>
  <si>
    <t>2.6.9.2.01</t>
  </si>
  <si>
    <t>Anticipo Financiero</t>
  </si>
  <si>
    <t>HOSPITAL MUNICIPAL SAN JOSE DE LAS MATAS</t>
  </si>
  <si>
    <t>San José de las Matas</t>
  </si>
  <si>
    <t>HOSPITAL MONTE ADENTRO</t>
  </si>
  <si>
    <t>Santiago</t>
  </si>
  <si>
    <t>HOSPITAL REGIONAL UNIVERSITARIO DR. JOSE MARIA CABRAL Y BAEZ</t>
  </si>
  <si>
    <t>HOSPITAL PROVINCIAL DR. TORIBIO BENCOSME</t>
  </si>
  <si>
    <t>ESPAILLAT</t>
  </si>
  <si>
    <t>Moca</t>
  </si>
  <si>
    <t>HOSPITAL MUNICIPAL RAFAEL GUTIEREZ SANCHEZ</t>
  </si>
  <si>
    <t xml:space="preserve">Cayetano Germosen </t>
  </si>
  <si>
    <t>HOSPITAL MUNICIPAL GUANANICO</t>
  </si>
  <si>
    <t>PUERTO PLATA</t>
  </si>
  <si>
    <t>Guananico</t>
  </si>
  <si>
    <t>HOSPITAL GENERAL Y TRAUMATOLOGICO DE SOSUA</t>
  </si>
  <si>
    <t>Sosúa</t>
  </si>
  <si>
    <t>HOSPITAL MUNICIPAL IMBERT</t>
  </si>
  <si>
    <t>Imbert</t>
  </si>
  <si>
    <t>HOSPITAL MUNICIPAL DE CEVICOS</t>
  </si>
  <si>
    <t>SANCHEZ RAMIREZ</t>
  </si>
  <si>
    <t>Cevicos</t>
  </si>
  <si>
    <t>HOSPITAL PROVINCIAL INMACULADA CONCEPCION</t>
  </si>
  <si>
    <t>Cotui</t>
  </si>
  <si>
    <t xml:space="preserve">HOSPITAL MUNICIPAL DE PIEDRA BLANCA </t>
  </si>
  <si>
    <t>MONSEÑOR NOEL</t>
  </si>
  <si>
    <t>Piedra Blanca</t>
  </si>
  <si>
    <t>HOSPITAL DR. PEDRO E. DE MARCHENA</t>
  </si>
  <si>
    <t>Bonao</t>
  </si>
  <si>
    <t>HOSPITAL MAIMON</t>
  </si>
  <si>
    <t>Maimón</t>
  </si>
  <si>
    <t>HOSPITAL  REGIONAL DR. LUIS MORILLO KING</t>
  </si>
  <si>
    <t>LA VEGA</t>
  </si>
  <si>
    <t>La Vega</t>
  </si>
  <si>
    <t>HOSPITAL DR. LEOPOLDO POU</t>
  </si>
  <si>
    <t>SAMANA</t>
  </si>
  <si>
    <t xml:space="preserve">Samaná </t>
  </si>
  <si>
    <t>HOSPITAL MUNICIPAL EL FACTOR</t>
  </si>
  <si>
    <t>MARIA TRINIDAD SÁNCHEZ</t>
  </si>
  <si>
    <t>El Factor</t>
  </si>
  <si>
    <t>HOSPITAL DR. ANTONIO YAPOUR HEDDED</t>
  </si>
  <si>
    <t>Nagua</t>
  </si>
  <si>
    <t>HOSPITAL ALICIA DE LEGENDRE</t>
  </si>
  <si>
    <t>DUARTE</t>
  </si>
  <si>
    <t>Villa Rivas</t>
  </si>
  <si>
    <t>HOSPITAL MUNICIPAL DR. MARIO FERNÁNDEZ MENA</t>
  </si>
  <si>
    <t>San Francisco de Macorís</t>
  </si>
  <si>
    <t>HOSPITAL MUNICIPAL DE LAS GUARANAS DRA. ETANILDA BRITO</t>
  </si>
  <si>
    <t>Las Guaranas</t>
  </si>
  <si>
    <t>HOSPITAL JOSE FRANCISCO PEÑA GOMEZ</t>
  </si>
  <si>
    <t>VALVERDE</t>
  </si>
  <si>
    <t>Mao</t>
  </si>
  <si>
    <t>HOSPITAL REGIONAL ING LUIS L BOGAERT</t>
  </si>
  <si>
    <t xml:space="preserve">HOSPITAL MUNICIPAL DE GUAYUBIN </t>
  </si>
  <si>
    <t>MONTECRISTI</t>
  </si>
  <si>
    <t>Guayubín</t>
  </si>
  <si>
    <t>HOSPITAL MUNICIPAL CASTAÑUELA</t>
  </si>
  <si>
    <t>Castañuelas</t>
  </si>
  <si>
    <t>HOSPITAL PROVINCIAL PADRE FANTINO</t>
  </si>
  <si>
    <t>Montecristi</t>
  </si>
  <si>
    <t>HOSPITAL MUNICIPAL DR.RAMON ADRIANO VILLALONA</t>
  </si>
  <si>
    <t>DAJABON</t>
  </si>
  <si>
    <t>Loma de Cabrera</t>
  </si>
  <si>
    <t>HOSPITAL PROVINCIAL NUESTRA SEÑORA DE LA REGLA</t>
  </si>
  <si>
    <t>PERAVIA</t>
  </si>
  <si>
    <t>Baní</t>
  </si>
  <si>
    <t>HOSPITAL PROVINCIAL SAN JOSÉ DE OCOA</t>
  </si>
  <si>
    <t>SAN JOSÉ DE OCOA</t>
  </si>
  <si>
    <t>San José de Ocoa</t>
  </si>
  <si>
    <t>HOSPITAL MUNICIPAL MARIA PANIAGUA (BOBITA)</t>
  </si>
  <si>
    <t xml:space="preserve">SAN CRISTÓBAL </t>
  </si>
  <si>
    <t>San Gregorio de Nigua</t>
  </si>
  <si>
    <t>HOSPITAL MUNICIPAL YAGUATE</t>
  </si>
  <si>
    <t>Yaguate</t>
  </si>
  <si>
    <t>HOSPITAL MUNICIPAL VILLA ALTAGRACIA</t>
  </si>
  <si>
    <t>Villa Altagracia</t>
  </si>
  <si>
    <t>HOSPITAL TRAUMATOLOGICO  AZUA</t>
  </si>
  <si>
    <t>AZUA COMPOSTELA</t>
  </si>
  <si>
    <t>Azua</t>
  </si>
  <si>
    <t>HOSPITAL MUNICIPAL DE PERALTA</t>
  </si>
  <si>
    <t>Peralta</t>
  </si>
  <si>
    <t>HOSPITAL REGIONAL PEDIATRICO DR. SIMON STRIDDLE</t>
  </si>
  <si>
    <t>HOSPITAL VICENTE NOBLE</t>
  </si>
  <si>
    <t>BARAHONA</t>
  </si>
  <si>
    <t>Vicente Noble</t>
  </si>
  <si>
    <t>HOSPITAL PROVINCIAL DR. JAIME SANCHEZ</t>
  </si>
  <si>
    <t>Barahona</t>
  </si>
  <si>
    <t>HOSPITAL ENRIQUILLO</t>
  </si>
  <si>
    <t>Enriquillo</t>
  </si>
  <si>
    <t>HOSPITAL PARAISO</t>
  </si>
  <si>
    <t>Paraíso</t>
  </si>
  <si>
    <t>HOSPITAL PROVINCIAL SAN BARTOLOME</t>
  </si>
  <si>
    <t>BAHORUCO</t>
  </si>
  <si>
    <t>Neyba</t>
  </si>
  <si>
    <t>HOSPITAL MUNICIPAL ALFREDO GONZALEZ GIL ROLDAN</t>
  </si>
  <si>
    <t>Villa Jaragua</t>
  </si>
  <si>
    <t>HOSPITAL MUNICIPAL LOS RIOS</t>
  </si>
  <si>
    <t>Los Rios</t>
  </si>
  <si>
    <t>HOSPITAL VALLEJUELO</t>
  </si>
  <si>
    <t>SAN JUAN DE LA MAGUANA</t>
  </si>
  <si>
    <t>Vallejuelo</t>
  </si>
  <si>
    <t>HOSPITAL PROVINCIAL NUESTRA SENORA DE LA ALTAGRACIA</t>
  </si>
  <si>
    <t>LA ALTAGRACIA</t>
  </si>
  <si>
    <t>Higüey</t>
  </si>
  <si>
    <t>HOSPITAL MUNICIPAL LAGUNAS DE NISIBOON</t>
  </si>
  <si>
    <t>HOSPITAL MUNICIPAL GUAYMATE</t>
  </si>
  <si>
    <t>LA ROMANA</t>
  </si>
  <si>
    <t>Guaymate</t>
  </si>
  <si>
    <t>HOSPITAL PROVINCIAL DR. ARISTIDES FIALLO CABRAL</t>
  </si>
  <si>
    <t>La Romana</t>
  </si>
  <si>
    <t>HOSPITAL MUNICIPAL DE MICHES</t>
  </si>
  <si>
    <t>EL SEYBO</t>
  </si>
  <si>
    <t>Miches</t>
  </si>
  <si>
    <t>HOSPITAL MUNICIPAL LUIS N. BERAS</t>
  </si>
  <si>
    <t>SAN PEDRO DE MACORIS</t>
  </si>
  <si>
    <t>Quisqueya</t>
  </si>
  <si>
    <t>HOSPITAL DR. JAIME OLIVER PINO</t>
  </si>
  <si>
    <t>San Pedro de Macorís</t>
  </si>
  <si>
    <t>HOSPITAL MINICIPAL DR ALEJO MARTINEZ</t>
  </si>
  <si>
    <t>Ramón Santana</t>
  </si>
  <si>
    <t>HOSPITAL MUNICIPAL SRTA ELUPINA CORDERO</t>
  </si>
  <si>
    <t>HATO MAYOR</t>
  </si>
  <si>
    <t>Sabana de la Mar</t>
  </si>
  <si>
    <t>HOSPITAL MUNICIPAL DR. PEDRO HEREDIA ROJAS</t>
  </si>
  <si>
    <t>MONTE PLATA</t>
  </si>
  <si>
    <t>Sabana Grande de Boyá</t>
  </si>
  <si>
    <t>HOSPITAL PROVINCIAL DR. ANGEL CONTRERA</t>
  </si>
  <si>
    <t>Monte Plata</t>
  </si>
  <si>
    <t>HOSPITAL INFANTIL DR. ROBERT REID CABRAL</t>
  </si>
  <si>
    <t>DISTRITO NACIONAL</t>
  </si>
  <si>
    <t>Distrito Nacional</t>
  </si>
  <si>
    <t>HOSPITAL DE ESPECIALIDADES MEDICAS DR. FELIX MARIA GOICO</t>
  </si>
  <si>
    <t>SANTO DOMINGO</t>
  </si>
  <si>
    <t xml:space="preserve">Santo Domingo </t>
  </si>
  <si>
    <t>HOSPITAL INFANTIL DR. JOSÉ MANUEL RODRIGUEZ JIMENEZ</t>
  </si>
  <si>
    <t xml:space="preserve">HOSPITAL MUNICIPAL DR JACINTO MAÑON </t>
  </si>
  <si>
    <t>HOSPITAL GENERAL REGIONAL MARCELINO VELEZ</t>
  </si>
  <si>
    <t>Santo Domingo Oeste</t>
  </si>
  <si>
    <t>HOSPITAL MUNICIPAL LA VICTORIA</t>
  </si>
  <si>
    <t xml:space="preserve">Santo Domingo Este </t>
  </si>
  <si>
    <t>HOSPITAL MUNICIPAL HACIENDA ESTRELLA</t>
  </si>
  <si>
    <t>Santo Domingo Norte</t>
  </si>
  <si>
    <t>HOSPITAL MATERNO DR. REYNALDO ALMANZAR</t>
  </si>
  <si>
    <t>Centro Primer Nivel</t>
  </si>
  <si>
    <t>COMEDERO ABAJO</t>
  </si>
  <si>
    <t>SÁNCHEZ RAMÍREZ</t>
  </si>
  <si>
    <t xml:space="preserve">$5,494,513.31 </t>
  </si>
  <si>
    <t xml:space="preserve"> JUMA</t>
  </si>
  <si>
    <t>MONSEÑOR NOUEL</t>
  </si>
  <si>
    <t xml:space="preserve">$3,705,109.16 </t>
  </si>
  <si>
    <t xml:space="preserve"> ARROYO TORO</t>
  </si>
  <si>
    <t xml:space="preserve">$10,637,467.11 </t>
  </si>
  <si>
    <t xml:space="preserve"> MAIMON</t>
  </si>
  <si>
    <t xml:space="preserve">$8,459,784.78 </t>
  </si>
  <si>
    <t xml:space="preserve"> BONAITO</t>
  </si>
  <si>
    <t xml:space="preserve">$9,464,711.45 </t>
  </si>
  <si>
    <t xml:space="preserve"> JIMA ABAJO</t>
  </si>
  <si>
    <t>Jima Abajo</t>
  </si>
  <si>
    <t xml:space="preserve">$9,106,841.73 </t>
  </si>
  <si>
    <t xml:space="preserve"> BAYACANES</t>
  </si>
  <si>
    <t>Jarabacoa</t>
  </si>
  <si>
    <t xml:space="preserve">$22,297,896.19 </t>
  </si>
  <si>
    <t xml:space="preserve"> CABUYA</t>
  </si>
  <si>
    <t xml:space="preserve">$15,345,713.22 </t>
  </si>
  <si>
    <t xml:space="preserve"> BONAGUA</t>
  </si>
  <si>
    <t xml:space="preserve">$12,970,583.22 </t>
  </si>
  <si>
    <t xml:space="preserve"> EL PINO</t>
  </si>
  <si>
    <t xml:space="preserve">$10,435,080.59 </t>
  </si>
  <si>
    <t xml:space="preserve"> D1 LA PENDA</t>
  </si>
  <si>
    <t xml:space="preserve">$28,050,822.07 </t>
  </si>
  <si>
    <t xml:space="preserve"> EL PINO 1 </t>
  </si>
  <si>
    <t>SANTIAGO RODRÍGUEZ</t>
  </si>
  <si>
    <t>San Ignacio de Sabaneta</t>
  </si>
  <si>
    <t xml:space="preserve">$8,990,593.97 </t>
  </si>
  <si>
    <t xml:space="preserve"> LA ESPERANZA</t>
  </si>
  <si>
    <t>Esperanza</t>
  </si>
  <si>
    <t xml:space="preserve">$11,954,128.62 </t>
  </si>
  <si>
    <t xml:space="preserve"> JICOME</t>
  </si>
  <si>
    <t>Jicomé</t>
  </si>
  <si>
    <t xml:space="preserve">$13,894,732.79 </t>
  </si>
  <si>
    <t xml:space="preserve"> EL VIGIADOR</t>
  </si>
  <si>
    <t xml:space="preserve">$15,707,854.09 </t>
  </si>
  <si>
    <t xml:space="preserve"> VILLA SINDA</t>
  </si>
  <si>
    <t>Villa Vasquez</t>
  </si>
  <si>
    <t xml:space="preserve">$16,024,643.48 </t>
  </si>
  <si>
    <t xml:space="preserve"> D1 GANADERO</t>
  </si>
  <si>
    <t>AZUA</t>
  </si>
  <si>
    <t>SAbana yegua</t>
  </si>
  <si>
    <t xml:space="preserve">$21,189,811.29 </t>
  </si>
  <si>
    <t xml:space="preserve"> VILLA CORAZON DE JESUS</t>
  </si>
  <si>
    <t xml:space="preserve">$24,588,107.75 </t>
  </si>
  <si>
    <t xml:space="preserve"> SAJANOA</t>
  </si>
  <si>
    <t>Tabara Arriba</t>
  </si>
  <si>
    <t xml:space="preserve">$12,293,701.12 </t>
  </si>
  <si>
    <t xml:space="preserve"> SABANA LARGA</t>
  </si>
  <si>
    <t>ELÍAS PIÑA</t>
  </si>
  <si>
    <t>Comendador</t>
  </si>
  <si>
    <t xml:space="preserve">$15,111,551.75 </t>
  </si>
  <si>
    <t xml:space="preserve"> JUAN DE HERRERA</t>
  </si>
  <si>
    <t>SAN JUAN</t>
  </si>
  <si>
    <t>Juan De Herrera</t>
  </si>
  <si>
    <t xml:space="preserve">$10,420,299.13 </t>
  </si>
  <si>
    <t xml:space="preserve"> EL HOYO</t>
  </si>
  <si>
    <t xml:space="preserve">Las Matas de farfan </t>
  </si>
  <si>
    <t xml:space="preserve">$10,373,112.76 </t>
  </si>
  <si>
    <t xml:space="preserve"> ESTANCIA</t>
  </si>
  <si>
    <t>Las Matas De Farfan</t>
  </si>
  <si>
    <t xml:space="preserve">$14,351,959.73 </t>
  </si>
  <si>
    <t xml:space="preserve"> GINANDIANA</t>
  </si>
  <si>
    <t>EL SEIBO</t>
  </si>
  <si>
    <t>El Seibo</t>
  </si>
  <si>
    <t xml:space="preserve">$16,585,290.00 </t>
  </si>
  <si>
    <t xml:space="preserve"> HIGUERAL</t>
  </si>
  <si>
    <t xml:space="preserve">$7,563,104.62 </t>
  </si>
  <si>
    <t xml:space="preserve"> LA SIERRA</t>
  </si>
  <si>
    <t>Hato Mayor</t>
  </si>
  <si>
    <t xml:space="preserve">$9,480,338.04 </t>
  </si>
  <si>
    <t xml:space="preserve"> LA OTRA BANDA</t>
  </si>
  <si>
    <t>Higuey</t>
  </si>
  <si>
    <t xml:space="preserve">$8,445,774.38 </t>
  </si>
  <si>
    <t xml:space="preserve"> LA LLANADA DEL CERRO</t>
  </si>
  <si>
    <t xml:space="preserve">$11,330,569.19 </t>
  </si>
  <si>
    <t xml:space="preserve"> BOCA CHAVON</t>
  </si>
  <si>
    <t>San Rafael de Yuma</t>
  </si>
  <si>
    <t xml:space="preserve">$10,193,104.99 </t>
  </si>
  <si>
    <t xml:space="preserve"> LOS BOLOS</t>
  </si>
  <si>
    <t>INDEPENDENCIA</t>
  </si>
  <si>
    <t>Postrer Rio</t>
  </si>
  <si>
    <t xml:space="preserve">$15,739,486.28 </t>
  </si>
  <si>
    <t xml:space="preserve"> GUAYABAL</t>
  </si>
  <si>
    <t xml:space="preserve">$12,475,343.60 </t>
  </si>
  <si>
    <t xml:space="preserve"> TIERRA NUEVA</t>
  </si>
  <si>
    <t>Jimaní</t>
  </si>
  <si>
    <t xml:space="preserve">$13,309,736.96 </t>
  </si>
  <si>
    <t xml:space="preserve"> VENGA A VER</t>
  </si>
  <si>
    <t>Duvergé</t>
  </si>
  <si>
    <t xml:space="preserve">$11,329,890.38 </t>
  </si>
  <si>
    <t xml:space="preserve"> EL LIMON</t>
  </si>
  <si>
    <t xml:space="preserve">$9,749,152.97 </t>
  </si>
  <si>
    <t xml:space="preserve"> LAS CAÑITAS</t>
  </si>
  <si>
    <t>Bahoruco</t>
  </si>
  <si>
    <t xml:space="preserve">$12,117,708.90 </t>
  </si>
  <si>
    <t xml:space="preserve"> VISTA AL LAGO</t>
  </si>
  <si>
    <t xml:space="preserve">$32,610,409.97 </t>
  </si>
  <si>
    <t xml:space="preserve"> EL PEÑON</t>
  </si>
  <si>
    <t>El Peñón</t>
  </si>
  <si>
    <t xml:space="preserve">$8,100,349.10 </t>
  </si>
  <si>
    <t xml:space="preserve"> CRISTOBAL</t>
  </si>
  <si>
    <t xml:space="preserve">$31,503,380.36 </t>
  </si>
  <si>
    <t>CDX ENRIQUILLO</t>
  </si>
  <si>
    <t xml:space="preserve">$14,305,956.35 </t>
  </si>
  <si>
    <t xml:space="preserve"> EL PINO </t>
  </si>
  <si>
    <t>DAJABÓN</t>
  </si>
  <si>
    <t>El Pino</t>
  </si>
  <si>
    <t xml:space="preserve">$9,046,338.16 </t>
  </si>
  <si>
    <t xml:space="preserve"> LA TRINITARIA</t>
  </si>
  <si>
    <t>Restauración</t>
  </si>
  <si>
    <t xml:space="preserve">$12,596,246.72 </t>
  </si>
  <si>
    <t xml:space="preserve"> MARIANO CESTERO</t>
  </si>
  <si>
    <t xml:space="preserve">$13,152,434.87 </t>
  </si>
  <si>
    <t>CCDX DAJABON</t>
  </si>
  <si>
    <t>Dajabón</t>
  </si>
  <si>
    <t xml:space="preserve">$11,600,805.71 </t>
  </si>
  <si>
    <t xml:space="preserve"> LOS CACAOS</t>
  </si>
  <si>
    <t>HERMANAS MIRABAL</t>
  </si>
  <si>
    <t>Tenares</t>
  </si>
  <si>
    <t xml:space="preserve">$8,200,921.96 </t>
  </si>
  <si>
    <t xml:space="preserve"> JOSE DEL CONUCO</t>
  </si>
  <si>
    <t>Villa Tapia</t>
  </si>
  <si>
    <t xml:space="preserve">$12,965,121.33 </t>
  </si>
  <si>
    <t>CENTRO DIAGNOSTICO VILLA TAPIA</t>
  </si>
  <si>
    <t xml:space="preserve">$11,124,256.52 </t>
  </si>
  <si>
    <t xml:space="preserve"> JAGUAL</t>
  </si>
  <si>
    <t>SAN PEDRO DE MACORÍS</t>
  </si>
  <si>
    <t xml:space="preserve">$12,971,712.49 </t>
  </si>
  <si>
    <t xml:space="preserve"> CRUCE DE CAYACOA</t>
  </si>
  <si>
    <t>Los LLanos</t>
  </si>
  <si>
    <t xml:space="preserve">$8,489,461.24 </t>
  </si>
  <si>
    <t xml:space="preserve"> HOYO DE JAYA</t>
  </si>
  <si>
    <t>San Francisco de Macoris</t>
  </si>
  <si>
    <t xml:space="preserve">$7,565,535.90 </t>
  </si>
  <si>
    <t xml:space="preserve"> ATABALERO</t>
  </si>
  <si>
    <t xml:space="preserve">$11,683,596.61 </t>
  </si>
  <si>
    <t xml:space="preserve"> ARENOSO</t>
  </si>
  <si>
    <t>Arenoso</t>
  </si>
  <si>
    <t xml:space="preserve">$10,171,254.16 </t>
  </si>
  <si>
    <t xml:space="preserve"> QUEBRADA HONDA</t>
  </si>
  <si>
    <t xml:space="preserve">$11,834,144.30 </t>
  </si>
  <si>
    <t xml:space="preserve"> LA ISLETA</t>
  </si>
  <si>
    <t xml:space="preserve">$13,142,001.22 </t>
  </si>
  <si>
    <t xml:space="preserve"> CARLOS MARIA ROJAS BADIA</t>
  </si>
  <si>
    <t xml:space="preserve">$31,545,185.20 </t>
  </si>
  <si>
    <t xml:space="preserve"> VERAGUA</t>
  </si>
  <si>
    <t>Gaspar Hernandez</t>
  </si>
  <si>
    <t xml:space="preserve">$11,300,892.29 </t>
  </si>
  <si>
    <t xml:space="preserve"> CUERO DUERO</t>
  </si>
  <si>
    <t xml:space="preserve">$28,803,753.04 </t>
  </si>
  <si>
    <t xml:space="preserve"> ZAFARRAYA</t>
  </si>
  <si>
    <t xml:space="preserve">$12,990,185.76 </t>
  </si>
  <si>
    <t>CENTRO DIAGNOSTICO LOS LOPEZ</t>
  </si>
  <si>
    <t xml:space="preserve">$5,201,986.66 </t>
  </si>
  <si>
    <t xml:space="preserve"> COYERA</t>
  </si>
  <si>
    <t>MARÍA TRINIDAD SÁNCHEZ</t>
  </si>
  <si>
    <t>Rio San Juan</t>
  </si>
  <si>
    <t xml:space="preserve">$11,768,392.21 </t>
  </si>
  <si>
    <t xml:space="preserve"> ARROYO AL MEDIO</t>
  </si>
  <si>
    <t xml:space="preserve">$8,188,429.45 </t>
  </si>
  <si>
    <t xml:space="preserve"> LA CAPILLA</t>
  </si>
  <si>
    <t>Cabrera</t>
  </si>
  <si>
    <t xml:space="preserve">$16,117,736.33 </t>
  </si>
  <si>
    <t xml:space="preserve"> LOS BOTADOS</t>
  </si>
  <si>
    <t>Yamasá</t>
  </si>
  <si>
    <t xml:space="preserve">$21,176,984.16 </t>
  </si>
  <si>
    <t xml:space="preserve"> LA PASCUALA</t>
  </si>
  <si>
    <t>SAMANÁ</t>
  </si>
  <si>
    <t>Samana</t>
  </si>
  <si>
    <t xml:space="preserve">$17,102,886.41 </t>
  </si>
  <si>
    <t xml:space="preserve"> FUNDACION</t>
  </si>
  <si>
    <t xml:space="preserve">$13,100,148.46 </t>
  </si>
  <si>
    <t xml:space="preserve"> LA JAIBA</t>
  </si>
  <si>
    <t>Villa Isabela</t>
  </si>
  <si>
    <t xml:space="preserve">$18,823,135.41 </t>
  </si>
  <si>
    <t xml:space="preserve"> EL CUPEY</t>
  </si>
  <si>
    <t>Puerto Plata</t>
  </si>
  <si>
    <t xml:space="preserve">$14,810,930.49 </t>
  </si>
  <si>
    <t xml:space="preserve"> CIENFUEGO</t>
  </si>
  <si>
    <t xml:space="preserve">$12,488,032.11 </t>
  </si>
  <si>
    <t xml:space="preserve"> LOS PILONES</t>
  </si>
  <si>
    <t>Jánico</t>
  </si>
  <si>
    <t xml:space="preserve">$7,876,756.76 </t>
  </si>
  <si>
    <t xml:space="preserve"> HOYA DEL CAIMITO</t>
  </si>
  <si>
    <t xml:space="preserve">$8,401,762.48 </t>
  </si>
  <si>
    <t>CDXX LOS SALADOS</t>
  </si>
  <si>
    <t xml:space="preserve">$5,199,030.81 </t>
  </si>
  <si>
    <t xml:space="preserve"> EL LIMONAL</t>
  </si>
  <si>
    <t xml:space="preserve">$9,236,516.96 </t>
  </si>
  <si>
    <t xml:space="preserve"> CARRETON</t>
  </si>
  <si>
    <t xml:space="preserve">$14,554,967.26 </t>
  </si>
  <si>
    <t xml:space="preserve"> ESTANCIA NUEVA</t>
  </si>
  <si>
    <t>Santo Domingo Este</t>
  </si>
  <si>
    <t xml:space="preserve">$7,628,366.19 </t>
  </si>
  <si>
    <t xml:space="preserve"> PONCE ADENTRO</t>
  </si>
  <si>
    <t xml:space="preserve">$6,685,343.81 </t>
  </si>
  <si>
    <t xml:space="preserve"> VALIENTE</t>
  </si>
  <si>
    <t xml:space="preserve">$22,789,492.90 </t>
  </si>
  <si>
    <t>CDX ZONA G</t>
  </si>
  <si>
    <t xml:space="preserve">$11,961,044.03 </t>
  </si>
  <si>
    <t>CDX GUERRA</t>
  </si>
  <si>
    <t>Guerra</t>
  </si>
  <si>
    <t xml:space="preserve">$11,656,230.62 </t>
  </si>
  <si>
    <t xml:space="preserve"> TAMARINDO</t>
  </si>
  <si>
    <t xml:space="preserve">$6,952,383.28 </t>
  </si>
  <si>
    <t xml:space="preserve"> BRISAS DEL ESTE</t>
  </si>
  <si>
    <t xml:space="preserve">$6,125,223.73 </t>
  </si>
  <si>
    <t xml:space="preserve"> VILLAS AGRICOLAS</t>
  </si>
  <si>
    <t xml:space="preserve">$8,645,984.63 </t>
  </si>
  <si>
    <t xml:space="preserve"> LOS GUANDULES</t>
  </si>
  <si>
    <t xml:space="preserve">$11,507,181.03 </t>
  </si>
  <si>
    <t>CDX LOTES Y SERVICIOS</t>
  </si>
  <si>
    <t xml:space="preserve">$21,282,473.59 </t>
  </si>
  <si>
    <t xml:space="preserve"> LA CUABA</t>
  </si>
  <si>
    <t>Pedro Brand</t>
  </si>
  <si>
    <t xml:space="preserve">$8,391,838.55 </t>
  </si>
  <si>
    <t>CDX LOS ALCARRIZOS I</t>
  </si>
  <si>
    <t>Los  Alcarrizos</t>
  </si>
  <si>
    <t xml:space="preserve">$48,538,801.29 </t>
  </si>
  <si>
    <t>CENTRO SANITARIO SANTO DOMINGO (BLOQUE IMÁGENES)</t>
  </si>
  <si>
    <t xml:space="preserve"> LOS FRAILES</t>
  </si>
  <si>
    <t xml:space="preserve"> HAINA 1</t>
  </si>
  <si>
    <t>SAN CRISTÓBAL</t>
  </si>
  <si>
    <t>Haina</t>
  </si>
  <si>
    <t xml:space="preserve">$11,247,561.55 </t>
  </si>
  <si>
    <t xml:space="preserve"> LAS ARMERIA</t>
  </si>
  <si>
    <t>San Cristobal</t>
  </si>
  <si>
    <t xml:space="preserve">$9,426,462.95 </t>
  </si>
  <si>
    <t xml:space="preserve"> BASIMA</t>
  </si>
  <si>
    <t xml:space="preserve">$11,353,834.48 </t>
  </si>
  <si>
    <t xml:space="preserve"> LA PARED</t>
  </si>
  <si>
    <t>Bajos de Haina</t>
  </si>
  <si>
    <t xml:space="preserve">$13,106,049.51 </t>
  </si>
  <si>
    <t xml:space="preserve"> NAJAYO ARRIBA</t>
  </si>
  <si>
    <t xml:space="preserve">$7,966,016.62 </t>
  </si>
  <si>
    <t xml:space="preserve"> EL CAOBAL</t>
  </si>
  <si>
    <t xml:space="preserve">$7,656,894.59 </t>
  </si>
  <si>
    <t xml:space="preserve"> QUITA SUEÑO</t>
  </si>
  <si>
    <t xml:space="preserve">$25,525,108.71 </t>
  </si>
  <si>
    <t>EL CARRIL CDX</t>
  </si>
  <si>
    <t xml:space="preserve">$12,498,017.03 </t>
  </si>
  <si>
    <t>Identificación de necesidades de equipos</t>
  </si>
  <si>
    <t>Tipos de Acciones</t>
  </si>
  <si>
    <t>Tipo de Equipo</t>
  </si>
  <si>
    <t>Item</t>
  </si>
  <si>
    <t>ListaProvincia</t>
  </si>
  <si>
    <t>Valor Total Estimado</t>
  </si>
  <si>
    <t>Columna1</t>
  </si>
  <si>
    <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</si>
  <si>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</si>
  <si>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</si>
  <si>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</si>
  <si>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</si>
  <si>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</si>
  <si>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</si>
  <si>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</si>
  <si>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</si>
  <si>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</si>
  <si>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</si>
  <si>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</si>
  <si>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</si>
  <si>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</si>
  <si>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</si>
  <si>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</si>
  <si>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</si>
  <si>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</si>
  <si>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</si>
  <si>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</si>
  <si>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</si>
  <si>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</si>
  <si>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</si>
  <si>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</si>
  <si>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</si>
  <si>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</si>
  <si>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</si>
  <si>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</si>
  <si>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</si>
  <si>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</si>
  <si>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</si>
  <si>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</si>
  <si>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</si>
  <si>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</si>
  <si>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</si>
  <si>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</si>
  <si>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</si>
  <si>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</si>
  <si>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</si>
  <si>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</si>
  <si>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</si>
  <si>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</si>
  <si>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</si>
  <si>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</si>
  <si>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</si>
  <si>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</si>
  <si>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</si>
  <si>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</si>
  <si>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</si>
  <si>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</si>
  <si>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</si>
  <si>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</si>
  <si>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</si>
  <si>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</si>
  <si>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</si>
  <si>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</si>
  <si>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</si>
  <si>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</si>
  <si>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</si>
  <si>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</si>
  <si>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</si>
  <si>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</si>
  <si>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</si>
  <si>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</si>
  <si>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</si>
  <si>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</si>
  <si>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</si>
  <si>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</si>
  <si>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</si>
  <si>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</si>
  <si>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</si>
  <si>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</si>
  <si>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</si>
  <si>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</si>
  <si>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</si>
  <si>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</si>
  <si>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</si>
  <si>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</si>
  <si>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</si>
  <si>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</si>
  <si>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</si>
  <si>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</si>
  <si>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</si>
  <si>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</si>
  <si>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</si>
  <si>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</si>
  <si>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</si>
  <si>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</si>
  <si>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</si>
  <si>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</si>
  <si>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</si>
  <si>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</si>
  <si>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</si>
  <si>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</si>
  <si>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</si>
  <si>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</si>
  <si>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</si>
  <si>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</si>
  <si>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</si>
  <si>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</si>
  <si>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</si>
  <si>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</si>
  <si>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</si>
  <si>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</si>
  <si>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</si>
  <si>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</si>
  <si>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</si>
  <si>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</si>
  <si>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</si>
  <si>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</si>
  <si>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</si>
  <si>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</si>
  <si>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</si>
  <si>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</si>
  <si>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Viáticos</t>
  </si>
  <si>
    <t>Viáticos fuera del país</t>
  </si>
  <si>
    <t>Transporte y Alamcenaje</t>
  </si>
  <si>
    <t>Pasajes y gastos de transporte</t>
  </si>
  <si>
    <t>Fletes</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</si>
  <si>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</si>
  <si>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</si>
  <si>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</si>
  <si>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</si>
  <si>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</si>
  <si>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</si>
  <si>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</si>
  <si>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</si>
  <si>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</si>
  <si>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</si>
  <si>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</si>
  <si>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</si>
  <si>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</si>
  <si>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</si>
  <si>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</si>
  <si>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</si>
  <si>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</si>
  <si>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</si>
  <si>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</si>
  <si>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</si>
  <si>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</si>
  <si>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</si>
  <si>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</si>
  <si>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</si>
  <si>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</si>
  <si>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</si>
  <si>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</si>
  <si>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</si>
  <si>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</si>
  <si>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</si>
  <si>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</si>
  <si>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</si>
  <si>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</si>
  <si>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</si>
  <si>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</si>
  <si>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</si>
  <si>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</si>
  <si>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</si>
  <si>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</si>
  <si>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</si>
  <si>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</si>
  <si>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</si>
  <si>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</si>
  <si>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</si>
  <si>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</si>
  <si>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</si>
  <si>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</si>
  <si>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</si>
  <si>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</si>
  <si>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</si>
  <si>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</si>
  <si>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</si>
  <si>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</si>
  <si>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</si>
  <si>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</si>
  <si>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</si>
  <si>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</si>
  <si>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</si>
  <si>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</si>
  <si>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</si>
  <si>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</si>
  <si>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</si>
  <si>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</si>
  <si>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</si>
  <si>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</si>
  <si>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</si>
  <si>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</si>
  <si>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</si>
  <si>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</si>
  <si>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Papel de escritorio</t>
  </si>
  <si>
    <t>Productos de papel y cartón</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</si>
  <si>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</si>
  <si>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</si>
  <si>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</si>
  <si>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</si>
  <si>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</si>
  <si>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</si>
  <si>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</si>
  <si>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</si>
  <si>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</si>
  <si>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</si>
  <si>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</si>
  <si>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</si>
  <si>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</si>
  <si>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</si>
  <si>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</si>
  <si>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</si>
  <si>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</si>
  <si>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</si>
  <si>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</si>
  <si>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</si>
  <si>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</si>
  <si>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</si>
  <si>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</si>
  <si>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</si>
  <si>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</si>
  <si>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</si>
  <si>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</si>
  <si>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</si>
  <si>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</si>
  <si>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</si>
  <si>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</si>
  <si>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</si>
  <si>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</si>
  <si>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</si>
  <si>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</si>
  <si>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</si>
  <si>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</si>
  <si>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</si>
  <si>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</si>
  <si>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</si>
  <si>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</si>
  <si>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</si>
  <si>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</si>
  <si>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</si>
  <si>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</si>
  <si>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</si>
  <si>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</si>
  <si>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</si>
  <si>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</si>
  <si>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</si>
  <si>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</si>
  <si>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</si>
  <si>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</si>
  <si>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</si>
  <si>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</si>
  <si>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</si>
  <si>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</si>
  <si>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</si>
  <si>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</si>
  <si>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</si>
  <si>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</si>
  <si>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</si>
  <si>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</si>
  <si>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</si>
  <si>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</si>
  <si>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</si>
  <si>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</si>
  <si>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</si>
  <si>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</si>
  <si>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</si>
  <si>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</si>
  <si>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</si>
  <si>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</si>
  <si>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</si>
  <si>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</si>
  <si>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</si>
  <si>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</si>
  <si>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</si>
  <si>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</si>
  <si>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</si>
  <si>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</si>
  <si>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</si>
  <si>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</si>
  <si>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</si>
  <si>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</si>
  <si>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</si>
  <si>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</si>
  <si>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</si>
  <si>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</si>
  <si>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</si>
  <si>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</si>
  <si>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</si>
  <si>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</si>
  <si>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</si>
  <si>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</si>
  <si>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</si>
  <si>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</si>
  <si>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</si>
  <si>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</si>
  <si>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</si>
  <si>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</si>
  <si>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</si>
  <si>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</si>
  <si>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</si>
  <si>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</si>
  <si>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</si>
  <si>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</si>
  <si>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</si>
  <si>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</si>
  <si>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</si>
  <si>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</si>
  <si>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</si>
  <si>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</si>
  <si>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</si>
  <si>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</si>
  <si>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</si>
  <si>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</si>
  <si>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</si>
  <si>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</si>
  <si>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</si>
  <si>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</si>
  <si>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</si>
  <si>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</si>
  <si>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</si>
  <si>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</si>
  <si>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</si>
  <si>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</si>
  <si>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</si>
  <si>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</si>
  <si>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</si>
  <si>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</si>
  <si>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</si>
  <si>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</si>
  <si>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</si>
  <si>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</si>
  <si>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</si>
  <si>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</si>
  <si>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</si>
  <si>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</si>
  <si>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</si>
  <si>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</si>
  <si>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</si>
  <si>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</si>
  <si>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</si>
  <si>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</si>
  <si>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</si>
  <si>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</si>
  <si>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</si>
  <si>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</si>
  <si>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</si>
  <si>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</si>
  <si>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</si>
  <si>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</si>
  <si>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</si>
  <si>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</si>
  <si>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</si>
  <si>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</si>
  <si>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</si>
  <si>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</si>
  <si>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</si>
  <si>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</si>
  <si>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</si>
  <si>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</si>
  <si>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</si>
  <si>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</si>
  <si>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</si>
  <si>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</si>
  <si>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</si>
  <si>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</si>
  <si>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</si>
  <si>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</si>
  <si>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</si>
  <si>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</si>
  <si>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</si>
  <si>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</si>
  <si>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</si>
  <si>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</si>
  <si>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</si>
  <si>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</si>
  <si>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</si>
  <si>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</si>
  <si>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</si>
  <si>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</si>
  <si>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</si>
  <si>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</si>
  <si>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</si>
  <si>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</si>
  <si>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</si>
  <si>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</si>
  <si>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</si>
  <si>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</si>
  <si>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</si>
  <si>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</si>
  <si>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</si>
  <si>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</si>
  <si>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</si>
  <si>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</si>
  <si>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</si>
  <si>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</si>
  <si>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</si>
  <si>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</si>
  <si>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</si>
  <si>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</si>
  <si>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</si>
  <si>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</si>
  <si>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</si>
  <si>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</si>
  <si>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</si>
  <si>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</si>
  <si>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</si>
  <si>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</si>
  <si>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</si>
  <si>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</si>
  <si>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</si>
  <si>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</si>
  <si>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</si>
  <si>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</si>
  <si>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</si>
  <si>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</si>
  <si>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</si>
  <si>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Distrito_Nacional</t>
  </si>
  <si>
    <t>R0 - SRS Metropolitano</t>
  </si>
  <si>
    <t>1. Azua de Compostela</t>
  </si>
  <si>
    <t>2. Estebanía</t>
  </si>
  <si>
    <t>3. Guayabal</t>
  </si>
  <si>
    <t>R1 - SRS Valdesia</t>
  </si>
  <si>
    <t>4. Las Charcas</t>
  </si>
  <si>
    <t>5. Las Yayas de Viajama</t>
  </si>
  <si>
    <t>6. Padre Las Casas</t>
  </si>
  <si>
    <t>R2 - SRS Norcentral</t>
  </si>
  <si>
    <t>7. Peralta</t>
  </si>
  <si>
    <t>8. Pueblo Viejo</t>
  </si>
  <si>
    <t>9. Sabana Yegua</t>
  </si>
  <si>
    <t>R3 - SRS Nordeste</t>
  </si>
  <si>
    <t>10. Tábara Arriba</t>
  </si>
  <si>
    <t>1. Neiba</t>
  </si>
  <si>
    <t>2. Galván</t>
  </si>
  <si>
    <t>3. Los Ríos</t>
  </si>
  <si>
    <t>R4 - SRS Enriquillo</t>
  </si>
  <si>
    <t>4. Tamayo</t>
  </si>
  <si>
    <t>5. Villa Jaragua</t>
  </si>
  <si>
    <t>1. Barahona</t>
  </si>
  <si>
    <t>PEDERNALES</t>
  </si>
  <si>
    <t>2. Cabral</t>
  </si>
  <si>
    <t>R5 - SRS Este</t>
  </si>
  <si>
    <t>3. El Peñón</t>
  </si>
  <si>
    <t>4. Enriquillo</t>
  </si>
  <si>
    <t>5. Fundación</t>
  </si>
  <si>
    <t>6. Jaquimeyes</t>
  </si>
  <si>
    <t>7. La Ciénaga</t>
  </si>
  <si>
    <t>R6 - SRS El Valle</t>
  </si>
  <si>
    <t>8. Las Salinas</t>
  </si>
  <si>
    <t>9. Paraíso</t>
  </si>
  <si>
    <t>10. Polo</t>
  </si>
  <si>
    <t>R7 - SRS Cibao Occidental</t>
  </si>
  <si>
    <t>11. Vicente Noble</t>
  </si>
  <si>
    <t>Dajabon</t>
  </si>
  <si>
    <t>1. Dajabón</t>
  </si>
  <si>
    <t>2. El Pino</t>
  </si>
  <si>
    <t>3. Loma de Cabrera</t>
  </si>
  <si>
    <t>R8 - SRS Cibao Central</t>
  </si>
  <si>
    <t>4. Partido</t>
  </si>
  <si>
    <t>5. Restauración</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</si>
  <si>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</si>
  <si>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</si>
  <si>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</si>
  <si>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</si>
  <si>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</si>
  <si>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</si>
  <si>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</si>
  <si>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</si>
  <si>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</si>
  <si>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</si>
  <si>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</si>
  <si>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</si>
  <si>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</si>
  <si>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</si>
  <si>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</si>
  <si>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</si>
  <si>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</si>
  <si>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</si>
  <si>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</si>
  <si>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</si>
  <si>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</si>
  <si>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</si>
  <si>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</si>
  <si>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</si>
  <si>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</si>
  <si>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</si>
  <si>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</si>
  <si>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</si>
  <si>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</si>
  <si>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</si>
  <si>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</si>
  <si>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</si>
  <si>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</si>
  <si>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</si>
  <si>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</si>
  <si>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</si>
  <si>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</si>
  <si>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</si>
  <si>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</si>
  <si>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</si>
  <si>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</si>
  <si>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</si>
  <si>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</si>
  <si>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</si>
  <si>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</si>
  <si>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</si>
  <si>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</si>
  <si>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</si>
  <si>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</si>
  <si>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</si>
  <si>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</si>
  <si>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</si>
  <si>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</si>
  <si>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</si>
  <si>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</si>
  <si>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</si>
  <si>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</si>
  <si>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</si>
  <si>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</si>
  <si>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</si>
  <si>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</si>
  <si>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</si>
  <si>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</si>
  <si>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</si>
  <si>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</si>
  <si>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</si>
  <si>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</si>
  <si>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</si>
  <si>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</si>
  <si>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</si>
  <si>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</si>
  <si>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</si>
  <si>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</si>
  <si>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</si>
  <si>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</si>
  <si>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</si>
  <si>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</si>
  <si>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</si>
  <si>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</si>
  <si>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</si>
  <si>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</si>
  <si>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</si>
  <si>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</si>
  <si>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</si>
  <si>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</si>
  <si>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</si>
  <si>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</si>
  <si>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</si>
  <si>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</si>
  <si>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</si>
  <si>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</si>
  <si>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</si>
  <si>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</si>
  <si>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</si>
  <si>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</si>
  <si>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</si>
  <si>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</si>
  <si>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</si>
  <si>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</si>
  <si>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</si>
  <si>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</si>
  <si>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</si>
  <si>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</si>
  <si>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</si>
  <si>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</si>
  <si>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</si>
  <si>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</si>
  <si>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</si>
  <si>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</si>
  <si>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</si>
  <si>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</si>
  <si>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</si>
  <si>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</si>
  <si>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</si>
  <si>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</si>
  <si>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</si>
  <si>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</si>
  <si>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</si>
  <si>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</si>
  <si>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</si>
  <si>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</si>
  <si>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</si>
  <si>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</si>
  <si>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</si>
  <si>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</si>
  <si>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</si>
  <si>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</si>
  <si>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</si>
  <si>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</si>
  <si>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</si>
  <si>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</si>
  <si>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</si>
  <si>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</si>
  <si>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</si>
  <si>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</si>
  <si>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</si>
  <si>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</si>
  <si>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</si>
  <si>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</si>
  <si>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</si>
  <si>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</si>
  <si>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</si>
  <si>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</si>
  <si>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</si>
  <si>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</si>
  <si>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</si>
  <si>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</si>
  <si>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</si>
  <si>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</si>
  <si>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</si>
  <si>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</si>
  <si>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</si>
  <si>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</si>
  <si>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</si>
  <si>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lsAlimentosyBebidas</t>
  </si>
  <si>
    <t>2.3.1.1.01</t>
  </si>
  <si>
    <t xml:space="preserve">Refrigerio tipo Buffet p/15 personas (3 Variedades, Desechables Transparentes, Jugo Natural, Servilletas, Hielo) </t>
  </si>
  <si>
    <t xml:space="preserve">Refrigerio tipo preempacado p/110 personas (4 Variedades, Jugo, Desechables Transparentes,sillas plasticas, Servilletas) </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</si>
  <si>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</si>
  <si>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</si>
  <si>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</si>
  <si>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</si>
  <si>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</si>
  <si>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</si>
  <si>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</si>
  <si>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</si>
  <si>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</si>
  <si>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</si>
  <si>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lsElectrodomesticos</t>
  </si>
  <si>
    <t>Aspiradora</t>
  </si>
  <si>
    <t>2.6.1.4.01</t>
  </si>
  <si>
    <t>Estufas de 20 pulgadas</t>
  </si>
  <si>
    <t>Refrigeradores de 8 pies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</si>
  <si>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</si>
  <si>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</si>
  <si>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</si>
  <si>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</si>
  <si>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</si>
  <si>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</si>
  <si>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</si>
  <si>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</si>
  <si>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</si>
  <si>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</si>
  <si>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</si>
  <si>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</si>
  <si>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</si>
  <si>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</si>
  <si>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</si>
  <si>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</si>
  <si>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</si>
  <si>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</si>
  <si>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</si>
  <si>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</si>
  <si>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</si>
  <si>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</si>
  <si>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</si>
  <si>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</si>
  <si>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</si>
  <si>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</si>
  <si>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</si>
  <si>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</si>
  <si>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</si>
  <si>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</si>
  <si>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</si>
  <si>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</si>
  <si>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</si>
  <si>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</si>
  <si>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</si>
  <si>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</si>
  <si>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</si>
  <si>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</si>
  <si>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</si>
  <si>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</si>
  <si>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</si>
  <si>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</si>
  <si>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</si>
  <si>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</si>
  <si>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</si>
  <si>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</si>
  <si>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</si>
  <si>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</si>
  <si>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</si>
  <si>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</si>
  <si>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</si>
  <si>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</si>
  <si>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</si>
  <si>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</si>
  <si>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</si>
  <si>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</si>
  <si>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</si>
  <si>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</si>
  <si>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</si>
  <si>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</si>
  <si>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</si>
  <si>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</si>
  <si>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</si>
  <si>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</si>
  <si>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</si>
  <si>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</si>
  <si>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</si>
  <si>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</si>
  <si>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</si>
  <si>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</si>
  <si>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</si>
  <si>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</si>
  <si>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</si>
  <si>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</si>
  <si>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</si>
  <si>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</si>
  <si>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</si>
  <si>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</si>
  <si>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</si>
  <si>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</si>
  <si>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</si>
  <si>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con sensor neonatal.</t>
  </si>
  <si>
    <t>Resucitador manual adulto</t>
  </si>
  <si>
    <t>Resucitador manual neonatal</t>
  </si>
  <si>
    <t>Resucitador manual pediátrico</t>
  </si>
  <si>
    <t>Set de cirugía menor</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</si>
  <si>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</si>
  <si>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</si>
  <si>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</si>
  <si>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</si>
  <si>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</si>
  <si>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</si>
  <si>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</si>
  <si>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</si>
  <si>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</si>
  <si>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</si>
  <si>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</si>
  <si>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lsEquiposComputos</t>
  </si>
  <si>
    <t>2.6.1.3.01</t>
  </si>
  <si>
    <t>Impresoras Blanco y Negro</t>
  </si>
  <si>
    <t>lsEquiposSeguridad</t>
  </si>
  <si>
    <t>2.6.6.2.01</t>
  </si>
  <si>
    <t>lsEventosGenerales</t>
  </si>
  <si>
    <t>2.2.8.6.01</t>
  </si>
  <si>
    <t xml:space="preserve">2.3.7.1.02 </t>
  </si>
  <si>
    <t>Tickets de Combustible de RD$2000.00</t>
  </si>
  <si>
    <t>Galones de Gasoil Optimo</t>
  </si>
  <si>
    <t>galon</t>
  </si>
  <si>
    <t>2.3.7.1.02</t>
  </si>
  <si>
    <t>Galones de Gasolina Premium</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</si>
  <si>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</si>
  <si>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</si>
  <si>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</si>
  <si>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</si>
  <si>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</si>
  <si>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</si>
  <si>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</si>
  <si>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</si>
  <si>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</si>
  <si>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</si>
  <si>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</si>
  <si>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</si>
  <si>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</si>
  <si>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</si>
  <si>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</si>
  <si>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</si>
  <si>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</si>
  <si>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</si>
  <si>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</si>
  <si>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</si>
  <si>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</si>
  <si>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</si>
  <si>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</si>
  <si>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</si>
  <si>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</si>
  <si>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</si>
  <si>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</si>
  <si>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</si>
  <si>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</si>
  <si>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</si>
  <si>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</si>
  <si>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</si>
  <si>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</si>
  <si>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</si>
  <si>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</si>
  <si>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</si>
  <si>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</si>
  <si>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</si>
  <si>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</si>
  <si>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</si>
  <si>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</si>
  <si>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</si>
  <si>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</si>
  <si>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</si>
  <si>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</si>
  <si>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</si>
  <si>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</si>
  <si>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</si>
  <si>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</si>
  <si>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</si>
  <si>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</si>
  <si>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</si>
  <si>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</si>
  <si>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</si>
  <si>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</si>
  <si>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</si>
  <si>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</si>
  <si>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</si>
  <si>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</si>
  <si>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</si>
  <si>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</si>
  <si>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</si>
  <si>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</si>
  <si>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</si>
  <si>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</si>
  <si>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</si>
  <si>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</si>
  <si>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</si>
  <si>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</si>
  <si>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</si>
  <si>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</si>
  <si>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</si>
  <si>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</si>
  <si>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</si>
  <si>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</si>
  <si>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</si>
  <si>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</si>
  <si>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</si>
  <si>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</si>
  <si>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</si>
  <si>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</si>
  <si>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</si>
  <si>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</si>
  <si>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</si>
  <si>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</si>
  <si>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</si>
  <si>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</si>
  <si>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</si>
  <si>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</si>
  <si>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</si>
  <si>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</si>
  <si>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</si>
  <si>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</si>
  <si>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lsMueblesdeOficina</t>
  </si>
  <si>
    <t>2.6.1.1.02</t>
  </si>
  <si>
    <t>Anaqueles de Metal de 1.20m+0.60 cm</t>
  </si>
  <si>
    <t>2.6.1.1.01</t>
  </si>
  <si>
    <t>Anaqueles de Metal de 1.m+0.60 cm</t>
  </si>
  <si>
    <t>Archivos Laterales 2.3 de 4 gavetas</t>
  </si>
  <si>
    <t>Armario metálico dobles o lockers con ojete para candado.</t>
  </si>
  <si>
    <t>Cubo metalico para desperdicios con tapa accionada a pedal</t>
  </si>
  <si>
    <t>Dispositivo de Paso Rápido de Peajes para Vehículos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</si>
  <si>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</si>
  <si>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</si>
  <si>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</si>
  <si>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</si>
  <si>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</si>
  <si>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</si>
  <si>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</si>
  <si>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</si>
  <si>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</si>
  <si>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</si>
  <si>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</si>
  <si>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</si>
  <si>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</si>
  <si>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</si>
  <si>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</si>
  <si>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</si>
  <si>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</si>
  <si>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</si>
  <si>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</si>
  <si>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</si>
  <si>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</si>
  <si>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</si>
  <si>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</si>
  <si>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</si>
  <si>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2.2.4.4.01</t>
  </si>
  <si>
    <t>Pinturas, barnices, lacas, diluyentes y absorbentes para pintura</t>
  </si>
  <si>
    <t>lsPinturas</t>
  </si>
  <si>
    <t>Cemento de pvc de 16oz</t>
  </si>
  <si>
    <t>2.3.7.2.06</t>
  </si>
  <si>
    <t>Pastas de cloro de cisternas 200GRS</t>
  </si>
  <si>
    <t>lsProductosArtesGraficas</t>
  </si>
  <si>
    <t>2.3.3.3.01</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</si>
  <si>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</si>
  <si>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</si>
  <si>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</si>
  <si>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</si>
  <si>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</si>
  <si>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</si>
  <si>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</si>
  <si>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</si>
  <si>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</si>
  <si>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</si>
  <si>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</si>
  <si>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</si>
  <si>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</si>
  <si>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</si>
  <si>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</si>
  <si>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</si>
  <si>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</si>
  <si>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</si>
  <si>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</si>
  <si>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</si>
  <si>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</si>
  <si>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Folders 8 1/2x 11 (100/1) Impropapel</t>
  </si>
  <si>
    <t>Folders 8 1/2x 13 (100/1), Ofi Folder</t>
  </si>
  <si>
    <t>Folders 8 1/2x 13 (100/1), Ofinota</t>
  </si>
  <si>
    <t>Formulario de Requisicion de Materiales de 50 juegos con 3 autocopias</t>
  </si>
  <si>
    <t>Libretas Rayadas 8 1/2 x 11 (docena)</t>
  </si>
  <si>
    <t>Máquinas sumadoras Electrónicas</t>
  </si>
  <si>
    <t>Resma de Hojas timbradas con Logo de la Institución 8 1/2 x 11 (Bond 24)</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</si>
  <si>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</si>
  <si>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</si>
  <si>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</si>
  <si>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</si>
  <si>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</si>
  <si>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</si>
  <si>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</si>
  <si>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</si>
  <si>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</si>
  <si>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</si>
  <si>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</si>
  <si>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</si>
  <si>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</si>
  <si>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</si>
  <si>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</si>
  <si>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</si>
  <si>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</si>
  <si>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</si>
  <si>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</si>
  <si>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</si>
  <si>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</si>
  <si>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</si>
  <si>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</si>
  <si>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</si>
  <si>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</si>
  <si>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</si>
  <si>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</si>
  <si>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</si>
  <si>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</si>
  <si>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</si>
  <si>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</si>
  <si>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</si>
  <si>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</si>
  <si>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</si>
  <si>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</si>
  <si>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</si>
  <si>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</si>
  <si>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</si>
  <si>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</si>
  <si>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</si>
  <si>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</si>
  <si>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</si>
  <si>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</si>
  <si>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</si>
  <si>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</si>
  <si>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</si>
  <si>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</si>
  <si>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</si>
  <si>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</si>
  <si>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</si>
  <si>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</si>
  <si>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</si>
  <si>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</si>
  <si>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</si>
  <si>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</si>
  <si>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</si>
  <si>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</si>
  <si>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</si>
  <si>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</si>
  <si>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</si>
  <si>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</si>
  <si>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</si>
  <si>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</si>
  <si>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</si>
  <si>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</si>
  <si>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</si>
  <si>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</si>
  <si>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dia</t>
  </si>
  <si>
    <t xml:space="preserve">2.2.2.1.01 </t>
  </si>
  <si>
    <t>lsServiciosTecnicosProfesionales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</si>
  <si>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</si>
  <si>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</si>
  <si>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</si>
  <si>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</si>
  <si>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</si>
  <si>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</si>
  <si>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</si>
  <si>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</si>
  <si>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</si>
  <si>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</si>
  <si>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</si>
  <si>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</si>
  <si>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</si>
  <si>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</si>
  <si>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</si>
  <si>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</si>
  <si>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</si>
  <si>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</si>
  <si>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</si>
  <si>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</si>
  <si>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</si>
  <si>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</si>
  <si>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</si>
  <si>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</si>
  <si>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</si>
  <si>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</si>
  <si>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</si>
  <si>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</si>
  <si>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</si>
  <si>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</si>
  <si>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</si>
  <si>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</si>
  <si>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</si>
  <si>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</si>
  <si>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</si>
  <si>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</si>
  <si>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</si>
  <si>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</si>
  <si>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</si>
  <si>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</si>
  <si>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</si>
  <si>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</si>
  <si>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</si>
  <si>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</si>
  <si>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</si>
  <si>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</si>
  <si>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</si>
  <si>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</si>
  <si>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</si>
  <si>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</si>
  <si>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</si>
  <si>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</si>
  <si>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</si>
  <si>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</si>
  <si>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</si>
  <si>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</si>
  <si>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</si>
  <si>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</si>
  <si>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</si>
  <si>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</si>
  <si>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</si>
  <si>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</si>
  <si>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</si>
  <si>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</si>
  <si>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</si>
  <si>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</si>
  <si>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</si>
  <si>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</si>
  <si>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</si>
  <si>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</si>
  <si>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</si>
  <si>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</si>
  <si>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</si>
  <si>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</si>
  <si>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</si>
  <si>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</si>
  <si>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</si>
  <si>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</si>
  <si>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</si>
  <si>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</si>
  <si>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</si>
  <si>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</si>
  <si>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</si>
  <si>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</si>
  <si>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</si>
  <si>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</si>
  <si>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</si>
  <si>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</si>
  <si>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</si>
  <si>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</si>
  <si>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</si>
  <si>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</si>
  <si>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</si>
  <si>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</si>
  <si>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</si>
  <si>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</si>
  <si>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</si>
  <si>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</si>
  <si>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</si>
  <si>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</si>
  <si>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</si>
  <si>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</si>
  <si>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</si>
  <si>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</si>
  <si>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</si>
  <si>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</si>
  <si>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</si>
  <si>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</si>
  <si>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</si>
  <si>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</si>
  <si>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</si>
  <si>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</si>
  <si>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</si>
  <si>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</si>
  <si>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</si>
  <si>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</si>
  <si>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</si>
  <si>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</si>
  <si>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</si>
  <si>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</si>
  <si>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</si>
  <si>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</si>
  <si>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</si>
  <si>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</si>
  <si>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</si>
  <si>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</si>
  <si>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</si>
  <si>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</si>
  <si>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</si>
  <si>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</si>
  <si>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</si>
  <si>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</si>
  <si>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</si>
  <si>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</si>
  <si>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</si>
  <si>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</si>
  <si>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</si>
  <si>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</si>
  <si>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</si>
  <si>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</si>
  <si>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</si>
  <si>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</si>
  <si>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</si>
  <si>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</si>
  <si>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</si>
  <si>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</si>
  <si>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</si>
  <si>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</si>
  <si>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</si>
  <si>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</si>
  <si>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</si>
  <si>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</si>
  <si>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</si>
  <si>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</si>
  <si>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</si>
  <si>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</si>
  <si>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</si>
  <si>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</si>
  <si>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</si>
  <si>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</si>
  <si>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</si>
  <si>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</si>
  <si>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</si>
  <si>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</si>
  <si>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</si>
  <si>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</si>
  <si>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</si>
  <si>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</si>
  <si>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</si>
  <si>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</si>
  <si>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</si>
  <si>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</si>
  <si>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</si>
  <si>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</si>
  <si>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</si>
  <si>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</si>
  <si>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</si>
  <si>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</si>
  <si>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</si>
  <si>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</si>
  <si>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</si>
  <si>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</si>
  <si>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</si>
  <si>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</si>
  <si>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</si>
  <si>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</si>
  <si>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</si>
  <si>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</si>
  <si>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</si>
  <si>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</si>
  <si>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</si>
  <si>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</si>
  <si>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Depósito</t>
  </si>
  <si>
    <t>2.2.3.1.01</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</si>
  <si>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</si>
  <si>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</si>
  <si>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</si>
  <si>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</si>
  <si>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</si>
  <si>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</si>
  <si>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</si>
  <si>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</si>
  <si>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2.6.4.1.01</t>
  </si>
  <si>
    <t>2.6.4.2.01</t>
  </si>
  <si>
    <t>2.6.4.8.01</t>
  </si>
  <si>
    <t>lsFuentesFinanciamiento</t>
  </si>
  <si>
    <t>Facturación de servicios</t>
  </si>
  <si>
    <t>Financiamiento externo</t>
  </si>
  <si>
    <t>lsInsumosEquipos</t>
  </si>
  <si>
    <t>Ls_LinesEstategica</t>
  </si>
  <si>
    <t>Le_code</t>
  </si>
  <si>
    <t>Ls_ObjEstrategico</t>
  </si>
  <si>
    <t>Cod. Obj.</t>
  </si>
  <si>
    <t>Cod: LE</t>
  </si>
  <si>
    <t>Obj1.1</t>
  </si>
  <si>
    <t>LE</t>
  </si>
  <si>
    <t>Obj1.3</t>
  </si>
  <si>
    <t>Obj1.6</t>
  </si>
  <si>
    <t>Obj1.8</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</si>
  <si>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</si>
  <si>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</si>
  <si>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</si>
  <si>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</si>
  <si>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</si>
  <si>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</si>
  <si>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</si>
  <si>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</si>
  <si>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</si>
  <si>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</si>
  <si>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</si>
  <si>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</si>
  <si>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</si>
  <si>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</si>
  <si>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</si>
  <si>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</si>
  <si>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</si>
  <si>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</si>
  <si>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</si>
  <si>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</si>
  <si>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</si>
  <si>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</si>
  <si>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</si>
  <si>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</si>
  <si>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</si>
  <si>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</si>
  <si>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</si>
  <si>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</si>
  <si>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</si>
  <si>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</si>
  <si>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</si>
  <si>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</si>
  <si>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</si>
  <si>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</si>
  <si>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</si>
  <si>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</si>
  <si>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</si>
  <si>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</si>
  <si>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</si>
  <si>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</si>
  <si>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</si>
  <si>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</si>
  <si>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</si>
  <si>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</si>
  <si>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</si>
  <si>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</si>
  <si>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</si>
  <si>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</si>
  <si>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</si>
  <si>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</si>
  <si>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</si>
  <si>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</si>
  <si>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</si>
  <si>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</si>
  <si>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</si>
  <si>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</si>
  <si>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</si>
  <si>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</si>
  <si>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</si>
  <si>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</si>
  <si>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</si>
  <si>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</si>
  <si>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</si>
  <si>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</si>
  <si>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</si>
  <si>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</si>
  <si>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</si>
  <si>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</si>
  <si>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</si>
  <si>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</si>
  <si>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</si>
  <si>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</si>
  <si>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</si>
  <si>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</si>
  <si>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</si>
  <si>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</si>
  <si>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</si>
  <si>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</si>
  <si>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</si>
  <si>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</si>
  <si>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</si>
  <si>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</si>
  <si>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</si>
  <si>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</si>
  <si>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</si>
  <si>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</si>
  <si>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</si>
  <si>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</si>
  <si>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</si>
  <si>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</si>
  <si>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</si>
  <si>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</si>
  <si>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</si>
  <si>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</si>
  <si>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</si>
  <si>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</si>
  <si>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</si>
  <si>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</si>
  <si>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</si>
  <si>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</si>
  <si>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</si>
  <si>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</si>
  <si>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</si>
  <si>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</si>
  <si>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</si>
  <si>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</si>
  <si>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</si>
  <si>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</si>
  <si>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 xml:space="preserve">2.2.2  Desarrollados e implementados los aspectos de gestión relacionados con seguridad y salud en el trabajo </t>
  </si>
  <si>
    <t>Le</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</si>
  <si>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</si>
  <si>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</si>
  <si>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</si>
  <si>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</si>
  <si>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</si>
  <si>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</si>
  <si>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</si>
  <si>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</si>
  <si>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</si>
  <si>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</si>
  <si>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</si>
  <si>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</si>
  <si>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</si>
  <si>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</si>
  <si>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</si>
  <si>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</si>
  <si>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</si>
  <si>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</si>
  <si>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</si>
  <si>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</si>
  <si>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</si>
  <si>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</si>
  <si>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</si>
  <si>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</si>
  <si>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</si>
  <si>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</si>
  <si>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</si>
  <si>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Ls_Estructura</t>
  </si>
  <si>
    <t>LsTipoEESS</t>
  </si>
  <si>
    <t>ls_TiposAcciones</t>
  </si>
  <si>
    <t>R10 - SRS Ozama</t>
  </si>
  <si>
    <t>Ls_DependenciasSRS</t>
  </si>
  <si>
    <t>Almacen</t>
  </si>
  <si>
    <t>Compra</t>
  </si>
  <si>
    <t>ls_ComprayAlquiler</t>
  </si>
  <si>
    <t>R5 - SRS Valdesia</t>
  </si>
  <si>
    <t>Alquiler</t>
  </si>
  <si>
    <t>R1 - SRS Cibao Norte</t>
  </si>
  <si>
    <t>Centro Diagnóstico</t>
  </si>
  <si>
    <t>Reparación</t>
  </si>
  <si>
    <t>lsMantenimientoyReparacion</t>
  </si>
  <si>
    <t>R3 - SRS Cibao Nordeste</t>
  </si>
  <si>
    <t>Gerencia de Área</t>
  </si>
  <si>
    <t>Mantenimiento</t>
  </si>
  <si>
    <t>R6 - SRS Enriquillo</t>
  </si>
  <si>
    <t>R8- SRS Yuma</t>
  </si>
  <si>
    <t>R9- SRS Higüamo</t>
  </si>
  <si>
    <t>R7 - SRS El Valle</t>
  </si>
  <si>
    <t>R4 - SRS Cibao Noroeste</t>
  </si>
  <si>
    <t>lsTipoIntervencion</t>
  </si>
  <si>
    <t>PPGR4</t>
  </si>
  <si>
    <t>R2 - SRS Cibao Sur</t>
  </si>
  <si>
    <t>Alquiler de edicficio</t>
  </si>
  <si>
    <t>2.2.5.1.01</t>
  </si>
  <si>
    <t>Indirecto</t>
  </si>
  <si>
    <t>Instalaciones eléctricas</t>
  </si>
  <si>
    <t>Ls_Direccion</t>
  </si>
  <si>
    <t xml:space="preserve">Dirección: </t>
  </si>
  <si>
    <t>Servicios de pinturas y derivados con fines de higienes y embellecimiento</t>
  </si>
  <si>
    <t>Dirección de Área</t>
  </si>
  <si>
    <t>Ls_DirecciondeÁrea</t>
  </si>
  <si>
    <t xml:space="preserve">Dirección de Área: </t>
  </si>
  <si>
    <t>Mantenimiento y reparación de obras civiles en instalaciones vacias</t>
  </si>
  <si>
    <t>Departamento</t>
  </si>
  <si>
    <t>Ls_Departamento</t>
  </si>
  <si>
    <t xml:space="preserve">Departamento: </t>
  </si>
  <si>
    <t>División</t>
  </si>
  <si>
    <t>Ls_DivisionesSRS</t>
  </si>
  <si>
    <t xml:space="preserve">División: </t>
  </si>
  <si>
    <t>PPGR5</t>
  </si>
  <si>
    <t>Oficina</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</si>
  <si>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</si>
  <si>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</si>
  <si>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</si>
  <si>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</si>
  <si>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</si>
  <si>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</si>
  <si>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</si>
  <si>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</si>
  <si>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</si>
  <si>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</si>
  <si>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</si>
  <si>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</si>
  <si>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</si>
  <si>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</si>
  <si>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</si>
  <si>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</si>
  <si>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</si>
  <si>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</si>
  <si>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</si>
  <si>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</si>
  <si>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ARH</t>
  </si>
  <si>
    <t>Elaboración Documentos Legales (EDL)</t>
  </si>
  <si>
    <t>AST</t>
  </si>
  <si>
    <t>Oficina Acceso a la Información (OAI)</t>
  </si>
  <si>
    <t>AU</t>
  </si>
  <si>
    <t>Registro y Control (DRC)</t>
  </si>
  <si>
    <t>División Nómina (DNO)</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</si>
  <si>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</si>
  <si>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</si>
  <si>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</si>
  <si>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</si>
  <si>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</si>
  <si>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</si>
  <si>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</si>
  <si>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</si>
  <si>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</si>
  <si>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</si>
  <si>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GEF</t>
  </si>
  <si>
    <t>División Proyectos en Salud (DPS)</t>
  </si>
  <si>
    <t>GyC</t>
  </si>
  <si>
    <t>ING</t>
  </si>
  <si>
    <t>División Cooperación Internacional (DCI)</t>
  </si>
  <si>
    <t>LIT</t>
  </si>
  <si>
    <t>Calidad en la Gestión (DCG)</t>
  </si>
  <si>
    <t>MC</t>
  </si>
  <si>
    <t>MED</t>
  </si>
  <si>
    <t>MyE</t>
  </si>
  <si>
    <t>División Almacén y Suministro (DAS)</t>
  </si>
  <si>
    <t>NOM</t>
  </si>
  <si>
    <t>División Correspondencia y Archivo (DCA)</t>
  </si>
  <si>
    <t>OPT</t>
  </si>
  <si>
    <t>División Mayordomía (DMA)</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</si>
  <si>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</si>
  <si>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</si>
  <si>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</si>
  <si>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</si>
  <si>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</si>
  <si>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</si>
  <si>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</si>
  <si>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</si>
  <si>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</si>
  <si>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</si>
  <si>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</si>
  <si>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</si>
  <si>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</si>
  <si>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</si>
  <si>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</si>
  <si>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</si>
  <si>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</si>
  <si>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</si>
  <si>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</si>
  <si>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</si>
  <si>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</si>
  <si>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</si>
  <si>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</si>
  <si>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Análisis de Informaicón y Boletines (AIB)</t>
  </si>
  <si>
    <t>Auditoría Calidad del Dato (ACD)</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</si>
  <si>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</si>
  <si>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</si>
  <si>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</si>
  <si>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</si>
  <si>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</si>
  <si>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</si>
  <si>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</si>
  <si>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</si>
  <si>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</si>
  <si>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</si>
  <si>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</si>
  <si>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</si>
  <si>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División Servicios Segundo Nivel de Atención (SNA)</t>
  </si>
  <si>
    <t>División Servicios Tercer Nivel de Atención (TNA)</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</si>
  <si>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</si>
  <si>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</si>
  <si>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</si>
  <si>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</si>
  <si>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</si>
  <si>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</si>
  <si>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Seguridad</t>
  </si>
  <si>
    <t>ls_SubDireccion</t>
  </si>
  <si>
    <t>JUR</t>
  </si>
  <si>
    <t>DFC</t>
  </si>
  <si>
    <t>TIC</t>
  </si>
  <si>
    <t>DEM</t>
  </si>
  <si>
    <t>DCSS</t>
  </si>
  <si>
    <t>DCH</t>
  </si>
  <si>
    <t>04_División</t>
  </si>
  <si>
    <t>Oficina de Acceso a la Información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</si>
  <si>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</si>
  <si>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</si>
  <si>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</si>
  <si>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</si>
  <si>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</si>
  <si>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</si>
  <si>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</si>
  <si>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</si>
  <si>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</si>
  <si>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</si>
  <si>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</si>
  <si>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</si>
  <si>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</si>
  <si>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</si>
  <si>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</si>
  <si>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Comunicaciones</t>
  </si>
  <si>
    <t>Pasantias Medicas</t>
  </si>
  <si>
    <t>Jurídica</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</si>
  <si>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</si>
  <si>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</si>
  <si>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</si>
  <si>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</si>
  <si>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</si>
  <si>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</si>
  <si>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</si>
  <si>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</si>
  <si>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</si>
  <si>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</si>
  <si>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</si>
  <si>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</si>
  <si>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</si>
  <si>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</si>
  <si>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</si>
  <si>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</si>
  <si>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</si>
  <si>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</si>
  <si>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</si>
  <si>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</si>
  <si>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</si>
  <si>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Infraestructura y Equipos</t>
  </si>
  <si>
    <t>Medicamentos e Insumos</t>
  </si>
  <si>
    <t>Atención al Usuario</t>
  </si>
  <si>
    <t>Tesorería</t>
  </si>
  <si>
    <t>Revisión y Análisis</t>
  </si>
  <si>
    <t>Monitoreo y Evaluación</t>
  </si>
  <si>
    <t>Formulación de PPP</t>
  </si>
  <si>
    <t>Desarrollo Institucional</t>
  </si>
  <si>
    <t>Regional (Consolidado)</t>
  </si>
  <si>
    <t>Calidad de la Gestión</t>
  </si>
  <si>
    <t>Estadísticas</t>
  </si>
  <si>
    <t>Atención Primaria</t>
  </si>
  <si>
    <t>Atención Especializada</t>
  </si>
  <si>
    <t>Materno Infantil</t>
  </si>
  <si>
    <t>Odontología</t>
  </si>
  <si>
    <t>Administrativo</t>
  </si>
  <si>
    <t>Asistencial</t>
  </si>
  <si>
    <t>Atencion a los Usuarios</t>
  </si>
  <si>
    <t>Estratégico</t>
  </si>
  <si>
    <t>Financiero</t>
  </si>
  <si>
    <t>Gestión Humana</t>
  </si>
  <si>
    <t>Monitoreo</t>
  </si>
  <si>
    <t>Servicios Diagnósticos</t>
  </si>
  <si>
    <t>Acceso a la Información</t>
  </si>
  <si>
    <t>Control y Fiscalización</t>
  </si>
  <si>
    <t>Tecnología</t>
  </si>
  <si>
    <t>URGM</t>
  </si>
  <si>
    <t>Ls_Medio_Verificacion</t>
  </si>
  <si>
    <t>Protocolo</t>
  </si>
  <si>
    <t>Boletin</t>
  </si>
  <si>
    <t>Reglamento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</si>
</sst>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43" formatCode="_(* #,##0.00_);_(* \(#,##0.00\);_(* &quot;-&quot;??_);_(@_)"/>
    <numFmt numFmtId="164" formatCode="#,##0.00;[Red]#,##0.00"/>
    <numFmt numFmtId="165" formatCode="0.0%"/>
  </numFmts>
  <fonts count="55">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theme="1"/>
      <name val="Calibri"/>
      <family val="2"/>
    </font>
    <font>
      <sz val="9"/>
      <color theme="1"/>
      <name val="Times New Roman"/>
      <family val="1"/>
    </font>
    <font>
      <sz val="10"/>
      <color theme="1"/>
      <name val="Times New Roman"/>
      <family val="2"/>
    </font>
    <font>
      <sz val="10"/>
      <color theme="1"/>
      <name val="Aptos Narrow"/>
      <family val="2"/>
    </font>
    <font>
      <sz val="10"/>
      <name val="Calibri"/>
      <scheme val="minor"/>
    </font>
    <font>
      <b/>
      <sz val="10"/>
      <name val="Calibri"/>
      <scheme val="minor"/>
    </font>
  </fonts>
  <fills count="4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style="thin">
        <color rgb="FF4BACC6"/>
      </top>
      <bottom style="thin">
        <color rgb="FF4BACC6"/>
      </bottom>
      <diagonal/>
    </border>
    <border>
      <left/>
      <right style="thin">
        <color rgb="FF538DD5"/>
      </right>
      <top style="thin">
        <color rgb="FF4BACC6"/>
      </top>
      <bottom style="thin">
        <color rgb="FF4BACC6"/>
      </bottom>
      <diagonal/>
    </border>
  </borders>
  <cellStyleXfs count="10">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cellStyleXfs>
  <cellXfs count="708">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164" fontId="26" fillId="10" borderId="37" xfId="1" applyNumberFormat="1" applyFont="1" applyFill="1" applyBorder="1" applyAlignment="1" applyProtection="1">
      <alignment vertical="top"/>
      <protection locked="0"/>
    </xf>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7" fillId="10" borderId="38" xfId="6" applyFont="1" applyFill="1" applyBorder="1" applyProtection="1">
      <protection locked="0"/>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22" fillId="0" borderId="0" xfId="0" applyFont="1" applyAlignment="1">
      <alignment horizontal="justify" vertical="top" wrapText="1"/>
    </xf>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0" fontId="21" fillId="0" borderId="0" xfId="0" applyFont="1" applyAlignment="1">
      <alignment vertical="top"/>
    </xf>
    <xf numFmtId="0" fontId="22" fillId="0" borderId="0" xfId="0" applyFont="1" applyAlignment="1" applyProtection="1">
      <alignment horizontal="left" vertical="center" wrapText="1"/>
      <protection locked="0"/>
    </xf>
    <xf numFmtId="0" fontId="22" fillId="0" borderId="0" xfId="0" applyFont="1" applyAlignment="1" applyProtection="1">
      <alignment vertical="center"/>
      <protection locked="0"/>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21" fillId="0" borderId="39" xfId="4" applyFont="1" applyBorder="1" applyAlignment="1" applyProtection="1">
      <alignment vertical="center" wrapText="1"/>
      <protection locked="0"/>
    </xf>
    <xf numFmtId="0" fontId="0" fillId="0" borderId="22" xfId="0" applyBorder="1"/>
    <xf numFmtId="0" fontId="22" fillId="0" borderId="4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6" xfId="0" applyFont="1" applyBorder="1" applyAlignment="1">
      <alignment horizontal="center" vertical="center" wrapText="1"/>
    </xf>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22" fillId="0" borderId="37" xfId="4" applyFont="1" applyBorder="1" applyAlignment="1" applyProtection="1">
      <alignment horizontal="left" vertical="center" wrapText="1"/>
      <protection locked="0"/>
    </xf>
    <xf numFmtId="0" fontId="22" fillId="0" borderId="37" xfId="4" applyFont="1" applyBorder="1" applyAlignment="1">
      <alignment horizontal="left" vertical="center" wrapText="1"/>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39" xfId="4" applyFont="1" applyBorder="1" applyAlignment="1" applyProtection="1">
      <alignment horizontal="left" vertical="center" wrapText="1"/>
      <protection locked="0"/>
    </xf>
    <xf numFmtId="0" fontId="21" fillId="0" borderId="0" xfId="4" applyFont="1" applyAlignment="1">
      <alignment vertical="center" wrapText="1"/>
    </xf>
    <xf numFmtId="43" fontId="21" fillId="0" borderId="37" xfId="4" applyNumberFormat="1" applyFont="1" applyBorder="1" applyAlignment="1" applyProtection="1">
      <alignment vertical="center" wrapText="1"/>
      <protection locked="0"/>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center" vertical="center"/>
      <protection locked="0"/>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3" fillId="0" borderId="0" xfId="0" applyFont="1" applyAlignment="1" applyProtection="1">
      <alignment horizontal="left" vertical="top" wrapText="1"/>
      <protection locked="0"/>
    </xf>
    <xf numFmtId="0" fontId="36" fillId="0" borderId="0" xfId="0" applyFont="1" applyAlignment="1">
      <alignment vertical="top"/>
    </xf>
    <xf numFmtId="0" fontId="36" fillId="10" borderId="0" xfId="0" applyFont="1" applyFill="1" applyAlignment="1">
      <alignment vertical="top"/>
    </xf>
    <xf numFmtId="0" fontId="22" fillId="0" borderId="0" xfId="0" applyFont="1" applyAlignment="1">
      <alignment vertical="top" wrapText="1"/>
    </xf>
    <xf numFmtId="0" fontId="44" fillId="0" borderId="0" xfId="0" applyFont="1" applyAlignment="1">
      <alignment horizontal="center" vertical="center"/>
    </xf>
    <xf numFmtId="0" fontId="30" fillId="0" borderId="0" xfId="0" applyFont="1"/>
    <xf numFmtId="0" fontId="43" fillId="0" borderId="0" xfId="0" applyFont="1"/>
    <xf numFmtId="0" fontId="36" fillId="10" borderId="0" xfId="0" applyFont="1" applyFill="1" applyAlignment="1">
      <alignment horizontal="center" vertical="center"/>
    </xf>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21" fillId="10" borderId="0" xfId="0" applyFont="1" applyFill="1" applyAlignment="1">
      <alignment horizontal="center" vertical="center"/>
    </xf>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xf>
    <xf numFmtId="0" fontId="43" fillId="0" borderId="0" xfId="0" applyFont="1" applyAlignment="1">
      <alignment horizontal="left" vertical="center" wrapText="1"/>
    </xf>
    <xf numFmtId="0" fontId="43" fillId="10" borderId="0" xfId="0" applyFont="1" applyFill="1" applyAlignment="1">
      <alignment horizontal="left" vertical="center"/>
    </xf>
    <xf numFmtId="0" fontId="30" fillId="10" borderId="0" xfId="0" applyFont="1" applyFill="1" applyAlignment="1">
      <alignment horizontal="center" vertical="center" wrapText="1"/>
    </xf>
    <xf numFmtId="0" fontId="30" fillId="0" borderId="0" xfId="0" applyFont="1" applyAlignment="1">
      <alignment horizontal="center" vertical="center" wrapText="1"/>
    </xf>
    <xf numFmtId="0" fontId="43" fillId="0" borderId="0" xfId="0" applyFont="1" applyAlignment="1" applyProtection="1">
      <alignment horizontal="left" vertical="center"/>
      <protection locked="0"/>
    </xf>
    <xf numFmtId="0" fontId="43" fillId="0" borderId="47" xfId="0" applyFont="1" applyBorder="1" applyAlignment="1" applyProtection="1">
      <alignment horizontal="left" vertical="center" wrapText="1"/>
      <protection locked="0"/>
    </xf>
    <xf numFmtId="0" fontId="29" fillId="0" borderId="0" xfId="0" applyFont="1"/>
    <xf numFmtId="0" fontId="30" fillId="0" borderId="0" xfId="0" applyFont="1" applyAlignment="1">
      <alignment vertical="top"/>
    </xf>
    <xf numFmtId="0" fontId="40" fillId="0" borderId="0" xfId="0" applyFont="1" applyAlignment="1">
      <alignment vertical="top"/>
    </xf>
    <xf numFmtId="0" fontId="30" fillId="10" borderId="0" xfId="0" applyFont="1" applyFill="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9" fontId="43" fillId="0" borderId="0" xfId="0" applyNumberFormat="1" applyFont="1" applyAlignment="1">
      <alignment horizontal="center" vertical="center" wrapText="1"/>
    </xf>
    <xf numFmtId="0" fontId="20" fillId="0" borderId="0" xfId="0" applyFont="1" applyAlignment="1" applyProtection="1">
      <alignment horizontal="center" vertical="center"/>
      <protection locked="0"/>
    </xf>
    <xf numFmtId="0" fontId="44" fillId="0" borderId="0" xfId="0" applyFont="1" applyAlignment="1" applyProtection="1">
      <alignment horizontal="left" vertical="center" wrapText="1"/>
      <protection locked="0"/>
    </xf>
    <xf numFmtId="9" fontId="43" fillId="0" borderId="0" xfId="9" applyFont="1" applyFill="1" applyAlignment="1" applyProtection="1">
      <alignment horizontal="center" vertical="center" wrapText="1"/>
      <protection locked="0"/>
    </xf>
    <xf numFmtId="0" fontId="43" fillId="0" borderId="0" xfId="0" applyFont="1" applyAlignment="1" applyProtection="1">
      <alignment horizontal="center" vertical="center" wrapText="1"/>
      <protection locked="0"/>
    </xf>
    <xf numFmtId="9" fontId="43" fillId="0" borderId="0" xfId="0" applyNumberFormat="1" applyFont="1" applyAlignment="1" applyProtection="1">
      <alignment horizontal="center" vertical="center" wrapText="1"/>
      <protection locked="0"/>
    </xf>
    <xf numFmtId="10" fontId="43" fillId="0" borderId="0" xfId="0" applyNumberFormat="1" applyFont="1" applyAlignment="1" applyProtection="1">
      <alignment horizontal="center" vertical="center" wrapText="1"/>
      <protection locked="0"/>
    </xf>
    <xf numFmtId="0" fontId="1" fillId="0" borderId="47" xfId="0" applyFont="1" applyBorder="1" applyAlignment="1" applyProtection="1">
      <alignment horizontal="left" vertical="center" wrapText="1"/>
      <protection locked="0"/>
    </xf>
    <xf numFmtId="9" fontId="43" fillId="0" borderId="47" xfId="0" applyNumberFormat="1" applyFont="1" applyBorder="1" applyAlignment="1" applyProtection="1">
      <alignment horizontal="center" vertical="center" wrapText="1"/>
      <protection locked="0"/>
    </xf>
    <xf numFmtId="1" fontId="43" fillId="0" borderId="47" xfId="0" applyNumberFormat="1" applyFont="1" applyBorder="1" applyAlignment="1" applyProtection="1">
      <alignment horizontal="center" vertical="center" wrapText="1"/>
      <protection locked="0"/>
    </xf>
    <xf numFmtId="0" fontId="44" fillId="0" borderId="47" xfId="0" applyFont="1" applyBorder="1" applyAlignment="1" applyProtection="1">
      <alignment horizontal="left" vertical="center" wrapText="1"/>
      <protection locked="0"/>
    </xf>
    <xf numFmtId="165" fontId="43" fillId="0" borderId="0" xfId="0" applyNumberFormat="1" applyFont="1" applyAlignment="1" applyProtection="1">
      <alignment horizontal="center" vertical="center" wrapText="1"/>
      <protection locked="0"/>
    </xf>
    <xf numFmtId="1" fontId="43" fillId="0" borderId="0" xfId="0" applyNumberFormat="1" applyFont="1" applyAlignment="1" applyProtection="1">
      <alignment horizontal="center" vertical="center"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5" fillId="0" borderId="26" xfId="0" applyFont="1" applyBorder="1" applyAlignment="1" applyProtection="1">
      <alignment wrapText="1"/>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1" fillId="6" borderId="30" xfId="6" applyNumberFormat="1" applyFont="1" applyFill="1" applyBorder="1" applyAlignment="1" applyProtection="1">
      <alignment horizontal="right" vertical="center"/>
      <protection locked="0"/>
    </xf>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164" fontId="22" fillId="6" borderId="37" xfId="1" applyNumberFormat="1" applyFont="1" applyFill="1" applyBorder="1" applyAlignment="1" applyProtection="1">
      <alignment horizontal="righ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164" fontId="22" fillId="6" borderId="37" xfId="1" applyNumberFormat="1" applyFont="1" applyFill="1" applyBorder="1" applyAlignment="1" applyProtection="1">
      <alignment horizontal="right" vertical="center"/>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9" borderId="37" xfId="1" applyNumberFormat="1" applyFont="1" applyFill="1" applyBorder="1" applyAlignment="1" applyProtection="1">
      <alignment horizontal="right" vertical="center"/>
      <protection hidden="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164" fontId="22" fillId="8" borderId="37" xfId="1" applyNumberFormat="1" applyFont="1" applyFill="1" applyBorder="1" applyAlignment="1" applyProtection="1">
      <alignment horizontal="right" vertical="center"/>
      <protection hidden="1"/>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0" fontId="21" fillId="10" borderId="38" xfId="5" applyFont="1" applyFill="1" applyBorder="1" applyAlignment="1">
      <alignment vertical="center" wrapText="1"/>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2" xfId="0" applyFont="1" applyFill="1" applyBorder="1" applyAlignment="1">
      <alignment horizontal="center" vertical="center"/>
    </xf>
    <xf numFmtId="0" fontId="30" fillId="19" borderId="34" xfId="0" applyFont="1" applyFill="1" applyBorder="1" applyAlignment="1">
      <alignment vertical="center" wrapText="1"/>
    </xf>
    <xf numFmtId="0" fontId="30" fillId="39" borderId="34" xfId="0" applyFont="1" applyFill="1" applyBorder="1" applyAlignment="1">
      <alignment vertical="center" wrapText="1"/>
    </xf>
    <xf numFmtId="0" fontId="30" fillId="40" borderId="34" xfId="0" applyFont="1" applyFill="1" applyBorder="1" applyAlignment="1">
      <alignment vertical="center" wrapText="1"/>
    </xf>
    <xf numFmtId="0" fontId="29" fillId="12" borderId="53" xfId="0" applyFont="1" applyFill="1" applyBorder="1" applyAlignment="1">
      <alignment horizontal="center" vertical="center"/>
    </xf>
    <xf numFmtId="0" fontId="30" fillId="0" borderId="20" xfId="0" applyFont="1" applyBorder="1" applyAlignment="1">
      <alignment horizontal="left" vertical="center" wrapText="1"/>
    </xf>
    <xf numFmtId="0" fontId="30" fillId="40" borderId="52"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3" xfId="0" applyFont="1" applyBorder="1" applyAlignment="1">
      <alignment horizontal="left" vertical="center" wrapText="1"/>
    </xf>
    <xf numFmtId="0" fontId="18" fillId="0" borderId="20" xfId="8" applyBorder="1" applyAlignment="1">
      <alignment horizontal="left" vertical="center"/>
    </xf>
    <xf numFmtId="0" fontId="18" fillId="0" borderId="53"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4"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2" xfId="0" applyBorder="1" applyAlignment="1">
      <alignment horizontal="left" vertical="center" wrapText="1"/>
    </xf>
    <xf numFmtId="0" fontId="0" fillId="0" borderId="53"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4"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3" xfId="6" applyFont="1" applyBorder="1" applyAlignment="1">
      <alignment vertical="center" wrapText="1"/>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lignment horizontal="left"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pplyProtection="1">
      <alignment vertical="top"/>
      <protection locked="0"/>
    </xf>
    <xf numFmtId="0" fontId="21" fillId="38" borderId="0" xfId="0" applyFont="1" applyFill="1" applyAlignment="1" applyProtection="1">
      <alignment vertical="top"/>
      <protection locked="0"/>
    </xf>
    <xf numFmtId="0" fontId="21" fillId="0" borderId="0" xfId="0" applyFont="1" applyAlignment="1" applyProtection="1">
      <alignment vertical="top" wrapText="1"/>
      <protection locked="0"/>
    </xf>
    <xf numFmtId="0" fontId="30" fillId="10" borderId="0" xfId="0" applyFont="1" applyFill="1" applyAlignment="1">
      <alignment horizontal="center" vertical="center"/>
    </xf>
    <xf numFmtId="0" fontId="40" fillId="10" borderId="0" xfId="0" applyFont="1" applyFill="1" applyAlignment="1">
      <alignment horizontal="center" vertical="center"/>
    </xf>
    <xf numFmtId="3" fontId="21" fillId="0" borderId="0" xfId="0" applyNumberFormat="1" applyFont="1" applyAlignment="1" applyProtection="1">
      <alignment horizontal="center" vertical="top"/>
      <protection locked="0"/>
    </xf>
    <xf numFmtId="4" fontId="22" fillId="0" borderId="0" xfId="0" applyNumberFormat="1" applyFont="1" applyAlignment="1">
      <alignment horizontal="center" vertical="center" wrapText="1"/>
    </xf>
    <xf numFmtId="3" fontId="21" fillId="0" borderId="0" xfId="0" applyNumberFormat="1" applyFont="1" applyAlignment="1" applyProtection="1">
      <alignment horizontal="center" vertical="center" wrapText="1"/>
      <protection locked="0"/>
    </xf>
    <xf numFmtId="0" fontId="21" fillId="0" borderId="0" xfId="0" applyFont="1" applyAlignment="1">
      <alignment horizontal="center" vertical="center"/>
    </xf>
    <xf numFmtId="4" fontId="21" fillId="0" borderId="0" xfId="0" applyNumberFormat="1" applyFont="1" applyAlignment="1">
      <alignment horizontal="center" vertical="center"/>
    </xf>
    <xf numFmtId="0" fontId="43" fillId="0" borderId="47" xfId="0" applyFont="1" applyBorder="1" applyAlignment="1">
      <alignment horizontal="left" vertical="center" wrapText="1"/>
    </xf>
    <xf numFmtId="9" fontId="43" fillId="0" borderId="47" xfId="0" applyNumberFormat="1" applyFont="1" applyBorder="1" applyAlignment="1">
      <alignment horizontal="center" vertical="center" wrapText="1"/>
    </xf>
    <xf numFmtId="0" fontId="1" fillId="0" borderId="47" xfId="0" applyFont="1" applyBorder="1" applyAlignment="1">
      <alignment horizontal="left" vertical="center" wrapText="1"/>
    </xf>
    <xf numFmtId="9" fontId="43" fillId="0" borderId="0" xfId="9" applyFont="1" applyFill="1" applyAlignment="1" applyProtection="1">
      <alignment horizontal="center" vertical="center" wrapText="1"/>
    </xf>
    <xf numFmtId="9" fontId="51" fillId="0" borderId="0" xfId="9" applyFont="1" applyFill="1" applyAlignment="1" applyProtection="1">
      <alignment horizontal="center" vertical="center" wrapText="1"/>
      <protection locked="0"/>
    </xf>
    <xf numFmtId="0" fontId="43" fillId="0" borderId="0" xfId="0" applyFont="1" applyAlignment="1">
      <alignment horizontal="left" vertical="top" wrapText="1"/>
    </xf>
    <xf numFmtId="2" fontId="43" fillId="0" borderId="0" xfId="9" applyNumberFormat="1" applyFont="1" applyFill="1" applyAlignment="1" applyProtection="1">
      <alignment horizontal="center" vertical="center" wrapText="1"/>
    </xf>
    <xf numFmtId="1" fontId="43" fillId="0" borderId="0" xfId="9" applyNumberFormat="1" applyFont="1" applyFill="1" applyAlignment="1" applyProtection="1">
      <alignment horizontal="center" vertical="center" wrapText="1"/>
    </xf>
    <xf numFmtId="165" fontId="43" fillId="0" borderId="0" xfId="9" applyNumberFormat="1" applyFont="1" applyFill="1" applyAlignment="1" applyProtection="1">
      <alignment horizontal="center" vertical="center" wrapText="1"/>
    </xf>
    <xf numFmtId="10" fontId="43" fillId="0" borderId="0" xfId="9" applyNumberFormat="1" applyFont="1" applyFill="1" applyAlignment="1" applyProtection="1">
      <alignment horizontal="center" vertical="center" wrapText="1"/>
    </xf>
    <xf numFmtId="0" fontId="30" fillId="0" borderId="0" xfId="0" applyFont="1" applyAlignment="1">
      <alignment horizontal="center" vertical="top"/>
    </xf>
    <xf numFmtId="0" fontId="30" fillId="0" borderId="0" xfId="0" applyFont="1" applyAlignment="1">
      <alignment horizontal="left" vertical="top"/>
    </xf>
    <xf numFmtId="0" fontId="30" fillId="0" borderId="0" xfId="0" applyFont="1" applyAlignment="1">
      <alignment horizontal="left" vertical="top" wrapText="1"/>
    </xf>
    <xf numFmtId="0" fontId="30" fillId="0" borderId="0" xfId="0" applyFont="1" applyAlignment="1" applyProtection="1">
      <alignment vertical="top"/>
      <protection locked="0"/>
    </xf>
    <xf numFmtId="4" fontId="30" fillId="0" borderId="0" xfId="0" applyNumberFormat="1" applyFont="1" applyAlignment="1">
      <alignment horizontal="center" vertical="center"/>
    </xf>
    <xf numFmtId="165" fontId="52" fillId="0" borderId="0" xfId="0" applyNumberFormat="1" applyFont="1" applyAlignment="1">
      <alignment horizontal="center" vertical="center" wrapText="1"/>
    </xf>
    <xf numFmtId="9" fontId="51" fillId="0" borderId="47" xfId="0" applyNumberFormat="1" applyFont="1" applyBorder="1" applyAlignment="1">
      <alignment horizontal="center" vertical="center" wrapText="1"/>
    </xf>
    <xf numFmtId="3" fontId="21" fillId="0" borderId="0" xfId="0" applyNumberFormat="1" applyFont="1" applyAlignment="1">
      <alignment horizontal="center" vertical="center" wrapText="1"/>
    </xf>
    <xf numFmtId="165" fontId="51" fillId="0" borderId="0" xfId="9" applyNumberFormat="1" applyFont="1" applyFill="1" applyAlignment="1" applyProtection="1">
      <alignment horizontal="center" vertical="center" wrapText="1"/>
    </xf>
    <xf numFmtId="165" fontId="43" fillId="0" borderId="0" xfId="9" applyNumberFormat="1" applyFont="1" applyFill="1" applyAlignment="1" applyProtection="1">
      <alignment horizontal="center" vertical="center" wrapText="1"/>
      <protection locked="0"/>
    </xf>
    <xf numFmtId="10" fontId="43" fillId="0" borderId="0" xfId="9" applyNumberFormat="1" applyFont="1" applyAlignment="1" applyProtection="1">
      <alignment horizontal="center" vertical="center" wrapText="1"/>
      <protection locked="0"/>
    </xf>
    <xf numFmtId="10" fontId="43" fillId="0" borderId="0" xfId="9" applyNumberFormat="1" applyFont="1" applyFill="1" applyAlignment="1" applyProtection="1">
      <alignment horizontal="center" vertical="center" wrapText="1"/>
      <protection locked="0"/>
    </xf>
    <xf numFmtId="4" fontId="22" fillId="0" borderId="0" xfId="0" applyNumberFormat="1" applyFont="1" applyAlignment="1">
      <alignment horizontal="center" vertical="center"/>
    </xf>
    <xf numFmtId="0" fontId="45" fillId="0" borderId="29" xfId="9" applyNumberFormat="1" applyFont="1" applyBorder="1" applyAlignment="1">
      <alignment horizontal="center"/>
    </xf>
    <xf numFmtId="9" fontId="46" fillId="11" borderId="24" xfId="9" applyFont="1" applyFill="1" applyBorder="1" applyAlignment="1">
      <alignment horizontal="center" vertical="center"/>
    </xf>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2"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3" xfId="2" applyFont="1" applyBorder="1" applyAlignment="1">
      <alignment horizontal="right" vertical="center" wrapText="1"/>
    </xf>
    <xf numFmtId="0" fontId="43" fillId="26" borderId="0" xfId="0" applyFont="1" applyFill="1" applyAlignment="1" applyProtection="1">
      <alignment horizontal="left" vertical="center" wrapText="1"/>
      <protection locked="0"/>
    </xf>
    <xf numFmtId="0" fontId="43" fillId="10" borderId="0" xfId="0" applyFont="1" applyFill="1" applyAlignment="1" applyProtection="1">
      <alignment horizontal="left" vertical="center" wrapText="1"/>
      <protection locked="0"/>
    </xf>
    <xf numFmtId="0" fontId="43" fillId="11" borderId="0" xfId="0" applyFont="1" applyFill="1" applyAlignment="1" applyProtection="1">
      <alignment horizontal="left" vertical="center" wrapText="1"/>
      <protection locked="0"/>
    </xf>
    <xf numFmtId="0" fontId="21" fillId="0" borderId="0" xfId="4" applyFont="1" applyAlignment="1" applyProtection="1">
      <alignment vertical="center" wrapText="1"/>
      <protection locked="0"/>
    </xf>
    <xf numFmtId="0" fontId="22" fillId="0" borderId="0" xfId="4" applyFont="1" applyAlignment="1" applyProtection="1">
      <alignment vertical="center" wrapText="1"/>
      <protection locked="0"/>
    </xf>
    <xf numFmtId="0" fontId="21" fillId="0" borderId="0" xfId="4" applyFont="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vertical="center"/>
    </xf>
    <xf numFmtId="0" fontId="22" fillId="0" borderId="55" xfId="0" applyFont="1" applyBorder="1" applyAlignment="1">
      <alignment vertical="center" wrapText="1"/>
    </xf>
    <xf numFmtId="0" fontId="21" fillId="0" borderId="55" xfId="0" applyFont="1" applyBorder="1" applyAlignment="1">
      <alignment vertical="center" wrapText="1"/>
    </xf>
    <xf numFmtId="44" fontId="0" fillId="0" borderId="0" xfId="3" applyFont="1" applyFill="1"/>
    <xf numFmtId="0" fontId="21" fillId="0" borderId="55" xfId="0" applyFont="1" applyBorder="1" applyAlignment="1">
      <alignment horizontal="center" vertical="center" wrapText="1"/>
    </xf>
    <xf numFmtId="0" fontId="21" fillId="0" borderId="56" xfId="0" applyFont="1" applyBorder="1" applyAlignment="1">
      <alignment vertical="center" wrapText="1"/>
    </xf>
    <xf numFmtId="0" fontId="22" fillId="0" borderId="37" xfId="4" applyFont="1" applyBorder="1" applyAlignment="1" applyProtection="1">
      <alignment vertical="center" wrapText="1"/>
      <protection locked="0"/>
    </xf>
    <xf numFmtId="3" fontId="21" fillId="0" borderId="55" xfId="0" applyNumberFormat="1" applyFont="1" applyBorder="1" applyAlignment="1">
      <alignment vertical="center" wrapText="1"/>
    </xf>
    <xf numFmtId="0" fontId="21" fillId="0" borderId="0" xfId="0" applyFont="1" applyAlignment="1">
      <alignment vertical="center" wrapText="1"/>
    </xf>
    <xf numFmtId="3" fontId="21" fillId="0" borderId="0" xfId="0" applyNumberFormat="1" applyFont="1" applyAlignment="1">
      <alignment vertical="center" wrapText="1"/>
    </xf>
    <xf numFmtId="0" fontId="53" fillId="0" borderId="37" xfId="4" applyFont="1" applyBorder="1" applyAlignment="1" applyProtection="1">
      <alignment vertical="center" wrapText="1"/>
      <protection locked="0"/>
    </xf>
    <xf numFmtId="0" fontId="54" fillId="0" borderId="37" xfId="4" applyFont="1" applyBorder="1" applyAlignment="1" applyProtection="1">
      <alignment vertical="center" wrapText="1"/>
      <protection locked="0"/>
    </xf>
    <xf numFmtId="0" fontId="53" fillId="0" borderId="37" xfId="4" applyFont="1" applyBorder="1" applyAlignment="1">
      <alignment horizontal="center" vertical="center" wrapText="1"/>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30" fillId="0" borderId="30" xfId="0" applyFont="1" applyBorder="1" applyAlignment="1" applyProtection="1">
      <alignment horizontal="left" vertical="center"/>
      <protection locked="0"/>
    </xf>
    <xf numFmtId="0" fontId="21" fillId="0" borderId="30" xfId="0" applyFont="1" applyBorder="1" applyAlignment="1" applyProtection="1">
      <alignment horizontal="left" vertical="center"/>
      <protection locked="0"/>
    </xf>
    <xf numFmtId="0" fontId="22" fillId="4" borderId="35" xfId="5" applyFont="1" applyFill="1" applyBorder="1" applyAlignment="1">
      <alignment horizontal="left" vertical="center" textRotation="90"/>
    </xf>
    <xf numFmtId="0" fontId="22" fillId="4" borderId="36" xfId="5" applyFont="1" applyFill="1" applyBorder="1" applyAlignment="1">
      <alignment horizontal="center" vertical="center" wrapText="1"/>
    </xf>
    <xf numFmtId="0" fontId="22" fillId="4" borderId="48"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3" fillId="4" borderId="36" xfId="5" applyFont="1" applyFill="1" applyBorder="1" applyAlignment="1">
      <alignment horizontal="center" vertical="center" wrapText="1"/>
    </xf>
    <xf numFmtId="0" fontId="23" fillId="4" borderId="48" xfId="5"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6" fillId="4" borderId="51"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8"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cellXfs>
  <cellStyles count="10">
    <cellStyle name="Millares 2" xfId="1"/>
    <cellStyle name="Millares 3" xfId="2"/>
    <cellStyle name="Moneda" xfId="3" builtinId="4"/>
    <cellStyle name="Normal" xfId="0" builtinId="0"/>
    <cellStyle name="Normal 2" xfId="4"/>
    <cellStyle name="Normal 2 2" xfId="5"/>
    <cellStyle name="Normal 3" xfId="6"/>
    <cellStyle name="Normal 4" xfId="7"/>
    <cellStyle name="Normal 5" xfId="8"/>
    <cellStyle name="Porcentaje" xfId="9" builtinId="5"/>
  </cellStyles>
  <dxfs count="221">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center"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strike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powerPivotData" Target="model/item.data"/></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5</xdr:col>
      <xdr:colOff>1733550</xdr:colOff>
      <xdr:row>5</xdr:row>
      <xdr:rowOff>79969</xdr:rowOff>
    </xdr:to>
    <xdr:pic>
      <xdr:nvPicPr>
        <xdr:cNvPr id="2179" name="Imagen 1">
          <a:extLst>
            <a:ext uri="{FF2B5EF4-FFF2-40B4-BE49-F238E27FC236}">
              <a16:creationId xmlns:a16="http://schemas.microsoft.com/office/drawing/2014/main" xmlns=""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5</xdr:col>
          <xdr:colOff>266700</xdr:colOff>
          <xdr:row>5</xdr:row>
          <xdr:rowOff>57150</xdr:rowOff>
        </xdr:from>
        <xdr:to>
          <xdr:col>5</xdr:col>
          <xdr:colOff>1647825</xdr:colOff>
          <xdr:row>7</xdr:row>
          <xdr:rowOff>9525</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xmlns=""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777240</xdr:colOff>
      <xdr:row>7</xdr:row>
      <xdr:rowOff>0</xdr:rowOff>
    </xdr:to>
    <xdr:pic>
      <xdr:nvPicPr>
        <xdr:cNvPr id="51124" name="2 Imagen">
          <a:extLst>
            <a:ext uri="{FF2B5EF4-FFF2-40B4-BE49-F238E27FC236}">
              <a16:creationId xmlns:a16="http://schemas.microsoft.com/office/drawing/2014/main" xmlns=""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7</xdr:col>
      <xdr:colOff>57150</xdr:colOff>
      <xdr:row>5</xdr:row>
      <xdr:rowOff>55735</xdr:rowOff>
    </xdr:to>
    <xdr:pic>
      <xdr:nvPicPr>
        <xdr:cNvPr id="51127" name="Imagen 5">
          <a:extLst>
            <a:ext uri="{FF2B5EF4-FFF2-40B4-BE49-F238E27FC236}">
              <a16:creationId xmlns:a16="http://schemas.microsoft.com/office/drawing/2014/main" xmlns=""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1744980" cy="94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57150</xdr:rowOff>
        </xdr:from>
        <xdr:to>
          <xdr:col>6</xdr:col>
          <xdr:colOff>1543050</xdr:colOff>
          <xdr:row>7</xdr:row>
          <xdr:rowOff>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xmlns=""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xmlns="" id="{00000000-0008-0000-04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85725</xdr:rowOff>
        </xdr:from>
        <xdr:to>
          <xdr:col>7</xdr:col>
          <xdr:colOff>76200</xdr:colOff>
          <xdr:row>7</xdr:row>
          <xdr:rowOff>47625</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xmlns=""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144780</xdr:rowOff>
    </xdr:to>
    <xdr:pic>
      <xdr:nvPicPr>
        <xdr:cNvPr id="43134" name="Imagen 2">
          <a:extLst>
            <a:ext uri="{FF2B5EF4-FFF2-40B4-BE49-F238E27FC236}">
              <a16:creationId xmlns:a16="http://schemas.microsoft.com/office/drawing/2014/main" xmlns="" id="{00000000-0008-0000-03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95250</xdr:rowOff>
        </xdr:from>
        <xdr:to>
          <xdr:col>6</xdr:col>
          <xdr:colOff>1495425</xdr:colOff>
          <xdr:row>7</xdr:row>
          <xdr:rowOff>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xmlns=""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44158" name="Imagen 3">
          <a:extLst>
            <a:ext uri="{FF2B5EF4-FFF2-40B4-BE49-F238E27FC236}">
              <a16:creationId xmlns:a16="http://schemas.microsoft.com/office/drawing/2014/main" xmlns="" id="{00000000-0008-0000-06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1457325</xdr:colOff>
          <xdr:row>6</xdr:row>
          <xdr:rowOff>57150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xmlns="" id="{00000000-0008-0000-06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xmlns="" id="{00000000-0008-0000-07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xmlns="" id="{00000000-0008-0000-07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xmlns="" id="{00000000-0008-0000-08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xmlns="" id="{00000000-0008-0000-08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xmlns="" id="{00000000-0008-0000-08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xmlns="" id="{00000000-0008-0000-08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xmlns="" id="{00000000-0008-0000-08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2" name="Text Box 3">
          <a:extLst>
            <a:ext uri="{FF2B5EF4-FFF2-40B4-BE49-F238E27FC236}">
              <a16:creationId xmlns:a16="http://schemas.microsoft.com/office/drawing/2014/main" xmlns="" id="{00000000-0008-0000-08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xmlns="" id="{00000000-0008-0000-08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4" name="Text Box 3">
          <a:extLst>
            <a:ext uri="{FF2B5EF4-FFF2-40B4-BE49-F238E27FC236}">
              <a16:creationId xmlns:a16="http://schemas.microsoft.com/office/drawing/2014/main" xmlns="" id="{00000000-0008-0000-08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xmlns="" id="{00000000-0008-0000-08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6" name="Text Box 3">
          <a:extLst>
            <a:ext uri="{FF2B5EF4-FFF2-40B4-BE49-F238E27FC236}">
              <a16:creationId xmlns:a16="http://schemas.microsoft.com/office/drawing/2014/main" xmlns="" id="{00000000-0008-0000-08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xmlns="" id="{00000000-0008-0000-08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8" name="Text Box 3">
          <a:extLst>
            <a:ext uri="{FF2B5EF4-FFF2-40B4-BE49-F238E27FC236}">
              <a16:creationId xmlns:a16="http://schemas.microsoft.com/office/drawing/2014/main" xmlns="" id="{00000000-0008-0000-08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52942" name="Imagen 18">
          <a:extLst>
            <a:ext uri="{FF2B5EF4-FFF2-40B4-BE49-F238E27FC236}">
              <a16:creationId xmlns:a16="http://schemas.microsoft.com/office/drawing/2014/main" xmlns="" id="{00000000-0008-0000-0800-0000CECE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xmlns="" id="{00000000-0008-0000-09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xmlns="" id="{00000000-0008-0000-09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xmlns="" id="{00000000-0008-0000-09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xmlns="" id="{00000000-0008-0000-09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xmlns="" id="{00000000-0008-0000-09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xmlns="" id="{00000000-0008-0000-09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xmlns="" id="{00000000-0008-0000-09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xmlns="" id="{00000000-0008-0000-09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xmlns="" id="{00000000-0008-0000-09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xmlns="" id="{00000000-0008-0000-09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xmlns="" id="{00000000-0008-0000-09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xmlns="" id="{00000000-0008-0000-09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xmlns="" id="{00000000-0008-0000-09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xmlns="" id="{00000000-0008-0000-0E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xmlns="" id="{00000000-0008-0000-0E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tables/table1.xml><?xml version="1.0" encoding="utf-8"?>
<table xmlns="http://schemas.openxmlformats.org/spreadsheetml/2006/main" id="3" name="Tabla3" displayName="Tabla3" ref="B8:Q132" headerRowDxfId="220" dataDxfId="219" totalsRowDxfId="218">
  <autoFilter ref="B8:Q132"/>
  <tableColumns count="16">
    <tableColumn id="20" name="ID_Dependendencia" dataDxfId="217">
      <calculatedColumnFormula>IF('Formulario PPGR1'!$F9="","",CONCATENATE('Formulario PPGR1'!$C9,".",'Formulario PPGR1'!$D9,".",'Formulario PPGR1'!$E9,".",#REF!))</calculatedColumnFormula>
    </tableColumn>
    <tableColumn id="13" name="POA" dataDxfId="216">
      <calculatedColumnFormula>IF('Formulario PPGR1'!$F9="","",#REF!)</calculatedColumnFormula>
    </tableColumn>
    <tableColumn id="17" name="SRS" dataDxfId="215">
      <calculatedColumnFormula>IF('Formulario PPGR1'!$F9="","",#REF!)</calculatedColumnFormula>
    </tableColumn>
    <tableColumn id="18" name="AREA" dataDxfId="214">
      <calculatedColumnFormula>IF('Formulario PPGR1'!$F9="","",#REF!)</calculatedColumnFormula>
    </tableColumn>
    <tableColumn id="1" name="Eje Estratégico" totalsRowLabel="Total" dataDxfId="213" totalsRowDxfId="212"/>
    <tableColumn id="2" name="Cod_LE" dataDxfId="211">
      <calculatedColumnFormula array="1">_xlfn.XLOOKUP($F9,LE_tbl[[#All],[Ls_LinesEstategica]],LE_tbl[[#All],[Le_code]],"",0)</calculatedColumnFormula>
    </tableColumn>
    <tableColumn id="15" name="Objetivo" dataDxfId="210" totalsRowDxfId="209"/>
    <tableColumn id="16" name="Cod_Obj" dataDxfId="208" totalsRowDxfId="207">
      <calculatedColumnFormula>_xlfn.XLOOKUP($H9,Obj!$D$122:$D$134,Obj!$E$122:$E$134,"",0)</calculatedColumnFormula>
    </tableColumn>
    <tableColumn id="14" name="Resultado esperado" dataDxfId="206" totalsRowDxfId="205"/>
    <tableColumn id="3" name="Productos" dataDxfId="204" totalsRowDxfId="203"/>
    <tableColumn id="4" name="Indicador" dataDxfId="202" totalsRowDxfId="201"/>
    <tableColumn id="5" name="Unidad de medida" dataDxfId="200" totalsRowDxfId="199"/>
    <tableColumn id="22" name="Línea Base" dataDxfId="198" totalsRowDxfId="197"/>
    <tableColumn id="6" name="Meta" dataDxfId="196" totalsRowDxfId="195"/>
    <tableColumn id="11" name="Supuestos" dataDxfId="194" totalsRowDxfId="193"/>
    <tableColumn id="12" name="Dependencia responsable" totalsRowFunction="count" dataDxfId="192" totalsRowDxfId="191"/>
  </tableColumns>
  <tableStyleInfo name="TableStyleLight16" showFirstColumn="0" showLastColumn="0" showRowStripes="1" showColumnStripes="0"/>
</table>
</file>

<file path=xl/tables/table2.xml><?xml version="1.0" encoding="utf-8"?>
<table xmlns="http://schemas.openxmlformats.org/spreadsheetml/2006/main" id="2" name="Tabla2" displayName="Tabla2" ref="B8:Z722" totalsRowCount="1" headerRowDxfId="190" dataDxfId="189" totalsRowDxfId="188">
  <autoFilter ref="B8:Z721">
    <filterColumn colId="6">
      <filters>
        <filter val="ADM 3.7.1.5.01"/>
        <filter val="ADM 3.7.1.5.02"/>
        <filter val="ADM 3.7.1.5.03"/>
        <filter val="ADM 3.7.1.5.04"/>
        <filter val="DAR 3.7.1.5.01"/>
        <filter val="DAR 3.7.1.5.02"/>
        <filter val="DAR 3.7.1.5.03"/>
        <filter val="DAR 3.7.1.5.04"/>
        <filter val="DCE 3.7.1.5.01"/>
        <filter val="DCE 3.7.1.5.02"/>
        <filter val="DCE 3.7.1.5.03"/>
        <filter val="DCE 3.7.1.5.04"/>
        <filter val="DCF 3.7.1.5.01"/>
        <filter val="DCF 3.7.1.5.02"/>
        <filter val="DCF 3.7.1.5.03"/>
        <filter val="DCF 3.7.1.5.04"/>
        <filter val="DCH 3.7.1.5.01"/>
        <filter val="DCH 3.7.1.5.02"/>
        <filter val="DCH 3.7.1.5.03"/>
        <filter val="DCH 3.7.1.5.04"/>
        <filter val="DCJ 3.7.1.5.01"/>
        <filter val="DCJ 3.7.1.5.02"/>
        <filter val="DCJ 3.7.1.5.03"/>
        <filter val="DCJ 3.7.1.5.04"/>
        <filter val="DFI 3.7.1.5.01"/>
        <filter val="DFI 3.7.1.5.02"/>
        <filter val="DFI 3.7.1.5.03"/>
        <filter val="DFI 3.7.1.5.04"/>
        <filter val="DGCSS 3.7.1.5.01"/>
        <filter val="DGCSS 3.7.1.5.02"/>
        <filter val="DGCSS 3.7.1.5.03"/>
        <filter val="DGCSS 3.7.1.5.04"/>
        <filter val="DGI 3.7.1.5.01"/>
        <filter val="DGI 3.7.1.5.02"/>
        <filter val="DGI 3.7.1.5.03"/>
        <filter val="DGI 3.7.1.5.04"/>
        <filter val="DIE 3.7.1.5.01"/>
        <filter val="DIE 3.7.1.5.02"/>
        <filter val="DIE 3.7.1.5.03"/>
        <filter val="DIE 3.7.1.5.04"/>
        <filter val="DLI 3.7.1.5.01"/>
        <filter val="DLI 3.7.1.5.02"/>
        <filter val="DLI 3.7.1.5.03"/>
        <filter val="DLI 3.7.1.5.04"/>
        <filter val="DMI 3.7.1.5.01"/>
        <filter val="DMI 3.7.1.5.02"/>
        <filter val="DMI 3.7.1.5.03"/>
        <filter val="DMI 3.7.1.5.04"/>
        <filter val="DPD 3.7.1.5.01"/>
        <filter val="DPD 3.7.1.5.02"/>
        <filter val="DPD 3.7.1.5.03"/>
        <filter val="DPD 3.7.1.5.04"/>
        <filter val="DPD 3.7.1.5.05"/>
        <filter val="DPD 3.7.1.5.06"/>
        <filter val="DPD 3.7.1.5.07"/>
        <filter val="DPD 3.7.1.5.08"/>
        <filter val="DPD 3.7.1.5.09"/>
        <filter val="DPD 3.7.1.5.10"/>
        <filter val="DPD 3.7.1.5.11"/>
        <filter val="DPD 3.7.1.5.12"/>
        <filter val="DPD 3.7.1.5.13"/>
        <filter val="DPD 3.7.1.5.14"/>
        <filter val="DPD 3.7.1.5.15"/>
        <filter val="DPD 3.7.1.5.16"/>
        <filter val="DPD 3.7.1.5.17"/>
        <filter val="DPD 3.7.1.5.18"/>
        <filter val="DPD 3.7.1.5.19"/>
        <filter val="DPD 3.7.1.5.20"/>
        <filter val="DPN 3.7.1.5.01"/>
        <filter val="DPN 3.7.1.5.02"/>
        <filter val="DPN 3.7.1.5.03"/>
        <filter val="DPN 3.7.1.5.04"/>
        <filter val="DRH 3.7.1.5.01"/>
        <filter val="DRH 3.7.1.5.02"/>
        <filter val="DRH 3.7.1.5.03"/>
        <filter val="DRH 3.7.1.5.04"/>
        <filter val="DSF 3.7.1.5.01"/>
        <filter val="DSF 3.7.1.5.02"/>
        <filter val="DSF 3.7.1.5.03"/>
        <filter val="DSF 3.7.1.5.04"/>
        <filter val="DTI 3.7.1.5.01"/>
        <filter val="DTI 3.7.1.5.02"/>
        <filter val="DTI 3.7.1.5.03"/>
        <filter val="DTI 3.7.1.5.04"/>
        <filter val="ENF 3.7.1.5.01"/>
        <filter val="ENF 3.7.1.5.02"/>
        <filter val="ENF 3.7.1.5.03"/>
        <filter val="ENF 3.7.1.5.04"/>
        <filter val="MIA 3.7.1.5.01"/>
        <filter val="MIA 3.7.1.5.02"/>
        <filter val="MIA 3.7.1.5.03"/>
        <filter val="MIA 3.7.1.5.04"/>
        <filter val="OAI 3.7.1.5.01"/>
        <filter val="OAI 3.7.1.5.02"/>
        <filter val="OAI 3.7.1.5.03"/>
        <filter val="OAI 3.7.1.5.04"/>
        <filter val="ODO 3.7.1.5.01"/>
        <filter val="ODO 3.7.1.5.02"/>
        <filter val="ODO 3.7.1.5.03"/>
        <filter val="ODO 3.7.1.5.04"/>
      </filters>
    </filterColumn>
  </autoFilter>
  <sortState ref="B9:Z721">
    <sortCondition ref="G9:G721"/>
    <sortCondition ref="H9:H721"/>
  </sortState>
  <tableColumns count="25">
    <tableColumn id="1" name="ID_Dependendencia" dataDxfId="187" totalsRowDxfId="186">
      <calculatedColumnFormula>IF('Formulario PPGR2'!$G9="","",CONCATENATE('Formulario PPGR2'!$C9,".",'Formulario PPGR2'!$D9,".",'Formulario PPGR2'!$E9,".",'Formulario PPGR2'!$F9))</calculatedColumnFormula>
    </tableColumn>
    <tableColumn id="4" name="POA" dataDxfId="185" totalsRowDxfId="184"/>
    <tableColumn id="24" name="SRS" dataDxfId="183" totalsRowDxfId="182">
      <calculatedColumnFormula>IF('Formulario PPGR2'!$G9="","",'Formulario PPGR1'!#REF!)</calculatedColumnFormula>
    </tableColumn>
    <tableColumn id="25" name="AREA" dataDxfId="181" totalsRowDxfId="180">
      <calculatedColumnFormula>IF('Formulario PPGR2'!$G9="","",'Formulario PPGR1'!#REF!)</calculatedColumnFormula>
    </tableColumn>
    <tableColumn id="26" name="TIPO" dataDxfId="179" totalsRowDxfId="178">
      <calculatedColumnFormula>IF('Formulario PPGR2'!$G9="","",'Formulario PPGR1'!#REF!)</calculatedColumnFormula>
    </tableColumn>
    <tableColumn id="2" name="Productos " dataDxfId="177" totalsRowDxfId="176"/>
    <tableColumn id="3" name="Código" dataDxfId="175" totalsRowDxfId="174"/>
    <tableColumn id="23" name="Actividades Programables Presupuestables" dataDxfId="173" totalsRowDxfId="172"/>
    <tableColumn id="5" name="Ene" totalsRowFunction="sum" dataDxfId="171" totalsRowDxfId="170"/>
    <tableColumn id="6" name="Feb" totalsRowFunction="sum" dataDxfId="169" totalsRowDxfId="168"/>
    <tableColumn id="7" name="Mar" totalsRowFunction="sum" dataDxfId="167" totalsRowDxfId="166"/>
    <tableColumn id="8" name="Abr" totalsRowFunction="sum" dataDxfId="165" totalsRowDxfId="164"/>
    <tableColumn id="9" name="May" totalsRowFunction="sum" dataDxfId="163" totalsRowDxfId="162"/>
    <tableColumn id="10" name="Jun" totalsRowFunction="sum" dataDxfId="161" totalsRowDxfId="160"/>
    <tableColumn id="11" name="Jul" totalsRowFunction="sum" dataDxfId="159" totalsRowDxfId="158"/>
    <tableColumn id="12" name="Ago" totalsRowFunction="sum" dataDxfId="157" totalsRowDxfId="156"/>
    <tableColumn id="13" name="Sep" totalsRowFunction="sum" dataDxfId="155" totalsRowDxfId="154"/>
    <tableColumn id="14" name="Oct" totalsRowFunction="sum" dataDxfId="153" totalsRowDxfId="152"/>
    <tableColumn id="15" name="Nov" totalsRowFunction="sum" dataDxfId="151" totalsRowDxfId="150"/>
    <tableColumn id="16" name="Dic" totalsRowFunction="sum" dataDxfId="149" totalsRowDxfId="148"/>
    <tableColumn id="17" name="Total de Acciones " totalsRowFunction="sum" dataDxfId="147" totalsRowDxfId="146">
      <calculatedColumnFormula>+Tabla2[[#This Row],[Dic]]+Tabla2[[#This Row],[Nov]]+Tabla2[[#This Row],[Oct]]+Tabla2[[#This Row],[Sep]]+Tabla2[[#This Row],[Ago]]+Tabla2[[#This Row],[Jul]]+Tabla2[[#This Row],[Jun]]+Tabla2[[#This Row],[May]]+Tabla2[[#This Row],[Abr]]+Tabla2[[#This Row],[Mar]]+Tabla2[[#This Row],[Feb]]+Tabla2[[#This Row],[Ene]]</calculatedColumnFormula>
    </tableColumn>
    <tableColumn id="18" name="Medio de Verificación 1" dataDxfId="145" totalsRowDxfId="144"/>
    <tableColumn id="19" name="Medio de Verificación 2" dataDxfId="143" totalsRowDxfId="142"/>
    <tableColumn id="20" name="Medio de Verificación 3" dataDxfId="141" totalsRowDxfId="140"/>
    <tableColumn id="22" name="Responsable " dataDxfId="139" totalsRowDxfId="138"/>
  </tableColumns>
  <tableStyleInfo name="TableStyleLight16" showFirstColumn="0" showLastColumn="0" showRowStripes="1" showColumnStripes="0"/>
</table>
</file>

<file path=xl/tables/table3.xml><?xml version="1.0" encoding="utf-8"?>
<table xmlns="http://schemas.openxmlformats.org/spreadsheetml/2006/main" id="1" name="Tabla1" displayName="Tabla1" ref="B8:R822" headerRowDxfId="137" dataDxfId="136" totalsRowDxfId="135">
  <autoFilter ref="B8:R822"/>
  <tableColumns count="17">
    <tableColumn id="13" name="ID_Dependendencia" dataDxfId="134" totalsRowDxfId="133">
      <calculatedColumnFormula>IF('Formulario PPGR3'!$G9="","",CONCATENATE('Formulario PPGR3'!$C9,".",'Formulario PPGR3'!$D9,".",'Formulario PPGR3'!$E9,".",'Formulario PPGR3'!$F9))</calculatedColumnFormula>
    </tableColumn>
    <tableColumn id="14" name="POA" dataDxfId="132" totalsRowDxfId="131"/>
    <tableColumn id="15" name="SRS" dataDxfId="130" totalsRowDxfId="129"/>
    <tableColumn id="16" name="AREA" dataDxfId="128" totalsRowDxfId="127">
      <calculatedColumnFormula>IF('Formulario PPGR3'!$G9="","",'Formulario PPGR1'!#REF!)</calculatedColumnFormula>
    </tableColumn>
    <tableColumn id="17" name="TIPO" dataDxfId="126" totalsRowDxfId="125">
      <calculatedColumnFormula>IF('Formulario PPGR3'!$G9="","",'Formulario PPGR1'!#REF!)</calculatedColumnFormula>
    </tableColumn>
    <tableColumn id="1" name="Código_Actividad" totalsRowLabel="Total" dataDxfId="124" totalsRowDxfId="123"/>
    <tableColumn id="2" name="Actividad" dataDxfId="122" totalsRowDxfId="121">
      <calculatedColumnFormula array="1">IF(Tabla1[[#This Row],[Código_Actividad]]="","",_xlfn.XLOOKUP(Tabla1[[#This Row],[Código_Actividad]],CodigoActividad,Tabla2[Actividades Programables Presupuestables],"",0))</calculatedColumnFormula>
    </tableColumn>
    <tableColumn id="10" name="Total de Actividades " totalsRowFunction="sum" dataDxfId="120">
      <calculatedColumnFormula>IFERROR(VLOOKUP('Formulario PPGR3'!$G9,'Formulario PPGR2'!$H$9:$V$721,15,FALSE),"")</calculatedColumnFormula>
    </tableColumn>
    <tableColumn id="3" name="Insumos" dataDxfId="119" totalsRowDxfId="118"/>
    <tableColumn id="12" name="InsumoAbrev" dataDxfId="117">
      <calculatedColumnFormula>IF(Tabla1[[#This Row],[Insumos]]="","",_xlfn.XLOOKUP(Tabla1[[#This Row],[Insumos]],Tabla10[Insumo],Tabla10[InsumoAbrev],"",0))</calculatedColumnFormula>
    </tableColumn>
    <tableColumn id="11" name="Descripción" dataDxfId="116" totalsRowDxfId="115"/>
    <tableColumn id="4" name="Unidad de Medida" dataDxfId="114">
      <calculatedColumnFormula>IF(Tabla1[[#This Row],[Descripción]]="","",_xlfn.XLOOKUP(Tabla1[[#This Row],[Descripción]],Tabla10[Descripción],Tabla10[Unidad de Medida],"",0))</calculatedColumnFormula>
    </tableColumn>
    <tableColumn id="5" name="Cantidad de Insumos" dataDxfId="113" totalsRowDxfId="112"/>
    <tableColumn id="6" name="Precio Unitario" dataDxfId="111">
      <calculatedColumnFormula>IF(Tabla1[[#This Row],[Descripción]]="","",_xlfn.XLOOKUP(Tabla1[[#This Row],[Descripción]],Tabla10[Descripción],Tabla10[Precio Unitario],0))</calculatedColumnFormula>
    </tableColumn>
    <tableColumn id="7" name="Valor Total" totalsRowFunction="sum" dataDxfId="110">
      <calculatedColumnFormula>IF(Tabla1[[#This Row],[Cantidad de Insumos]]="","",Tabla1[[#This Row],[Precio Unitario]]*Tabla1[[#This Row],[Cantidad de Insumos]])</calculatedColumnFormula>
    </tableColumn>
    <tableColumn id="8" name="Código Presupuestario" dataDxfId="109">
      <calculatedColumnFormula>IF(Tabla1[[#This Row],[Descripción]]="","",_xlfn.XLOOKUP(Tabla1[[#This Row],[Descripción]],Tabla10[Descripción],Tabla10[CODIGO PRESUPUESTARIO],0))</calculatedColumnFormula>
    </tableColumn>
    <tableColumn id="9" name="Fuente de Financiamiento" dataDxfId="108" totalsRowDxfId="107"/>
  </tableColumns>
  <tableStyleInfo name="TableStyleLight16" showFirstColumn="0" showLastColumn="0" showRowStripes="1" showColumnStripes="0"/>
</table>
</file>

<file path=xl/tables/table4.xml><?xml version="1.0" encoding="utf-8"?>
<table xmlns="http://schemas.openxmlformats.org/spreadsheetml/2006/main" id="4" name="Tabla4" displayName="Tabla4" ref="B8:O164" headerRowDxfId="106" dataDxfId="105" tableBorderDxfId="104" headerRowCellStyle="Normal 2" dataCellStyle="Normal 2">
  <autoFilter ref="B8:O164"/>
  <tableColumns count="14">
    <tableColumn id="11" name="ID_Dependendencia" dataDxfId="103" totalsRowDxfId="102" dataCellStyle="Normal 2">
      <calculatedColumnFormula>IF('Formulario PPGR4'!$G9="","",CONCATENATE('Formulario PPGR4'!$C9,".",'Formulario PPGR4'!$D9,".",'Formulario PPGR4'!$E9,".",'Formulario PPGR4'!$F9))</calculatedColumnFormula>
    </tableColumn>
    <tableColumn id="12" name="POA" dataDxfId="101" totalsRowDxfId="100" dataCellStyle="Normal 2">
      <calculatedColumnFormula>IF('Formulario PPGR4'!$G9="","",'Formulario PPGR1'!#REF!)</calculatedColumnFormula>
    </tableColumn>
    <tableColumn id="13" name="SRS" dataDxfId="99" totalsRowDxfId="98" dataCellStyle="Normal 2">
      <calculatedColumnFormula>IF('Formulario PPGR4'!$G9="","",'Formulario PPGR1'!#REF!)</calculatedColumnFormula>
    </tableColumn>
    <tableColumn id="14" name="AREA" dataDxfId="97" totalsRowDxfId="96" dataCellStyle="Normal 2">
      <calculatedColumnFormula>IF('Formulario PPGR4'!$G9="","",'Formulario PPGR1'!#REF!)</calculatedColumnFormula>
    </tableColumn>
    <tableColumn id="15" name="TIPO" dataDxfId="95" totalsRowDxfId="94" dataCellStyle="Normal 2">
      <calculatedColumnFormula>IF('Formulario PPGR4'!$G9="","",'Formulario PPGR1'!#REF!)</calculatedColumnFormula>
    </tableColumn>
    <tableColumn id="1" name="Tipo de Intervención" totalsRowLabel="Total" dataDxfId="93" totalsRowDxfId="92"/>
    <tableColumn id="2" name="Tipo EESS" dataDxfId="91" totalsRowDxfId="90"/>
    <tableColumn id="3" name="Nombre de establecimiento" dataDxfId="89" dataCellStyle="Normal 2"/>
    <tableColumn id="4" name="Provincia" dataDxfId="88" totalsRowDxfId="87" dataCellStyle="Normal 2"/>
    <tableColumn id="5" name="Municipio" dataDxfId="86" totalsRowDxfId="85" dataCellStyle="Normal 2"/>
    <tableColumn id="7" name="Unidad de Medida" dataDxfId="84" totalsRowDxfId="83" dataCellStyle="Normal 2"/>
    <tableColumn id="8" name="Monto Estimado" totalsRowFunction="sum" dataDxfId="82" totalsRowDxfId="81" dataCellStyle="Normal 2"/>
    <tableColumn id="9" name="Código Presupuestario" dataDxfId="80" totalsRowDxfId="79" dataCellStyle="Normal 2">
      <calculatedColumnFormula>IFERROR(VLOOKUP($G9,Catalogo!$G$20:$H$25,2,FALSE),"")</calculatedColumnFormula>
    </tableColumn>
    <tableColumn id="10" name="Fuente de Financiamiento" totalsRowFunction="count" dataDxfId="78" totalsRowDxfId="77" dataCellStyle="Normal 2"/>
  </tableColumns>
  <tableStyleInfo name="TableStyleLight20" showFirstColumn="0" showLastColumn="0" showRowStripes="1" showColumnStripes="0"/>
</table>
</file>

<file path=xl/tables/table5.xml><?xml version="1.0" encoding="utf-8"?>
<table xmlns="http://schemas.openxmlformats.org/spreadsheetml/2006/main" id="5" name="Tabla46" displayName="Tabla46" ref="B8:W66" headerRowDxfId="76" dataDxfId="75" tableBorderDxfId="74" headerRowCellStyle="Normal 2" dataCellStyle="Normal 2">
  <autoFilter ref="B8:W66"/>
  <tableColumns count="22">
    <tableColumn id="17" name="ID_Dependendencia" dataDxfId="73" totalsRowDxfId="72" dataCellStyle="Normal 2">
      <calculatedColumnFormula>IF('Formulario PPGR5'!$G9="","",CONCATENATE('Formulario PPGR5'!$C9,".",'Formulario PPGR5'!$D9,".",'Formulario PPGR5'!$E9,".",'Formulario PPGR5'!$F9))</calculatedColumnFormula>
    </tableColumn>
    <tableColumn id="18" name="POA" dataDxfId="71" totalsRowDxfId="70" dataCellStyle="Normal 2"/>
    <tableColumn id="19" name="SRS" dataDxfId="69" totalsRowDxfId="68" dataCellStyle="Normal 2">
      <calculatedColumnFormula>IF('Formulario PPGR5'!$G9="","",'Formulario PPGR1'!#REF!)</calculatedColumnFormula>
    </tableColumn>
    <tableColumn id="20" name="AREA" dataDxfId="67" totalsRowDxfId="66" dataCellStyle="Normal 2">
      <calculatedColumnFormula>IF('Formulario PPGR5'!$G9="","",'Formulario PPGR1'!#REF!)</calculatedColumnFormula>
    </tableColumn>
    <tableColumn id="21" name="TIPO" dataDxfId="65" totalsRowDxfId="64" dataCellStyle="Normal 2">
      <calculatedColumnFormula>IF('Formulario PPGR5'!$G9="","",'Formulario PPGR1'!#REF!)</calculatedColumnFormula>
    </tableColumn>
    <tableColumn id="1" name="Tipos de Acciones" totalsRowLabel="Total" dataDxfId="63" totalsRowDxfId="62"/>
    <tableColumn id="6" name="Tipo de Equipo" dataDxfId="61" totalsRowDxfId="60"/>
    <tableColumn id="16" name="InsumoAbrev" dataDxfId="59" totalsRowDxfId="58"/>
    <tableColumn id="11" name="Item" dataDxfId="57" totalsRowDxfId="56"/>
    <tableColumn id="12" name="Descripción" dataDxfId="55" totalsRowDxfId="54"/>
    <tableColumn id="2" name="Tipo EESS" dataDxfId="53" totalsRowDxfId="52"/>
    <tableColumn id="3" name="Nombre de establecimiento" dataDxfId="51" totalsRowDxfId="50" dataCellStyle="Normal 2"/>
    <tableColumn id="4" name="Provincia" dataDxfId="49" totalsRowDxfId="48" dataCellStyle="Normal 2"/>
    <tableColumn id="15" name="ListaProvincia" dataDxfId="47" totalsRowDxfId="46" dataCellStyle="Normal 2"/>
    <tableColumn id="5" name="Municipio" dataDxfId="45" totalsRowDxfId="44" dataCellStyle="Normal 2"/>
    <tableColumn id="7" name="Unidad de Medida" dataDxfId="43" totalsRowDxfId="42" dataCellStyle="Normal 2"/>
    <tableColumn id="14" name="Cantidad de Insumos" dataDxfId="41" totalsRowDxfId="40" dataCellStyle="Normal 2"/>
    <tableColumn id="13" name="Precio Unitario" dataDxfId="39" totalsRowDxfId="38" dataCellStyle="Normal 2"/>
    <tableColumn id="8" name="Valor Total Estimado" totalsRowFunction="sum" dataDxfId="37" totalsRowDxfId="36" dataCellStyle="Normal 2"/>
    <tableColumn id="9" name="Código Presupuestario" dataDxfId="35" totalsRowDxfId="34" dataCellStyle="Normal 2"/>
    <tableColumn id="10" name="Fuente de Financiamiento" totalsRowFunction="count" dataDxfId="33" totalsRowDxfId="32" dataCellStyle="Normal 2"/>
    <tableColumn id="22" name="Columna1" dataDxfId="31" totalsRowDxfId="30" dataCellStyle="Normal 2"/>
  </tableColumns>
  <tableStyleInfo name="TableStyleLight20" showFirstColumn="0" showLastColumn="0" showRowStripes="1" showColumnStripes="0"/>
</table>
</file>

<file path=xl/tables/table6.xml><?xml version="1.0" encoding="utf-8"?>
<table xmlns="http://schemas.openxmlformats.org/spreadsheetml/2006/main" id="10" name="Tabla10" displayName="Tabla10" ref="A1:F528" totalsRowShown="0" headerRowDxfId="29" headerRowBorderDxfId="28" tableBorderDxfId="27" headerRowCellStyle="Normal 3">
  <autoFilter ref="A1:F528"/>
  <tableColumns count="6">
    <tableColumn id="1" name="Insumo" dataDxfId="26" dataCellStyle="Normal 3"/>
    <tableColumn id="2" name="InsumoAbrev" dataDxfId="25" dataCellStyle="Normal 3"/>
    <tableColumn id="3" name="Descripción" dataDxfId="24" dataCellStyle="Normal 3"/>
    <tableColumn id="4" name="Unidad de Medida" dataDxfId="23" dataCellStyle="Normal 3"/>
    <tableColumn id="5" name="Precio Unitario" dataDxfId="22" dataCellStyle="Millares 3"/>
    <tableColumn id="6" name="CODIGO PRESUPUESTARIO" dataDxfId="21" dataCellStyle="Normal 3"/>
  </tableColumns>
  <tableStyleInfo name="TableStyleMedium9" showFirstColumn="0" showLastColumn="0" showRowStripes="1" showColumnStripes="0"/>
</table>
</file>

<file path=xl/tables/table7.xml><?xml version="1.0" encoding="utf-8"?>
<table xmlns="http://schemas.openxmlformats.org/spreadsheetml/2006/main" id="6" name="Tabla6" displayName="Tabla6" ref="B56:F80" totalsRowShown="0" headerRowDxfId="20" tableBorderDxfId="19">
  <autoFilter ref="B56:F80"/>
  <tableColumns count="5">
    <tableColumn id="1" name="Línea Estratégica" dataDxfId="18"/>
    <tableColumn id="2" name="LE" dataDxfId="17" dataCellStyle="Normal 5"/>
    <tableColumn id="3" name="Objetivo Estratégico" dataDxfId="16"/>
    <tableColumn id="4" name="Obj" dataDxfId="15" dataCellStyle="Normal 5"/>
    <tableColumn id="5" name="Resultados Esperados" dataDxfId="14"/>
  </tableColumns>
  <tableStyleInfo name="TableStyleLight2" showFirstColumn="0" showLastColumn="0" showRowStripes="1" showColumnStripes="0"/>
</table>
</file>

<file path=xl/tables/table8.xml><?xml version="1.0" encoding="utf-8"?>
<table xmlns="http://schemas.openxmlformats.org/spreadsheetml/2006/main" id="7" name="Tabla7" displayName="Tabla7" ref="F5:H18" totalsRowShown="0" headerRowDxfId="13" headerRowBorderDxfId="12" tableBorderDxfId="11" headerRowCellStyle="Normal 5">
  <autoFilter ref="F5:H18"/>
  <tableColumns count="3">
    <tableColumn id="1" name="Ls_ObjEstrategico" dataDxfId="10" dataCellStyle="Normal 5"/>
    <tableColumn id="2" name="Cod. Obj." dataDxfId="9" dataCellStyle="Normal 5"/>
    <tableColumn id="3" name="Cod: LE" dataDxfId="8" dataCellStyle="Normal 5"/>
  </tableColumns>
  <tableStyleInfo name="TableStyleLight2" showFirstColumn="0" showLastColumn="0" showRowStripes="1" showColumnStripes="0"/>
</table>
</file>

<file path=xl/tables/table9.xml><?xml version="1.0" encoding="utf-8"?>
<table xmlns="http://schemas.openxmlformats.org/spreadsheetml/2006/main" id="8" name="Tabla8" displayName="Tabla8" ref="C140:D164" totalsRowShown="0">
  <autoFilter ref="C140:D164"/>
  <tableColumns count="2">
    <tableColumn id="1" name="# Obj." dataDxfId="7"/>
    <tableColumn id="2" name="Resultados Esperados" dataDxfId="6"/>
  </tableColumns>
  <tableStyleInfo name="TableStyleLight2" showFirstColumn="0" showLastColumn="0" showRowStripes="1" showColumnStripes="0"/>
</table>
</file>

<file path=xl/tables/table10.xml><?xml version="1.0" encoding="utf-8"?>
<table xmlns="http://schemas.openxmlformats.org/spreadsheetml/2006/main" id="9" name="LE_tbl" displayName="LE_tbl" ref="B5:C8" totalsRowShown="0" headerRowDxfId="5" headerRowBorderDxfId="4" tableBorderDxfId="3" totalsRowBorderDxfId="2">
  <autoFilter ref="B5:C8"/>
  <tableColumns count="2">
    <tableColumn id="1" name="Ls_LinesEstategica" dataDxfId="1"/>
    <tableColumn id="2" name="Le_code"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drawing" Target="../drawings/drawing9.xml"/><Relationship Id="rId5" Type="http://schemas.openxmlformats.org/officeDocument/2006/relationships/table" Target="../tables/table10.xml"/><Relationship Id="rId4" Type="http://schemas.openxmlformats.org/officeDocument/2006/relationships/table" Target="../tables/table9.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sheetPr>
  <dimension ref="A1:I73"/>
  <sheetViews>
    <sheetView topLeftCell="A19" zoomScaleNormal="100" workbookViewId="0">
      <selection activeCell="A20" sqref="A20"/>
    </sheetView>
  </sheetViews>
  <sheetFormatPr baseColWidth="10" defaultColWidth="9.140625" defaultRowHeight="12.75"/>
  <cols>
    <col min="1" max="1" width="39" style="254" customWidth="1"/>
    <col min="2" max="2" width="18.5703125" style="254" bestFit="1" customWidth="1"/>
    <col min="3" max="3" width="9.140625" style="254" customWidth="1"/>
    <col min="4" max="4" width="13.42578125" style="254" customWidth="1"/>
    <col min="5" max="5" width="14.5703125" style="254" customWidth="1"/>
    <col min="6" max="6" width="14" style="254" customWidth="1"/>
    <col min="7" max="7" width="13.85546875" style="254" customWidth="1"/>
    <col min="8" max="8" width="9.140625" style="254" customWidth="1"/>
    <col min="9" max="9" width="53.28515625" style="254" customWidth="1"/>
    <col min="10" max="16384" width="9.140625" style="254"/>
  </cols>
  <sheetData>
    <row r="1" spans="1:9">
      <c r="I1" s="416" t="s">
        <v>0</v>
      </c>
    </row>
    <row r="2" spans="1:9">
      <c r="A2" s="269" t="s">
        <v>1</v>
      </c>
      <c r="B2" s="270"/>
      <c r="C2" s="270"/>
      <c r="D2" s="271"/>
      <c r="E2" s="271"/>
      <c r="F2" s="271"/>
      <c r="G2" s="271"/>
      <c r="I2" s="417" t="s">
        <v>2</v>
      </c>
    </row>
    <row r="3" spans="1:9">
      <c r="A3" s="272" t="s">
        <v>3</v>
      </c>
      <c r="B3" s="273"/>
      <c r="C3" s="273"/>
      <c r="D3" s="271"/>
      <c r="E3" s="271"/>
      <c r="F3" s="271"/>
      <c r="G3" s="271"/>
      <c r="I3" s="417" t="s">
        <v>4</v>
      </c>
    </row>
    <row r="4" spans="1:9" ht="13.5" thickBot="1">
      <c r="A4" s="272"/>
      <c r="B4" s="273"/>
      <c r="C4" s="273"/>
      <c r="D4" s="271"/>
      <c r="E4" s="271"/>
      <c r="F4" s="271"/>
      <c r="G4" s="271"/>
      <c r="I4" s="417" t="s">
        <v>5</v>
      </c>
    </row>
    <row r="5" spans="1:9" ht="13.5" thickBot="1">
      <c r="A5" s="686" t="s">
        <v>6</v>
      </c>
      <c r="B5" s="687"/>
      <c r="I5" s="417" t="s">
        <v>7</v>
      </c>
    </row>
    <row r="6" spans="1:9">
      <c r="A6" s="315" t="s">
        <v>8</v>
      </c>
      <c r="B6" s="316">
        <f>+'Formulario PPGR2'!$J$722+'Formulario PPGR2'!$K$722+'Formulario PPGR2'!$L$722</f>
        <v>53</v>
      </c>
      <c r="I6" s="417" t="s">
        <v>9</v>
      </c>
    </row>
    <row r="7" spans="1:9">
      <c r="A7" s="315" t="s">
        <v>10</v>
      </c>
      <c r="B7" s="316">
        <f>+'Formulario PPGR2'!$M$722+'Formulario PPGR2'!$N$722+'Formulario PPGR2'!$O$722</f>
        <v>75</v>
      </c>
      <c r="I7" s="417" t="s">
        <v>11</v>
      </c>
    </row>
    <row r="8" spans="1:9">
      <c r="A8" s="315" t="s">
        <v>12</v>
      </c>
      <c r="B8" s="316">
        <f>+'Formulario PPGR2'!$P$722+'Formulario PPGR2'!$Q$722+'Formulario PPGR2'!$R$722</f>
        <v>79</v>
      </c>
      <c r="I8" s="417" t="s">
        <v>13</v>
      </c>
    </row>
    <row r="9" spans="1:9">
      <c r="A9" s="315" t="s">
        <v>14</v>
      </c>
      <c r="B9" s="316">
        <f>+'Formulario PPGR2'!$S$722+'Formulario PPGR2'!$T$722+'Formulario PPGR2'!$U$722</f>
        <v>78</v>
      </c>
      <c r="I9" s="417" t="s">
        <v>15</v>
      </c>
    </row>
    <row r="10" spans="1:9" ht="13.5" thickBot="1">
      <c r="A10" s="317" t="s">
        <v>16</v>
      </c>
      <c r="B10" s="318">
        <f>SUM(B6:B9)</f>
        <v>285</v>
      </c>
      <c r="I10" s="417" t="s">
        <v>17</v>
      </c>
    </row>
    <row r="11" spans="1:9">
      <c r="I11" s="417" t="s">
        <v>18</v>
      </c>
    </row>
    <row r="12" spans="1:9">
      <c r="I12" s="417" t="s">
        <v>19</v>
      </c>
    </row>
    <row r="13" spans="1:9">
      <c r="I13" s="417" t="s">
        <v>20</v>
      </c>
    </row>
    <row r="14" spans="1:9">
      <c r="I14" s="417" t="s">
        <v>21</v>
      </c>
    </row>
    <row r="15" spans="1:9">
      <c r="I15" s="417" t="s">
        <v>22</v>
      </c>
    </row>
    <row r="16" spans="1:9">
      <c r="I16" s="417" t="s">
        <v>23</v>
      </c>
    </row>
    <row r="17" spans="1:9" ht="13.5" thickBot="1">
      <c r="A17" s="319" t="s">
        <v>24</v>
      </c>
      <c r="B17" s="273">
        <f t="array" ref="B17:D17">+'Formulario PPGR1'!M2:O2</f>
        <v>2025</v>
      </c>
      <c r="C17" s="321">
        <v>0</v>
      </c>
      <c r="D17" s="320">
        <v>0</v>
      </c>
      <c r="E17" s="271"/>
      <c r="F17" s="271"/>
      <c r="G17" s="271"/>
      <c r="I17" s="417" t="s">
        <v>25</v>
      </c>
    </row>
    <row r="18" spans="1:9" ht="26.25" thickBot="1">
      <c r="A18" s="274" t="s">
        <v>26</v>
      </c>
      <c r="B18" s="275" t="s">
        <v>27</v>
      </c>
      <c r="C18" s="275" t="s">
        <v>28</v>
      </c>
      <c r="D18" s="275" t="s">
        <v>29</v>
      </c>
      <c r="E18" s="275" t="s">
        <v>30</v>
      </c>
      <c r="F18" s="275" t="s">
        <v>31</v>
      </c>
      <c r="G18" s="276" t="s">
        <v>32</v>
      </c>
      <c r="I18" s="417" t="s">
        <v>33</v>
      </c>
    </row>
    <row r="19" spans="1:9">
      <c r="A19" s="299" t="s">
        <v>34</v>
      </c>
      <c r="B19" s="300" t="s">
        <v>35</v>
      </c>
      <c r="C19" s="301">
        <v>1</v>
      </c>
      <c r="D19" s="301">
        <v>383</v>
      </c>
      <c r="E19" s="277">
        <f>+C19/$C$41</f>
        <v>1.0416666666666666E-2</v>
      </c>
      <c r="F19" s="278">
        <f>+D19/$D$41</f>
        <v>9.4288527818808462E-2</v>
      </c>
      <c r="G19" s="535" t="e">
        <f>+B19/$B$41</f>
        <v>#VALUE!</v>
      </c>
      <c r="I19" s="417" t="s">
        <v>36</v>
      </c>
    </row>
    <row r="20" spans="1:9">
      <c r="A20" s="299" t="s">
        <v>37</v>
      </c>
      <c r="B20" s="300" t="s">
        <v>35</v>
      </c>
      <c r="C20" s="301">
        <v>3</v>
      </c>
      <c r="D20" s="302">
        <v>118</v>
      </c>
      <c r="E20" s="277">
        <f t="shared" ref="E20:E40" si="0">+C20/$C$41</f>
        <v>3.125E-2</v>
      </c>
      <c r="F20" s="278">
        <f t="shared" ref="F20:F40" si="1">+D20/$D$41</f>
        <v>2.9049729197439686E-2</v>
      </c>
      <c r="G20" s="535" t="e">
        <f t="shared" ref="G20:G40" si="2">+B20/$B$41</f>
        <v>#VALUE!</v>
      </c>
      <c r="I20" s="417" t="s">
        <v>38</v>
      </c>
    </row>
    <row r="21" spans="1:9">
      <c r="A21" s="299" t="s">
        <v>39</v>
      </c>
      <c r="B21" s="300" t="s">
        <v>35</v>
      </c>
      <c r="C21" s="301">
        <v>3</v>
      </c>
      <c r="D21" s="302">
        <v>33</v>
      </c>
      <c r="E21" s="277">
        <f t="shared" si="0"/>
        <v>3.125E-2</v>
      </c>
      <c r="F21" s="278">
        <f t="shared" si="1"/>
        <v>8.1240768094534704E-3</v>
      </c>
      <c r="G21" s="535" t="e">
        <f t="shared" si="2"/>
        <v>#VALUE!</v>
      </c>
      <c r="I21" s="417" t="s">
        <v>40</v>
      </c>
    </row>
    <row r="22" spans="1:9">
      <c r="A22" s="299" t="s">
        <v>41</v>
      </c>
      <c r="B22" s="300" t="s">
        <v>35</v>
      </c>
      <c r="C22" s="301">
        <v>1</v>
      </c>
      <c r="D22" s="302">
        <v>69</v>
      </c>
      <c r="E22" s="277">
        <f t="shared" si="0"/>
        <v>1.0416666666666666E-2</v>
      </c>
      <c r="F22" s="278">
        <f t="shared" si="1"/>
        <v>1.6986706056129987E-2</v>
      </c>
      <c r="G22" s="535" t="e">
        <f t="shared" si="2"/>
        <v>#VALUE!</v>
      </c>
      <c r="I22" s="417" t="s">
        <v>42</v>
      </c>
    </row>
    <row r="23" spans="1:9">
      <c r="A23" s="299" t="s">
        <v>43</v>
      </c>
      <c r="B23" s="300" t="s">
        <v>35</v>
      </c>
      <c r="C23" s="301">
        <v>11</v>
      </c>
      <c r="D23" s="302">
        <v>253</v>
      </c>
      <c r="E23" s="277">
        <f t="shared" si="0"/>
        <v>0.11458333333333333</v>
      </c>
      <c r="F23" s="278">
        <f t="shared" si="1"/>
        <v>6.2284588872476614E-2</v>
      </c>
      <c r="G23" s="535" t="e">
        <f t="shared" si="2"/>
        <v>#VALUE!</v>
      </c>
      <c r="I23" s="417" t="s">
        <v>44</v>
      </c>
    </row>
    <row r="24" spans="1:9">
      <c r="A24" s="299" t="s">
        <v>45</v>
      </c>
      <c r="B24" s="300" t="s">
        <v>35</v>
      </c>
      <c r="C24" s="301">
        <v>7</v>
      </c>
      <c r="D24" s="302">
        <v>154</v>
      </c>
      <c r="E24" s="277">
        <f t="shared" si="0"/>
        <v>7.2916666666666671E-2</v>
      </c>
      <c r="F24" s="278">
        <f t="shared" si="1"/>
        <v>3.7912358444116202E-2</v>
      </c>
      <c r="G24" s="535" t="e">
        <f t="shared" si="2"/>
        <v>#VALUE!</v>
      </c>
      <c r="I24" s="417" t="s">
        <v>46</v>
      </c>
    </row>
    <row r="25" spans="1:9">
      <c r="A25" s="299" t="s">
        <v>47</v>
      </c>
      <c r="B25" s="300" t="s">
        <v>35</v>
      </c>
      <c r="C25" s="301">
        <v>1</v>
      </c>
      <c r="D25" s="302">
        <v>35</v>
      </c>
      <c r="E25" s="277">
        <f t="shared" si="0"/>
        <v>1.0416666666666666E-2</v>
      </c>
      <c r="F25" s="278">
        <f t="shared" si="1"/>
        <v>8.6164451009354999E-3</v>
      </c>
      <c r="G25" s="535" t="e">
        <f t="shared" si="2"/>
        <v>#VALUE!</v>
      </c>
      <c r="I25" s="417" t="s">
        <v>48</v>
      </c>
    </row>
    <row r="26" spans="1:9">
      <c r="A26" s="299" t="s">
        <v>49</v>
      </c>
      <c r="B26" s="300" t="s">
        <v>35</v>
      </c>
      <c r="C26" s="301">
        <v>4</v>
      </c>
      <c r="D26" s="302">
        <v>79</v>
      </c>
      <c r="E26" s="277">
        <f t="shared" si="0"/>
        <v>4.1666666666666664E-2</v>
      </c>
      <c r="F26" s="278">
        <f t="shared" si="1"/>
        <v>1.9448547513540127E-2</v>
      </c>
      <c r="G26" s="535" t="e">
        <f t="shared" si="2"/>
        <v>#VALUE!</v>
      </c>
      <c r="I26" s="417" t="s">
        <v>50</v>
      </c>
    </row>
    <row r="27" spans="1:9">
      <c r="A27" s="299" t="s">
        <v>51</v>
      </c>
      <c r="B27" s="300" t="s">
        <v>35</v>
      </c>
      <c r="C27" s="301">
        <v>1</v>
      </c>
      <c r="D27" s="302">
        <v>57</v>
      </c>
      <c r="E27" s="277">
        <f t="shared" si="0"/>
        <v>1.0416666666666666E-2</v>
      </c>
      <c r="F27" s="278">
        <f t="shared" si="1"/>
        <v>1.4032496307237814E-2</v>
      </c>
      <c r="G27" s="535" t="e">
        <f t="shared" si="2"/>
        <v>#VALUE!</v>
      </c>
      <c r="I27" s="417" t="s">
        <v>52</v>
      </c>
    </row>
    <row r="28" spans="1:9">
      <c r="A28" s="299" t="s">
        <v>53</v>
      </c>
      <c r="B28" s="300" t="s">
        <v>35</v>
      </c>
      <c r="C28" s="301">
        <v>2</v>
      </c>
      <c r="D28" s="302">
        <v>39</v>
      </c>
      <c r="E28" s="277">
        <f t="shared" si="0"/>
        <v>2.0833333333333332E-2</v>
      </c>
      <c r="F28" s="278">
        <f t="shared" si="1"/>
        <v>9.6011816838995571E-3</v>
      </c>
      <c r="G28" s="535" t="e">
        <f t="shared" si="2"/>
        <v>#VALUE!</v>
      </c>
      <c r="I28" s="417" t="s">
        <v>54</v>
      </c>
    </row>
    <row r="29" spans="1:9">
      <c r="A29" s="303" t="s">
        <v>55</v>
      </c>
      <c r="B29" s="304" t="s">
        <v>35</v>
      </c>
      <c r="C29" s="302">
        <v>4</v>
      </c>
      <c r="D29" s="302">
        <v>838</v>
      </c>
      <c r="E29" s="277">
        <f t="shared" si="0"/>
        <v>4.1666666666666664E-2</v>
      </c>
      <c r="F29" s="278">
        <f t="shared" si="1"/>
        <v>0.20630231413096997</v>
      </c>
      <c r="G29" s="535" t="e">
        <f t="shared" si="2"/>
        <v>#VALUE!</v>
      </c>
      <c r="I29" s="417" t="s">
        <v>56</v>
      </c>
    </row>
    <row r="30" spans="1:9">
      <c r="A30" s="303" t="s">
        <v>57</v>
      </c>
      <c r="B30" s="304" t="s">
        <v>35</v>
      </c>
      <c r="C30" s="302">
        <v>11</v>
      </c>
      <c r="D30" s="302">
        <v>165</v>
      </c>
      <c r="E30" s="277">
        <f t="shared" si="0"/>
        <v>0.11458333333333333</v>
      </c>
      <c r="F30" s="278">
        <f t="shared" si="1"/>
        <v>4.0620384047267359E-2</v>
      </c>
      <c r="G30" s="535" t="e">
        <f t="shared" si="2"/>
        <v>#VALUE!</v>
      </c>
      <c r="I30" s="417" t="s">
        <v>58</v>
      </c>
    </row>
    <row r="31" spans="1:9">
      <c r="A31" s="303" t="s">
        <v>59</v>
      </c>
      <c r="B31" s="304" t="s">
        <v>35</v>
      </c>
      <c r="C31" s="302">
        <v>9</v>
      </c>
      <c r="D31" s="302">
        <v>295</v>
      </c>
      <c r="E31" s="277">
        <f t="shared" si="0"/>
        <v>9.375E-2</v>
      </c>
      <c r="F31" s="278">
        <f t="shared" si="1"/>
        <v>7.2624322993599208E-2</v>
      </c>
      <c r="G31" s="535" t="e">
        <f t="shared" si="2"/>
        <v>#VALUE!</v>
      </c>
      <c r="I31" s="417" t="s">
        <v>60</v>
      </c>
    </row>
    <row r="32" spans="1:9">
      <c r="A32" s="303" t="s">
        <v>61</v>
      </c>
      <c r="B32" s="304" t="s">
        <v>35</v>
      </c>
      <c r="C32" s="302">
        <v>2</v>
      </c>
      <c r="D32" s="302">
        <v>38</v>
      </c>
      <c r="E32" s="277">
        <f t="shared" si="0"/>
        <v>2.0833333333333332E-2</v>
      </c>
      <c r="F32" s="278">
        <f t="shared" si="1"/>
        <v>9.3549975381585423E-3</v>
      </c>
      <c r="G32" s="535" t="e">
        <f t="shared" si="2"/>
        <v>#VALUE!</v>
      </c>
      <c r="I32" s="418" t="s">
        <v>62</v>
      </c>
    </row>
    <row r="33" spans="1:9">
      <c r="A33" s="305" t="s">
        <v>63</v>
      </c>
      <c r="B33" s="304" t="s">
        <v>35</v>
      </c>
      <c r="C33" s="306">
        <v>1</v>
      </c>
      <c r="D33" s="306">
        <v>102</v>
      </c>
      <c r="E33" s="277">
        <f t="shared" si="0"/>
        <v>1.0416666666666666E-2</v>
      </c>
      <c r="F33" s="278">
        <f t="shared" si="1"/>
        <v>2.5110782865583457E-2</v>
      </c>
      <c r="G33" s="535" t="e">
        <f t="shared" si="2"/>
        <v>#VALUE!</v>
      </c>
      <c r="I33" s="418" t="s">
        <v>64</v>
      </c>
    </row>
    <row r="34" spans="1:9">
      <c r="A34" s="305" t="s">
        <v>65</v>
      </c>
      <c r="B34" s="304" t="s">
        <v>35</v>
      </c>
      <c r="C34" s="306">
        <v>4</v>
      </c>
      <c r="D34" s="306">
        <v>226</v>
      </c>
      <c r="E34" s="277">
        <f t="shared" si="0"/>
        <v>4.1666666666666664E-2</v>
      </c>
      <c r="F34" s="278">
        <f t="shared" si="1"/>
        <v>5.5637616937469228E-2</v>
      </c>
      <c r="G34" s="535" t="e">
        <f t="shared" si="2"/>
        <v>#VALUE!</v>
      </c>
      <c r="I34" s="418" t="s">
        <v>66</v>
      </c>
    </row>
    <row r="35" spans="1:9">
      <c r="A35" s="305" t="s">
        <v>67</v>
      </c>
      <c r="B35" s="304" t="s">
        <v>35</v>
      </c>
      <c r="C35" s="306">
        <v>12</v>
      </c>
      <c r="D35" s="306">
        <v>661</v>
      </c>
      <c r="E35" s="277">
        <f t="shared" si="0"/>
        <v>0.125</v>
      </c>
      <c r="F35" s="278">
        <f t="shared" si="1"/>
        <v>0.16272772033481045</v>
      </c>
      <c r="G35" s="535" t="e">
        <f t="shared" si="2"/>
        <v>#VALUE!</v>
      </c>
      <c r="I35" s="418" t="s">
        <v>68</v>
      </c>
    </row>
    <row r="36" spans="1:9">
      <c r="A36" s="307" t="s">
        <v>69</v>
      </c>
      <c r="B36" s="304" t="s">
        <v>35</v>
      </c>
      <c r="C36" s="306">
        <v>3</v>
      </c>
      <c r="D36" s="306">
        <v>115</v>
      </c>
      <c r="E36" s="277">
        <f t="shared" si="0"/>
        <v>3.125E-2</v>
      </c>
      <c r="F36" s="278">
        <f t="shared" si="1"/>
        <v>2.8311176760216644E-2</v>
      </c>
      <c r="G36" s="535" t="e">
        <f t="shared" si="2"/>
        <v>#VALUE!</v>
      </c>
      <c r="I36" s="418" t="s">
        <v>70</v>
      </c>
    </row>
    <row r="37" spans="1:9">
      <c r="A37" s="307" t="s">
        <v>71</v>
      </c>
      <c r="B37" s="304" t="s">
        <v>35</v>
      </c>
      <c r="C37" s="306">
        <v>8</v>
      </c>
      <c r="D37" s="306">
        <v>198</v>
      </c>
      <c r="E37" s="277">
        <f t="shared" si="0"/>
        <v>8.3333333333333329E-2</v>
      </c>
      <c r="F37" s="278">
        <f t="shared" si="1"/>
        <v>4.874446085672083E-2</v>
      </c>
      <c r="G37" s="535" t="e">
        <f t="shared" si="2"/>
        <v>#VALUE!</v>
      </c>
      <c r="I37" s="418" t="s">
        <v>72</v>
      </c>
    </row>
    <row r="38" spans="1:9">
      <c r="A38" s="307" t="s">
        <v>73</v>
      </c>
      <c r="B38" s="304" t="s">
        <v>35</v>
      </c>
      <c r="C38" s="306">
        <v>5</v>
      </c>
      <c r="D38" s="306">
        <v>114</v>
      </c>
      <c r="E38" s="277">
        <f t="shared" si="0"/>
        <v>5.2083333333333336E-2</v>
      </c>
      <c r="F38" s="278">
        <f t="shared" si="1"/>
        <v>2.8064992614475627E-2</v>
      </c>
      <c r="G38" s="535" t="e">
        <f t="shared" si="2"/>
        <v>#VALUE!</v>
      </c>
      <c r="I38" s="418" t="s">
        <v>74</v>
      </c>
    </row>
    <row r="39" spans="1:9">
      <c r="A39" s="307" t="s">
        <v>75</v>
      </c>
      <c r="B39" s="304" t="s">
        <v>35</v>
      </c>
      <c r="C39" s="306">
        <v>2</v>
      </c>
      <c r="D39" s="306">
        <v>78</v>
      </c>
      <c r="E39" s="277">
        <f t="shared" si="0"/>
        <v>2.0833333333333332E-2</v>
      </c>
      <c r="F39" s="278">
        <f t="shared" si="1"/>
        <v>1.9202363367799114E-2</v>
      </c>
      <c r="G39" s="535" t="e">
        <f t="shared" si="2"/>
        <v>#VALUE!</v>
      </c>
      <c r="I39" s="418" t="s">
        <v>76</v>
      </c>
    </row>
    <row r="40" spans="1:9" ht="13.5" thickBot="1">
      <c r="A40" s="307" t="s">
        <v>77</v>
      </c>
      <c r="B40" s="304" t="s">
        <v>35</v>
      </c>
      <c r="C40" s="306">
        <v>1</v>
      </c>
      <c r="D40" s="306">
        <v>12</v>
      </c>
      <c r="E40" s="277">
        <f t="shared" si="0"/>
        <v>1.0416666666666666E-2</v>
      </c>
      <c r="F40" s="278">
        <f t="shared" si="1"/>
        <v>2.9542097488921715E-3</v>
      </c>
      <c r="G40" s="535" t="e">
        <f t="shared" si="2"/>
        <v>#VALUE!</v>
      </c>
      <c r="I40" s="418" t="s">
        <v>78</v>
      </c>
    </row>
    <row r="41" spans="1:9" ht="13.5" thickBot="1">
      <c r="A41" s="308" t="s">
        <v>79</v>
      </c>
      <c r="B41" s="309">
        <f t="shared" ref="B41" si="3">SUM(B23:B40)</f>
        <v>0</v>
      </c>
      <c r="C41" s="310">
        <f>SUM(C19:C40)</f>
        <v>96</v>
      </c>
      <c r="D41" s="310">
        <f>SUM(D19:D40)</f>
        <v>4062</v>
      </c>
      <c r="E41" s="536">
        <f t="shared" ref="E41:G41" si="4">SUM(E19:E40)</f>
        <v>1.0000000000000002</v>
      </c>
      <c r="F41" s="536">
        <f t="shared" si="4"/>
        <v>0.99999999999999989</v>
      </c>
      <c r="G41" s="536" t="e">
        <f t="shared" si="4"/>
        <v>#VALUE!</v>
      </c>
      <c r="I41" s="418" t="s">
        <v>80</v>
      </c>
    </row>
    <row r="42" spans="1:9">
      <c r="I42" s="418" t="s">
        <v>81</v>
      </c>
    </row>
    <row r="43" spans="1:9">
      <c r="I43" s="418" t="s">
        <v>82</v>
      </c>
    </row>
    <row r="44" spans="1:9">
      <c r="I44" s="418" t="s">
        <v>83</v>
      </c>
    </row>
    <row r="45" spans="1:9">
      <c r="I45" s="418" t="s">
        <v>84</v>
      </c>
    </row>
    <row r="46" spans="1:9">
      <c r="I46" s="418" t="s">
        <v>85</v>
      </c>
    </row>
    <row r="47" spans="1:9">
      <c r="I47" s="418" t="s">
        <v>86</v>
      </c>
    </row>
    <row r="48" spans="1:9">
      <c r="I48" s="418" t="s">
        <v>87</v>
      </c>
    </row>
    <row r="49" spans="9:9">
      <c r="I49" s="418" t="s">
        <v>88</v>
      </c>
    </row>
    <row r="50" spans="9:9">
      <c r="I50" s="418" t="s">
        <v>89</v>
      </c>
    </row>
    <row r="51" spans="9:9">
      <c r="I51" s="418" t="s">
        <v>90</v>
      </c>
    </row>
    <row r="52" spans="9:9">
      <c r="I52" s="418" t="s">
        <v>91</v>
      </c>
    </row>
    <row r="53" spans="9:9">
      <c r="I53" s="418" t="s">
        <v>92</v>
      </c>
    </row>
    <row r="54" spans="9:9">
      <c r="I54" s="418" t="s">
        <v>93</v>
      </c>
    </row>
    <row r="55" spans="9:9">
      <c r="I55" s="418" t="s">
        <v>94</v>
      </c>
    </row>
    <row r="56" spans="9:9">
      <c r="I56" s="418" t="s">
        <v>95</v>
      </c>
    </row>
    <row r="57" spans="9:9">
      <c r="I57" s="418" t="s">
        <v>96</v>
      </c>
    </row>
    <row r="58" spans="9:9">
      <c r="I58" s="418" t="s">
        <v>97</v>
      </c>
    </row>
    <row r="59" spans="9:9">
      <c r="I59" s="418" t="s">
        <v>98</v>
      </c>
    </row>
    <row r="60" spans="9:9">
      <c r="I60" s="418" t="s">
        <v>99</v>
      </c>
    </row>
    <row r="61" spans="9:9">
      <c r="I61" s="418" t="s">
        <v>100</v>
      </c>
    </row>
    <row r="62" spans="9:9">
      <c r="I62" s="418" t="s">
        <v>101</v>
      </c>
    </row>
    <row r="63" spans="9:9">
      <c r="I63" s="418" t="s">
        <v>102</v>
      </c>
    </row>
    <row r="64" spans="9:9">
      <c r="I64" s="418" t="s">
        <v>103</v>
      </c>
    </row>
    <row r="65" spans="9:9">
      <c r="I65" s="418" t="s">
        <v>104</v>
      </c>
    </row>
    <row r="66" spans="9:9">
      <c r="I66" s="418" t="s">
        <v>105</v>
      </c>
    </row>
    <row r="67" spans="9:9">
      <c r="I67" s="418" t="s">
        <v>106</v>
      </c>
    </row>
    <row r="68" spans="9:9">
      <c r="I68" s="418" t="s">
        <v>107</v>
      </c>
    </row>
    <row r="69" spans="9:9">
      <c r="I69" s="418" t="s">
        <v>108</v>
      </c>
    </row>
    <row r="70" spans="9:9">
      <c r="I70" s="418" t="s">
        <v>109</v>
      </c>
    </row>
    <row r="71" spans="9:9">
      <c r="I71" s="418" t="s">
        <v>110</v>
      </c>
    </row>
    <row r="72" spans="9:9">
      <c r="I72" s="418" t="s">
        <v>111</v>
      </c>
    </row>
    <row r="73" spans="9:9">
      <c r="I73" s="418" t="s">
        <v>112</v>
      </c>
    </row>
  </sheetData>
  <sheetProtection sheet="1" objects="1" scenarios="1"/>
  <mergeCells count="1">
    <mergeCell ref="A5:B5"/>
  </mergeCells>
  <pageMargins left="0.7" right="0.7" top="0.75" bottom="0.75" header="0.3" footer="0.3"/>
  <pageSetup paperSize="5" scale="85"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P134"/>
  <sheetViews>
    <sheetView showGridLines="0" view="pageBreakPreview" topLeftCell="J8" zoomScale="90" zoomScaleNormal="80" zoomScaleSheetLayoutView="90" workbookViewId="0">
      <selection activeCell="J10" sqref="J10"/>
    </sheetView>
  </sheetViews>
  <sheetFormatPr baseColWidth="10" defaultColWidth="9.140625" defaultRowHeight="12.75"/>
  <cols>
    <col min="1" max="1" width="3.42578125" style="240" customWidth="1"/>
    <col min="2" max="2" width="19.7109375" style="240" hidden="1" customWidth="1"/>
    <col min="3" max="3" width="8.5703125" style="240" hidden="1" customWidth="1"/>
    <col min="4" max="4" width="7" style="240" hidden="1" customWidth="1"/>
    <col min="5" max="5" width="10.5703125" style="240" hidden="1" customWidth="1"/>
    <col min="6" max="6" width="26.7109375" style="241" customWidth="1"/>
    <col min="7" max="7" width="9.85546875" style="241" hidden="1" customWidth="1"/>
    <col min="8" max="8" width="39.5703125" style="241" customWidth="1"/>
    <col min="9" max="9" width="11.5703125" style="241" hidden="1" customWidth="1"/>
    <col min="10" max="10" width="30" style="241" customWidth="1"/>
    <col min="11" max="11" width="37.28515625" style="241" customWidth="1"/>
    <col min="12" max="12" width="21.28515625" style="241" customWidth="1"/>
    <col min="13" max="13" width="14.42578125" style="241" customWidth="1"/>
    <col min="14" max="14" width="14.42578125" style="257" customWidth="1"/>
    <col min="15" max="15" width="13.5703125" style="241" customWidth="1"/>
    <col min="16" max="16" width="15.28515625" style="243" hidden="1" customWidth="1"/>
    <col min="17" max="17" width="28.7109375" style="243" customWidth="1"/>
    <col min="18" max="30" width="9.140625" style="243" customWidth="1"/>
    <col min="31" max="34" width="9.140625" style="244" customWidth="1"/>
    <col min="35" max="42" width="9.140625" style="245" customWidth="1"/>
    <col min="43" max="16384" width="9.140625" style="240"/>
  </cols>
  <sheetData>
    <row r="1" spans="1:42">
      <c r="K1" s="121"/>
      <c r="L1" s="121"/>
      <c r="M1" s="121"/>
      <c r="N1" s="242"/>
      <c r="O1" s="121"/>
    </row>
    <row r="2" spans="1:42">
      <c r="A2" s="241"/>
      <c r="B2" s="241"/>
      <c r="C2" s="241"/>
      <c r="D2" s="241"/>
      <c r="E2" s="241"/>
      <c r="F2" s="118"/>
      <c r="G2" s="121" t="s">
        <v>1</v>
      </c>
      <c r="K2" s="121"/>
      <c r="L2" s="246" t="s">
        <v>113</v>
      </c>
      <c r="M2" s="688">
        <v>2025</v>
      </c>
      <c r="N2" s="688"/>
      <c r="O2" s="688"/>
      <c r="Q2" s="244"/>
    </row>
    <row r="3" spans="1:42">
      <c r="A3" s="241"/>
      <c r="B3" s="241"/>
      <c r="C3" s="241"/>
      <c r="D3" s="241"/>
      <c r="E3" s="241"/>
      <c r="F3" s="118"/>
      <c r="G3" s="121" t="s">
        <v>3</v>
      </c>
      <c r="K3" s="121"/>
      <c r="L3" s="246" t="s">
        <v>114</v>
      </c>
      <c r="M3" s="690" t="s">
        <v>115</v>
      </c>
      <c r="N3" s="690"/>
      <c r="O3" s="690"/>
      <c r="Q3" s="247" t="str">
        <f>VLOOKUP(M3,Catalogo!$B$10:$C$20,2,FALSE)</f>
        <v>Ls_Estructura</v>
      </c>
    </row>
    <row r="4" spans="1:42">
      <c r="A4" s="241"/>
      <c r="B4" s="241"/>
      <c r="C4" s="241"/>
      <c r="D4" s="241"/>
      <c r="E4" s="241"/>
      <c r="F4" s="118"/>
      <c r="G4" s="121" t="s">
        <v>116</v>
      </c>
      <c r="K4" s="121"/>
      <c r="L4" s="246" t="s">
        <v>117</v>
      </c>
      <c r="M4" s="690" t="s">
        <v>118</v>
      </c>
      <c r="N4" s="690"/>
      <c r="O4" s="690"/>
      <c r="Q4" s="247" t="str">
        <f>IF(Q3="Ls_Estructura",VLOOKUP(M4,Catalogo!B24:C28,2,FALSE),VLOOKUP(M4,Catalogo!$B$137:$C$141,2,FALSE))</f>
        <v>Ls_Direccion</v>
      </c>
    </row>
    <row r="5" spans="1:42">
      <c r="A5" s="241"/>
      <c r="B5" s="241"/>
      <c r="C5" s="241"/>
      <c r="D5" s="241"/>
      <c r="E5" s="241"/>
      <c r="F5" s="118"/>
      <c r="G5" s="121" t="s">
        <v>119</v>
      </c>
      <c r="K5" s="121"/>
      <c r="L5" s="246" t="str">
        <f>IF(Q3="Ls_Estructura",VLOOKUP($M$4,Catalogo!$B$24:$D$29,3,FALSE),VLOOKUP($M$4,Catalogo!$B$137:$D$141,3,FALSE))</f>
        <v xml:space="preserve">Dirección: </v>
      </c>
      <c r="M5" s="689" t="s">
        <v>115</v>
      </c>
      <c r="N5" s="689"/>
      <c r="O5" s="689"/>
      <c r="Q5" s="244"/>
    </row>
    <row r="6" spans="1:42">
      <c r="A6" s="241"/>
      <c r="B6" s="241"/>
      <c r="C6" s="241"/>
      <c r="D6" s="241"/>
      <c r="E6" s="241"/>
      <c r="F6" s="118"/>
      <c r="G6" s="118"/>
      <c r="H6" s="118"/>
      <c r="I6" s="118"/>
      <c r="J6" s="118"/>
      <c r="K6" s="118"/>
      <c r="L6" s="118"/>
      <c r="M6" s="243"/>
      <c r="N6" s="248"/>
      <c r="O6" s="243"/>
    </row>
    <row r="7" spans="1:42">
      <c r="A7" s="241"/>
      <c r="B7" s="241"/>
      <c r="C7" s="241"/>
      <c r="D7" s="241"/>
      <c r="E7" s="241"/>
      <c r="F7" s="243"/>
      <c r="G7" s="243"/>
      <c r="H7" s="243"/>
      <c r="I7" s="243"/>
      <c r="J7" s="243"/>
      <c r="K7" s="243"/>
      <c r="L7" s="243"/>
      <c r="M7" s="243"/>
      <c r="N7" s="248"/>
      <c r="O7" s="243"/>
    </row>
    <row r="8" spans="1:42" s="249" customFormat="1" ht="25.5">
      <c r="B8" s="250" t="s">
        <v>120</v>
      </c>
      <c r="C8" s="250" t="s">
        <v>121</v>
      </c>
      <c r="D8" s="250" t="s">
        <v>122</v>
      </c>
      <c r="E8" s="250" t="s">
        <v>123</v>
      </c>
      <c r="F8" s="250" t="s">
        <v>124</v>
      </c>
      <c r="G8" s="250" t="s">
        <v>125</v>
      </c>
      <c r="H8" s="250" t="s">
        <v>126</v>
      </c>
      <c r="I8" s="250" t="s">
        <v>127</v>
      </c>
      <c r="J8" s="250" t="s">
        <v>128</v>
      </c>
      <c r="K8" s="250" t="s">
        <v>129</v>
      </c>
      <c r="L8" s="250" t="s">
        <v>130</v>
      </c>
      <c r="M8" s="250" t="s">
        <v>131</v>
      </c>
      <c r="N8" s="250" t="s">
        <v>132</v>
      </c>
      <c r="O8" s="250" t="s">
        <v>133</v>
      </c>
      <c r="P8" s="250" t="s">
        <v>134</v>
      </c>
      <c r="Q8" s="250" t="s">
        <v>135</v>
      </c>
      <c r="R8" s="251"/>
      <c r="S8" s="251"/>
      <c r="T8" s="251"/>
      <c r="U8" s="251"/>
      <c r="V8" s="251"/>
      <c r="W8" s="251"/>
      <c r="X8" s="251"/>
      <c r="Y8" s="251"/>
      <c r="Z8" s="251"/>
      <c r="AA8" s="251"/>
      <c r="AB8" s="251"/>
      <c r="AC8" s="251"/>
      <c r="AD8" s="251"/>
      <c r="AE8" s="252"/>
      <c r="AF8" s="252"/>
      <c r="AG8" s="252"/>
      <c r="AH8" s="252"/>
      <c r="AI8" s="253"/>
      <c r="AJ8" s="253"/>
      <c r="AK8" s="253"/>
      <c r="AL8" s="253"/>
      <c r="AM8" s="253"/>
      <c r="AN8" s="253"/>
      <c r="AO8" s="253"/>
      <c r="AP8" s="253"/>
    </row>
    <row r="9" spans="1:42" s="254" customFormat="1" ht="127.5">
      <c r="B9" s="207" t="e">
        <f>IF('Formulario PPGR1'!$F9="","",CONCATENATE('Formulario PPGR1'!$C9,".",'Formulario PPGR1'!$D9,".",'Formulario PPGR1'!$E9,".",#REF!))</f>
        <v>#REF!</v>
      </c>
      <c r="C9" s="207" t="e">
        <f>IF('Formulario PPGR1'!$F9="","",#REF!)</f>
        <v>#REF!</v>
      </c>
      <c r="D9" s="207" t="e">
        <f>IF('Formulario PPGR1'!$F9="","",#REF!)</f>
        <v>#REF!</v>
      </c>
      <c r="E9" s="207" t="e">
        <f>IF('Formulario PPGR1'!$F9="","",#REF!)</f>
        <v>#REF!</v>
      </c>
      <c r="F9" s="232" t="s">
        <v>136</v>
      </c>
      <c r="G9" s="233" t="str" cm="1">
        <f t="array" ref="G9">_xlfn.XLOOKUP($F9,LE_tbl[[#All],[Ls_LinesEstategica]],LE_tbl[[#All],[Le_code]],"",0)</f>
        <v>LE.1</v>
      </c>
      <c r="H9" s="232" t="s">
        <v>137</v>
      </c>
      <c r="I9" s="233" t="str">
        <f>_xlfn.XLOOKUP($H9,Obj!$D$122:$D$134,Obj!$E$122:$E$134,"",0)</f>
        <v>Obj1.1</v>
      </c>
      <c r="J9" s="232" t="s">
        <v>138</v>
      </c>
      <c r="K9" s="283" t="s">
        <v>139</v>
      </c>
      <c r="L9" s="232" t="s">
        <v>140</v>
      </c>
      <c r="M9" s="232" t="s">
        <v>141</v>
      </c>
      <c r="N9" s="284" t="s">
        <v>142</v>
      </c>
      <c r="O9" s="284">
        <v>0.95</v>
      </c>
      <c r="P9" s="234"/>
      <c r="Q9" s="234" t="s">
        <v>69</v>
      </c>
      <c r="R9" s="243"/>
      <c r="S9" s="243"/>
      <c r="T9" s="243"/>
      <c r="U9" s="243"/>
      <c r="V9" s="243"/>
      <c r="W9" s="243"/>
      <c r="X9" s="243"/>
      <c r="Y9" s="243"/>
      <c r="Z9" s="243"/>
      <c r="AA9" s="243"/>
      <c r="AB9" s="243"/>
      <c r="AC9" s="243"/>
      <c r="AD9" s="243"/>
      <c r="AE9" s="244"/>
      <c r="AF9" s="244"/>
      <c r="AG9" s="244"/>
      <c r="AH9" s="244"/>
      <c r="AI9" s="244"/>
      <c r="AJ9" s="244"/>
      <c r="AK9" s="244"/>
      <c r="AL9" s="244"/>
      <c r="AM9" s="244"/>
      <c r="AN9" s="244"/>
      <c r="AO9" s="244"/>
      <c r="AP9" s="244"/>
    </row>
    <row r="10" spans="1:42" s="254" customFormat="1" ht="127.5">
      <c r="B10" s="207" t="e">
        <f>IF('Formulario PPGR1'!$F10="","",CONCATENATE('Formulario PPGR1'!$C10,".",'Formulario PPGR1'!$D10,".",'Formulario PPGR1'!$E10,".",#REF!))</f>
        <v>#REF!</v>
      </c>
      <c r="C10" s="207" t="e">
        <f>IF('Formulario PPGR1'!$F10="","",#REF!)</f>
        <v>#REF!</v>
      </c>
      <c r="D10" s="207" t="e">
        <f>IF('Formulario PPGR1'!$F10="","",#REF!)</f>
        <v>#REF!</v>
      </c>
      <c r="E10" s="207" t="e">
        <f>IF('Formulario PPGR1'!$F10="","",#REF!)</f>
        <v>#REF!</v>
      </c>
      <c r="F10" s="232" t="s">
        <v>136</v>
      </c>
      <c r="G10" s="233" t="str" cm="1">
        <f t="array" ref="G10">_xlfn.XLOOKUP($F10,LE_tbl[[#All],[Ls_LinesEstategica]],LE_tbl[[#All],[Le_code]],"",0)</f>
        <v>LE.1</v>
      </c>
      <c r="H10" s="232" t="s">
        <v>137</v>
      </c>
      <c r="I10" s="233" t="str">
        <f>_xlfn.XLOOKUP($H10,Obj!$D$122:$D$134,Obj!$E$122:$E$134,"",0)</f>
        <v>Obj1.1</v>
      </c>
      <c r="J10" s="232" t="s">
        <v>138</v>
      </c>
      <c r="K10" s="283" t="s">
        <v>143</v>
      </c>
      <c r="L10" s="232" t="s">
        <v>144</v>
      </c>
      <c r="M10" s="232" t="s">
        <v>141</v>
      </c>
      <c r="N10" s="284" t="s">
        <v>145</v>
      </c>
      <c r="O10" s="284">
        <v>0.75</v>
      </c>
      <c r="P10" s="234"/>
      <c r="Q10" s="234" t="s">
        <v>146</v>
      </c>
      <c r="R10" s="243"/>
      <c r="S10" s="243"/>
      <c r="T10" s="243"/>
      <c r="U10" s="243"/>
      <c r="V10" s="243"/>
      <c r="W10" s="243"/>
      <c r="X10" s="243"/>
      <c r="Y10" s="243"/>
      <c r="Z10" s="243"/>
      <c r="AA10" s="243"/>
      <c r="AB10" s="243"/>
      <c r="AC10" s="243"/>
      <c r="AD10" s="243"/>
      <c r="AE10" s="244"/>
      <c r="AF10" s="244"/>
      <c r="AG10" s="244"/>
      <c r="AH10" s="244"/>
      <c r="AI10" s="244"/>
      <c r="AJ10" s="244"/>
      <c r="AK10" s="244"/>
      <c r="AL10" s="244"/>
      <c r="AM10" s="244"/>
      <c r="AN10" s="244"/>
      <c r="AO10" s="244"/>
      <c r="AP10" s="244"/>
    </row>
    <row r="11" spans="1:42" s="254" customFormat="1" ht="127.5">
      <c r="B11" s="207" t="e">
        <f>IF('Formulario PPGR1'!$F11="","",CONCATENATE('Formulario PPGR1'!$C11,".",'Formulario PPGR1'!$D11,".",'Formulario PPGR1'!$E11,".",#REF!))</f>
        <v>#REF!</v>
      </c>
      <c r="C11" s="207" t="e">
        <f>IF('Formulario PPGR1'!$F11="","",#REF!)</f>
        <v>#REF!</v>
      </c>
      <c r="D11" s="207" t="e">
        <f>IF('Formulario PPGR1'!$F11="","",#REF!)</f>
        <v>#REF!</v>
      </c>
      <c r="E11" s="207" t="e">
        <f>IF('Formulario PPGR1'!$F11="","",#REF!)</f>
        <v>#REF!</v>
      </c>
      <c r="F11" s="232" t="s">
        <v>136</v>
      </c>
      <c r="G11" s="233" t="str" cm="1">
        <f t="array" ref="G11">_xlfn.XLOOKUP($F11,LE_tbl[[#All],[Ls_LinesEstategica]],LE_tbl[[#All],[Le_code]],"",0)</f>
        <v>LE.1</v>
      </c>
      <c r="H11" s="232" t="s">
        <v>137</v>
      </c>
      <c r="I11" s="233" t="str">
        <f>_xlfn.XLOOKUP($H11,Obj!$D$122:$D$134,Obj!$E$122:$E$134,"",0)</f>
        <v>Obj1.1</v>
      </c>
      <c r="J11" s="232" t="s">
        <v>138</v>
      </c>
      <c r="K11" s="283" t="s">
        <v>143</v>
      </c>
      <c r="L11" s="232" t="s">
        <v>147</v>
      </c>
      <c r="M11" s="232" t="s">
        <v>141</v>
      </c>
      <c r="N11" s="284" t="s">
        <v>148</v>
      </c>
      <c r="O11" s="284">
        <v>0.65</v>
      </c>
      <c r="P11" s="206"/>
      <c r="Q11" s="234" t="s">
        <v>146</v>
      </c>
      <c r="R11" s="243"/>
      <c r="S11" s="243"/>
      <c r="T11" s="243"/>
      <c r="U11" s="243"/>
      <c r="V11" s="243"/>
      <c r="W11" s="243"/>
      <c r="X11" s="243"/>
      <c r="Y11" s="243"/>
      <c r="Z11" s="243"/>
      <c r="AA11" s="243"/>
      <c r="AB11" s="243"/>
      <c r="AC11" s="243"/>
      <c r="AD11" s="243"/>
      <c r="AE11" s="244"/>
      <c r="AF11" s="244"/>
      <c r="AG11" s="244"/>
      <c r="AH11" s="244"/>
      <c r="AI11" s="244"/>
      <c r="AJ11" s="244"/>
      <c r="AK11" s="244"/>
      <c r="AL11" s="244"/>
      <c r="AM11" s="244"/>
      <c r="AN11" s="244"/>
      <c r="AO11" s="244"/>
      <c r="AP11" s="244"/>
    </row>
    <row r="12" spans="1:42" s="254" customFormat="1" ht="127.5">
      <c r="B12" s="207" t="e">
        <f>IF('Formulario PPGR1'!$F12="","",CONCATENATE('Formulario PPGR1'!$C12,".",'Formulario PPGR1'!$D12,".",'Formulario PPGR1'!$E12,".",#REF!))</f>
        <v>#REF!</v>
      </c>
      <c r="C12" s="207" t="e">
        <f>IF('Formulario PPGR1'!$F12="","",#REF!)</f>
        <v>#REF!</v>
      </c>
      <c r="D12" s="207" t="e">
        <f>IF('Formulario PPGR1'!$F12="","",#REF!)</f>
        <v>#REF!</v>
      </c>
      <c r="E12" s="207" t="e">
        <f>IF('Formulario PPGR1'!$F12="","",#REF!)</f>
        <v>#REF!</v>
      </c>
      <c r="F12" s="232" t="s">
        <v>136</v>
      </c>
      <c r="G12" s="233" t="str" cm="1">
        <f t="array" ref="G12">_xlfn.XLOOKUP($F12,LE_tbl[[#All],[Ls_LinesEstategica]],LE_tbl[[#All],[Le_code]],"",0)</f>
        <v>LE.1</v>
      </c>
      <c r="H12" s="232" t="s">
        <v>137</v>
      </c>
      <c r="I12" s="233" t="str">
        <f>_xlfn.XLOOKUP($H12,Obj!$D$122:$D$134,Obj!$E$122:$E$134,"",0)</f>
        <v>Obj1.1</v>
      </c>
      <c r="J12" s="232" t="s">
        <v>138</v>
      </c>
      <c r="K12" s="279" t="s">
        <v>149</v>
      </c>
      <c r="L12" s="232" t="s">
        <v>150</v>
      </c>
      <c r="M12" s="259" t="s">
        <v>141</v>
      </c>
      <c r="N12" s="515" t="s">
        <v>151</v>
      </c>
      <c r="O12" s="515">
        <v>0.1</v>
      </c>
      <c r="P12" s="207"/>
      <c r="Q12" s="234" t="s">
        <v>57</v>
      </c>
      <c r="R12" s="243"/>
      <c r="S12" s="243"/>
      <c r="T12" s="243"/>
      <c r="U12" s="243"/>
      <c r="V12" s="243"/>
      <c r="W12" s="243"/>
      <c r="X12" s="243"/>
      <c r="Y12" s="243"/>
      <c r="Z12" s="243"/>
      <c r="AA12" s="243"/>
      <c r="AB12" s="243"/>
      <c r="AC12" s="243"/>
      <c r="AD12" s="243"/>
      <c r="AE12" s="244"/>
      <c r="AF12" s="244"/>
      <c r="AG12" s="244"/>
      <c r="AH12" s="244"/>
      <c r="AI12" s="244"/>
      <c r="AJ12" s="244"/>
      <c r="AK12" s="244"/>
      <c r="AL12" s="244"/>
      <c r="AM12" s="244"/>
      <c r="AN12" s="244"/>
      <c r="AO12" s="244"/>
      <c r="AP12" s="244"/>
    </row>
    <row r="13" spans="1:42" s="254" customFormat="1" ht="127.5">
      <c r="B13" s="207" t="e">
        <f>IF('Formulario PPGR1'!$F13="","",CONCATENATE('Formulario PPGR1'!$C13,".",'Formulario PPGR1'!$D13,".",'Formulario PPGR1'!$E13,".",#REF!))</f>
        <v>#REF!</v>
      </c>
      <c r="C13" s="207" t="e">
        <f>IF('Formulario PPGR1'!$F13="","",#REF!)</f>
        <v>#REF!</v>
      </c>
      <c r="D13" s="207" t="e">
        <f>IF('Formulario PPGR1'!$F13="","",#REF!)</f>
        <v>#REF!</v>
      </c>
      <c r="E13" s="207" t="e">
        <f>IF('Formulario PPGR1'!$F13="","",#REF!)</f>
        <v>#REF!</v>
      </c>
      <c r="F13" s="232" t="s">
        <v>136</v>
      </c>
      <c r="G13" s="233" t="str" cm="1">
        <f t="array" ref="G13">_xlfn.XLOOKUP($F13,LE_tbl[[#All],[Ls_LinesEstategica]],LE_tbl[[#All],[Le_code]],"",0)</f>
        <v>LE.1</v>
      </c>
      <c r="H13" s="232" t="s">
        <v>137</v>
      </c>
      <c r="I13" s="233" t="str">
        <f>_xlfn.XLOOKUP($H13,Obj!$D$122:$D$134,Obj!$E$122:$E$134,"",0)</f>
        <v>Obj1.1</v>
      </c>
      <c r="J13" s="232" t="s">
        <v>138</v>
      </c>
      <c r="K13" s="279" t="s">
        <v>149</v>
      </c>
      <c r="L13" s="259" t="s">
        <v>152</v>
      </c>
      <c r="M13" s="259" t="s">
        <v>141</v>
      </c>
      <c r="N13" s="515" t="s">
        <v>153</v>
      </c>
      <c r="O13" s="515">
        <v>0.4</v>
      </c>
      <c r="P13" s="207"/>
      <c r="Q13" s="234" t="s">
        <v>57</v>
      </c>
      <c r="R13" s="243"/>
      <c r="S13" s="243"/>
      <c r="T13" s="243"/>
      <c r="U13" s="243"/>
      <c r="V13" s="243"/>
      <c r="W13" s="243"/>
      <c r="X13" s="243"/>
      <c r="Y13" s="243"/>
      <c r="Z13" s="243"/>
      <c r="AA13" s="243"/>
      <c r="AB13" s="243"/>
      <c r="AC13" s="243"/>
      <c r="AD13" s="243"/>
      <c r="AE13" s="244"/>
      <c r="AF13" s="244"/>
      <c r="AG13" s="244"/>
      <c r="AH13" s="244"/>
      <c r="AI13" s="244"/>
      <c r="AJ13" s="244"/>
      <c r="AK13" s="244"/>
      <c r="AL13" s="244"/>
      <c r="AM13" s="244"/>
      <c r="AN13" s="244"/>
      <c r="AO13" s="244"/>
      <c r="AP13" s="244"/>
    </row>
    <row r="14" spans="1:42" s="254" customFormat="1" ht="140.25">
      <c r="B14" s="207" t="e">
        <f>IF('Formulario PPGR1'!$F14="","",CONCATENATE('Formulario PPGR1'!$C14,".",'Formulario PPGR1'!$D14,".",'Formulario PPGR1'!$E14,".",#REF!))</f>
        <v>#REF!</v>
      </c>
      <c r="C14" s="207" t="e">
        <f>IF('Formulario PPGR1'!$F14="","",#REF!)</f>
        <v>#REF!</v>
      </c>
      <c r="D14" s="207" t="e">
        <f>IF('Formulario PPGR1'!$F14="","",#REF!)</f>
        <v>#REF!</v>
      </c>
      <c r="E14" s="207" t="e">
        <f>IF('Formulario PPGR1'!$F14="","",#REF!)</f>
        <v>#REF!</v>
      </c>
      <c r="F14" s="259" t="s">
        <v>136</v>
      </c>
      <c r="G14" s="233" t="str" cm="1">
        <f t="array" ref="G14">_xlfn.XLOOKUP($F14,LE_tbl[[#All],[Ls_LinesEstategica]],LE_tbl[[#All],[Le_code]],"",0)</f>
        <v>LE.1</v>
      </c>
      <c r="H14" s="259" t="s">
        <v>137</v>
      </c>
      <c r="I14" s="233" t="str">
        <f>_xlfn.XLOOKUP($H14,Obj!$D$122:$D$134,Obj!$E$122:$E$134,"",0)</f>
        <v>Obj1.1</v>
      </c>
      <c r="J14" s="259" t="s">
        <v>154</v>
      </c>
      <c r="K14" s="279" t="s">
        <v>155</v>
      </c>
      <c r="L14" s="259" t="s">
        <v>156</v>
      </c>
      <c r="M14" s="259" t="s">
        <v>141</v>
      </c>
      <c r="N14" s="515" t="s">
        <v>157</v>
      </c>
      <c r="O14" s="515">
        <v>0.03</v>
      </c>
      <c r="P14" s="207"/>
      <c r="Q14" s="280" t="s">
        <v>67</v>
      </c>
      <c r="R14" s="243"/>
      <c r="S14" s="243"/>
      <c r="T14" s="243"/>
      <c r="U14" s="243"/>
      <c r="V14" s="243"/>
      <c r="W14" s="243"/>
      <c r="X14" s="243"/>
      <c r="Y14" s="243"/>
      <c r="Z14" s="243"/>
      <c r="AA14" s="243"/>
      <c r="AB14" s="243"/>
      <c r="AC14" s="243"/>
      <c r="AD14" s="243"/>
      <c r="AE14" s="244"/>
      <c r="AF14" s="244"/>
      <c r="AG14" s="244"/>
      <c r="AH14" s="244"/>
      <c r="AI14" s="244"/>
      <c r="AJ14" s="244"/>
      <c r="AK14" s="244"/>
      <c r="AL14" s="244"/>
      <c r="AM14" s="244"/>
      <c r="AN14" s="244"/>
      <c r="AO14" s="244"/>
      <c r="AP14" s="244"/>
    </row>
    <row r="15" spans="1:42" s="254" customFormat="1" ht="140.25">
      <c r="B15" s="207" t="e">
        <f>IF('Formulario PPGR1'!$F15="","",CONCATENATE('Formulario PPGR1'!$C15,".",'Formulario PPGR1'!$D15,".",'Formulario PPGR1'!$E15,".",#REF!))</f>
        <v>#REF!</v>
      </c>
      <c r="C15" s="207" t="e">
        <f>IF('Formulario PPGR1'!$F15="","",#REF!)</f>
        <v>#REF!</v>
      </c>
      <c r="D15" s="207" t="e">
        <f>IF('Formulario PPGR1'!$F15="","",#REF!)</f>
        <v>#REF!</v>
      </c>
      <c r="E15" s="207" t="e">
        <f>IF('Formulario PPGR1'!$F15="","",#REF!)</f>
        <v>#REF!</v>
      </c>
      <c r="F15" s="259" t="s">
        <v>136</v>
      </c>
      <c r="G15" s="233" t="str" cm="1">
        <f t="array" ref="G15">_xlfn.XLOOKUP($F15,LE_tbl[[#All],[Ls_LinesEstategica]],LE_tbl[[#All],[Le_code]],"",0)</f>
        <v>LE.1</v>
      </c>
      <c r="H15" s="259" t="s">
        <v>137</v>
      </c>
      <c r="I15" s="233" t="str">
        <f>_xlfn.XLOOKUP($H15,Obj!$D$122:$D$134,Obj!$E$122:$E$134,"",0)</f>
        <v>Obj1.1</v>
      </c>
      <c r="J15" s="259" t="s">
        <v>154</v>
      </c>
      <c r="K15" s="279" t="s">
        <v>158</v>
      </c>
      <c r="L15" s="259" t="s">
        <v>159</v>
      </c>
      <c r="M15" s="259" t="s">
        <v>141</v>
      </c>
      <c r="N15" s="520" t="s">
        <v>160</v>
      </c>
      <c r="O15" s="515">
        <v>0.02</v>
      </c>
      <c r="P15" s="207"/>
      <c r="Q15" s="280" t="s">
        <v>161</v>
      </c>
      <c r="R15" s="243"/>
      <c r="S15" s="243"/>
      <c r="T15" s="243"/>
      <c r="U15" s="243"/>
      <c r="V15" s="243"/>
      <c r="W15" s="243"/>
      <c r="X15" s="243"/>
      <c r="Y15" s="243"/>
      <c r="Z15" s="243"/>
      <c r="AA15" s="243"/>
      <c r="AB15" s="243"/>
      <c r="AC15" s="243"/>
      <c r="AD15" s="243"/>
      <c r="AE15" s="244"/>
      <c r="AF15" s="244"/>
      <c r="AG15" s="244"/>
      <c r="AH15" s="244"/>
      <c r="AI15" s="244"/>
      <c r="AJ15" s="244"/>
      <c r="AK15" s="244"/>
      <c r="AL15" s="244"/>
      <c r="AM15" s="244"/>
      <c r="AN15" s="244"/>
      <c r="AO15" s="244"/>
      <c r="AP15" s="244"/>
    </row>
    <row r="16" spans="1:42" s="254" customFormat="1" ht="140.25">
      <c r="B16" s="207" t="e">
        <f>IF('Formulario PPGR1'!$F16="","",CONCATENATE('Formulario PPGR1'!$C16,".",'Formulario PPGR1'!$D16,".",'Formulario PPGR1'!$E16,".",#REF!))</f>
        <v>#REF!</v>
      </c>
      <c r="C16" s="207" t="e">
        <f>IF('Formulario PPGR1'!$F16="","",#REF!)</f>
        <v>#REF!</v>
      </c>
      <c r="D16" s="207" t="e">
        <f>IF('Formulario PPGR1'!$F16="","",#REF!)</f>
        <v>#REF!</v>
      </c>
      <c r="E16" s="207" t="e">
        <f>IF('Formulario PPGR1'!$F16="","",#REF!)</f>
        <v>#REF!</v>
      </c>
      <c r="F16" s="259" t="s">
        <v>136</v>
      </c>
      <c r="G16" s="233" t="str" cm="1">
        <f t="array" ref="G16">_xlfn.XLOOKUP($F16,LE_tbl[[#All],[Ls_LinesEstategica]],LE_tbl[[#All],[Le_code]],"",0)</f>
        <v>LE.1</v>
      </c>
      <c r="H16" s="259" t="s">
        <v>137</v>
      </c>
      <c r="I16" s="233" t="str">
        <f>_xlfn.XLOOKUP($H16,Obj!$D$122:$D$134,Obj!$E$122:$E$134,"",0)</f>
        <v>Obj1.1</v>
      </c>
      <c r="J16" s="259" t="s">
        <v>154</v>
      </c>
      <c r="K16" s="279" t="s">
        <v>158</v>
      </c>
      <c r="L16" s="259" t="s">
        <v>162</v>
      </c>
      <c r="M16" s="259" t="s">
        <v>141</v>
      </c>
      <c r="N16" s="521" t="s">
        <v>163</v>
      </c>
      <c r="O16" s="521">
        <v>4.7100000000000003E-2</v>
      </c>
      <c r="P16" s="207"/>
      <c r="Q16" s="280" t="s">
        <v>164</v>
      </c>
      <c r="R16" s="243"/>
      <c r="S16" s="243"/>
      <c r="T16" s="243"/>
      <c r="U16" s="243"/>
      <c r="V16" s="243"/>
      <c r="W16" s="243"/>
      <c r="X16" s="243"/>
      <c r="Y16" s="243"/>
      <c r="Z16" s="243"/>
      <c r="AA16" s="243"/>
      <c r="AB16" s="243"/>
      <c r="AC16" s="243"/>
      <c r="AD16" s="243"/>
      <c r="AE16" s="244"/>
      <c r="AF16" s="244"/>
      <c r="AG16" s="244"/>
      <c r="AH16" s="244"/>
      <c r="AI16" s="244"/>
      <c r="AJ16" s="244"/>
      <c r="AK16" s="244"/>
      <c r="AL16" s="244"/>
      <c r="AM16" s="244"/>
      <c r="AN16" s="244"/>
      <c r="AO16" s="244"/>
      <c r="AP16" s="244"/>
    </row>
    <row r="17" spans="2:42" s="254" customFormat="1" ht="140.25">
      <c r="B17" s="207" t="e">
        <f>IF('Formulario PPGR1'!$F17="","",CONCATENATE('Formulario PPGR1'!$C17,".",'Formulario PPGR1'!$D17,".",'Formulario PPGR1'!$E17,".",#REF!))</f>
        <v>#REF!</v>
      </c>
      <c r="C17" s="207" t="e">
        <f>IF('Formulario PPGR1'!$F17="","",#REF!)</f>
        <v>#REF!</v>
      </c>
      <c r="D17" s="207" t="e">
        <f>IF('Formulario PPGR1'!$F17="","",#REF!)</f>
        <v>#REF!</v>
      </c>
      <c r="E17" s="207" t="e">
        <f>IF('Formulario PPGR1'!$F17="","",#REF!)</f>
        <v>#REF!</v>
      </c>
      <c r="F17" s="259" t="s">
        <v>136</v>
      </c>
      <c r="G17" s="233" t="str" cm="1">
        <f t="array" ref="G17">_xlfn.XLOOKUP($F17,LE_tbl[[#All],[Ls_LinesEstategica]],LE_tbl[[#All],[Le_code]],"",0)</f>
        <v>LE.1</v>
      </c>
      <c r="H17" s="259" t="s">
        <v>137</v>
      </c>
      <c r="I17" s="233" t="str">
        <f>_xlfn.XLOOKUP($H17,Obj!$D$122:$D$134,Obj!$E$122:$E$134,"",0)</f>
        <v>Obj1.1</v>
      </c>
      <c r="J17" s="259" t="s">
        <v>154</v>
      </c>
      <c r="K17" s="279" t="s">
        <v>158</v>
      </c>
      <c r="L17" s="259" t="s">
        <v>165</v>
      </c>
      <c r="M17" s="259" t="s">
        <v>141</v>
      </c>
      <c r="N17" s="521" t="s">
        <v>166</v>
      </c>
      <c r="O17" s="521">
        <v>1.1599999999999999E-2</v>
      </c>
      <c r="P17" s="207"/>
      <c r="Q17" s="280" t="s">
        <v>167</v>
      </c>
      <c r="R17" s="243"/>
      <c r="S17" s="243"/>
      <c r="T17" s="243"/>
      <c r="U17" s="243"/>
      <c r="V17" s="243"/>
      <c r="W17" s="243"/>
      <c r="X17" s="243"/>
      <c r="Y17" s="243"/>
      <c r="Z17" s="243"/>
      <c r="AA17" s="243"/>
      <c r="AB17" s="243"/>
      <c r="AC17" s="243"/>
      <c r="AD17" s="243"/>
      <c r="AE17" s="244"/>
      <c r="AF17" s="244"/>
      <c r="AG17" s="244"/>
      <c r="AH17" s="244"/>
      <c r="AI17" s="244"/>
      <c r="AJ17" s="244"/>
      <c r="AK17" s="244"/>
      <c r="AL17" s="244"/>
      <c r="AM17" s="244"/>
      <c r="AN17" s="244"/>
      <c r="AO17" s="244"/>
      <c r="AP17" s="244"/>
    </row>
    <row r="18" spans="2:42" s="254" customFormat="1" ht="140.25">
      <c r="B18" s="207" t="e">
        <f>IF('Formulario PPGR1'!$F18="","",CONCATENATE('Formulario PPGR1'!$C18,".",'Formulario PPGR1'!$D18,".",'Formulario PPGR1'!$E18,".",#REF!))</f>
        <v>#REF!</v>
      </c>
      <c r="C18" s="207" t="e">
        <f>IF('Formulario PPGR1'!$F18="","",#REF!)</f>
        <v>#REF!</v>
      </c>
      <c r="D18" s="207" t="e">
        <f>IF('Formulario PPGR1'!$F18="","",#REF!)</f>
        <v>#REF!</v>
      </c>
      <c r="E18" s="207" t="e">
        <f>IF('Formulario PPGR1'!$F18="","",#REF!)</f>
        <v>#REF!</v>
      </c>
      <c r="F18" s="259" t="s">
        <v>136</v>
      </c>
      <c r="G18" s="233" t="str" cm="1">
        <f t="array" ref="G18">_xlfn.XLOOKUP($F18,LE_tbl[[#All],[Ls_LinesEstategica]],LE_tbl[[#All],[Le_code]],"",0)</f>
        <v>LE.1</v>
      </c>
      <c r="H18" s="259" t="s">
        <v>137</v>
      </c>
      <c r="I18" s="233" t="str">
        <f>_xlfn.XLOOKUP($H18,Obj!$D$122:$D$134,Obj!$E$122:$E$134,"",0)</f>
        <v>Obj1.1</v>
      </c>
      <c r="J18" s="259" t="s">
        <v>154</v>
      </c>
      <c r="K18" s="279" t="s">
        <v>168</v>
      </c>
      <c r="L18" s="259" t="s">
        <v>169</v>
      </c>
      <c r="M18" s="259" t="s">
        <v>141</v>
      </c>
      <c r="N18" s="515" t="s">
        <v>153</v>
      </c>
      <c r="O18" s="515">
        <v>0.95</v>
      </c>
      <c r="P18" s="207"/>
      <c r="Q18" s="280" t="s">
        <v>170</v>
      </c>
      <c r="R18" s="243"/>
      <c r="S18" s="243"/>
      <c r="T18" s="243"/>
      <c r="U18" s="243"/>
      <c r="V18" s="243"/>
      <c r="W18" s="243"/>
      <c r="X18" s="243"/>
      <c r="Y18" s="243"/>
      <c r="Z18" s="243"/>
      <c r="AA18" s="243"/>
      <c r="AB18" s="243"/>
      <c r="AC18" s="243"/>
      <c r="AD18" s="243"/>
      <c r="AE18" s="244"/>
      <c r="AF18" s="244"/>
      <c r="AG18" s="244"/>
      <c r="AH18" s="244"/>
      <c r="AI18" s="244"/>
      <c r="AJ18" s="244"/>
      <c r="AK18" s="244"/>
      <c r="AL18" s="244"/>
      <c r="AM18" s="244"/>
      <c r="AN18" s="244"/>
      <c r="AO18" s="244"/>
      <c r="AP18" s="244"/>
    </row>
    <row r="19" spans="2:42" s="254" customFormat="1" ht="153">
      <c r="B19" s="207" t="e">
        <f>IF('Formulario PPGR1'!$F19="","",CONCATENATE('Formulario PPGR1'!$C19,".",'Formulario PPGR1'!$D19,".",'Formulario PPGR1'!$E19,".",#REF!))</f>
        <v>#REF!</v>
      </c>
      <c r="C19" s="207" t="e">
        <f>IF('Formulario PPGR1'!$F19="","",#REF!)</f>
        <v>#REF!</v>
      </c>
      <c r="D19" s="207" t="e">
        <f>IF('Formulario PPGR1'!$F19="","",#REF!)</f>
        <v>#REF!</v>
      </c>
      <c r="E19" s="207" t="e">
        <f>IF('Formulario PPGR1'!$F19="","",#REF!)</f>
        <v>#REF!</v>
      </c>
      <c r="F19" s="232" t="s">
        <v>136</v>
      </c>
      <c r="G19" s="233" t="str" cm="1">
        <f t="array" ref="G19">_xlfn.XLOOKUP($F19,LE_tbl[[#All],[Ls_LinesEstategica]],LE_tbl[[#All],[Le_code]],"",0)</f>
        <v>LE.1</v>
      </c>
      <c r="H19" s="232" t="s">
        <v>137</v>
      </c>
      <c r="I19" s="233" t="str">
        <f>_xlfn.XLOOKUP($H19,Obj!$D$122:$D$134,Obj!$E$122:$E$134,"",0)</f>
        <v>Obj1.1</v>
      </c>
      <c r="J19" s="232" t="s">
        <v>171</v>
      </c>
      <c r="K19" s="283" t="s">
        <v>172</v>
      </c>
      <c r="L19" s="232" t="s">
        <v>173</v>
      </c>
      <c r="M19" s="232" t="s">
        <v>141</v>
      </c>
      <c r="N19" s="284" t="s">
        <v>153</v>
      </c>
      <c r="O19" s="284">
        <v>0.85</v>
      </c>
      <c r="P19" s="234"/>
      <c r="Q19" s="234" t="s">
        <v>174</v>
      </c>
      <c r="R19" s="243"/>
      <c r="S19" s="243"/>
      <c r="T19" s="243"/>
      <c r="U19" s="243"/>
      <c r="V19" s="243"/>
      <c r="W19" s="243"/>
      <c r="X19" s="243"/>
      <c r="Y19" s="243"/>
      <c r="Z19" s="243"/>
      <c r="AA19" s="243"/>
      <c r="AB19" s="243"/>
      <c r="AC19" s="243"/>
      <c r="AD19" s="243"/>
      <c r="AE19" s="244"/>
      <c r="AF19" s="244"/>
      <c r="AG19" s="244"/>
      <c r="AH19" s="244"/>
      <c r="AI19" s="244"/>
      <c r="AJ19" s="244"/>
      <c r="AK19" s="244"/>
      <c r="AL19" s="244"/>
      <c r="AM19" s="244"/>
      <c r="AN19" s="244"/>
      <c r="AO19" s="244"/>
      <c r="AP19" s="244"/>
    </row>
    <row r="20" spans="2:42" s="254" customFormat="1" ht="153">
      <c r="B20" s="207" t="e">
        <f>IF('Formulario PPGR1'!$F20="","",CONCATENATE('Formulario PPGR1'!$C20,".",'Formulario PPGR1'!$D20,".",'Formulario PPGR1'!$E20,".",#REF!))</f>
        <v>#REF!</v>
      </c>
      <c r="C20" s="207" t="e">
        <f>IF('Formulario PPGR1'!$F20="","",#REF!)</f>
        <v>#REF!</v>
      </c>
      <c r="D20" s="207" t="e">
        <f>IF('Formulario PPGR1'!$F20="","",#REF!)</f>
        <v>#REF!</v>
      </c>
      <c r="E20" s="207" t="e">
        <f>IF('Formulario PPGR1'!$F20="","",#REF!)</f>
        <v>#REF!</v>
      </c>
      <c r="F20" s="232" t="s">
        <v>136</v>
      </c>
      <c r="G20" s="233" t="str" cm="1">
        <f t="array" ref="G20">_xlfn.XLOOKUP($F20,LE_tbl[[#All],[Ls_LinesEstategica]],LE_tbl[[#All],[Le_code]],"",0)</f>
        <v>LE.1</v>
      </c>
      <c r="H20" s="232" t="s">
        <v>137</v>
      </c>
      <c r="I20" s="233" t="str">
        <f>_xlfn.XLOOKUP($H20,Obj!$D$122:$D$134,Obj!$E$122:$E$134,"",0)</f>
        <v>Obj1.1</v>
      </c>
      <c r="J20" s="232" t="s">
        <v>171</v>
      </c>
      <c r="K20" s="283" t="s">
        <v>175</v>
      </c>
      <c r="L20" s="232" t="s">
        <v>176</v>
      </c>
      <c r="M20" s="232" t="s">
        <v>141</v>
      </c>
      <c r="N20" s="286" t="s">
        <v>177</v>
      </c>
      <c r="O20" s="286">
        <v>0.95</v>
      </c>
      <c r="P20" s="206"/>
      <c r="Q20" s="234" t="s">
        <v>178</v>
      </c>
      <c r="R20" s="243"/>
      <c r="S20" s="243"/>
      <c r="T20" s="243"/>
      <c r="U20" s="243"/>
      <c r="V20" s="243"/>
      <c r="W20" s="243"/>
      <c r="X20" s="243"/>
      <c r="Y20" s="243"/>
      <c r="Z20" s="243"/>
      <c r="AA20" s="243"/>
      <c r="AB20" s="243"/>
      <c r="AC20" s="243"/>
      <c r="AD20" s="243"/>
      <c r="AE20" s="244"/>
      <c r="AF20" s="244"/>
      <c r="AG20" s="244"/>
      <c r="AH20" s="244"/>
      <c r="AI20" s="244"/>
      <c r="AJ20" s="244"/>
      <c r="AK20" s="244"/>
      <c r="AL20" s="244"/>
      <c r="AM20" s="244"/>
      <c r="AN20" s="244"/>
      <c r="AO20" s="244"/>
      <c r="AP20" s="244"/>
    </row>
    <row r="21" spans="2:42" s="254" customFormat="1" ht="153">
      <c r="B21" s="207" t="e">
        <f>IF('Formulario PPGR1'!$F21="","",CONCATENATE('Formulario PPGR1'!$C21,".",'Formulario PPGR1'!$D21,".",'Formulario PPGR1'!$E21,".",#REF!))</f>
        <v>#REF!</v>
      </c>
      <c r="C21" s="207" t="e">
        <f>IF('Formulario PPGR1'!$F21="","",#REF!)</f>
        <v>#REF!</v>
      </c>
      <c r="D21" s="207" t="e">
        <f>IF('Formulario PPGR1'!$F21="","",#REF!)</f>
        <v>#REF!</v>
      </c>
      <c r="E21" s="207" t="e">
        <f>IF('Formulario PPGR1'!$F21="","",#REF!)</f>
        <v>#REF!</v>
      </c>
      <c r="F21" s="232" t="s">
        <v>136</v>
      </c>
      <c r="G21" s="233" t="str" cm="1">
        <f t="array" ref="G21">_xlfn.XLOOKUP($F21,LE_tbl[[#All],[Ls_LinesEstategica]],LE_tbl[[#All],[Le_code]],"",0)</f>
        <v>LE.1</v>
      </c>
      <c r="H21" s="232" t="s">
        <v>137</v>
      </c>
      <c r="I21" s="233" t="str">
        <f>_xlfn.XLOOKUP($H21,Obj!$D$122:$D$134,Obj!$E$122:$E$134,"",0)</f>
        <v>Obj1.1</v>
      </c>
      <c r="J21" s="232" t="s">
        <v>171</v>
      </c>
      <c r="K21" s="283" t="s">
        <v>175</v>
      </c>
      <c r="L21" s="517" t="s">
        <v>179</v>
      </c>
      <c r="M21" s="232" t="s">
        <v>141</v>
      </c>
      <c r="N21" s="281" t="s">
        <v>180</v>
      </c>
      <c r="O21" s="281">
        <v>0.95</v>
      </c>
      <c r="P21" s="207"/>
      <c r="Q21" s="234" t="s">
        <v>181</v>
      </c>
      <c r="R21" s="243"/>
      <c r="S21" s="243"/>
      <c r="T21" s="243"/>
      <c r="U21" s="243"/>
      <c r="V21" s="243"/>
      <c r="W21" s="243"/>
      <c r="X21" s="243"/>
      <c r="Y21" s="243"/>
      <c r="Z21" s="243"/>
      <c r="AA21" s="243"/>
      <c r="AB21" s="243"/>
      <c r="AC21" s="243"/>
      <c r="AD21" s="243"/>
      <c r="AE21" s="244"/>
      <c r="AF21" s="244"/>
      <c r="AG21" s="244"/>
      <c r="AH21" s="244"/>
      <c r="AI21" s="244"/>
      <c r="AJ21" s="244"/>
      <c r="AK21" s="244"/>
      <c r="AL21" s="244"/>
      <c r="AM21" s="244"/>
      <c r="AN21" s="244"/>
      <c r="AO21" s="244"/>
      <c r="AP21" s="244"/>
    </row>
    <row r="22" spans="2:42" s="254" customFormat="1" ht="153">
      <c r="B22" s="207" t="e">
        <f>IF('Formulario PPGR1'!$F22="","",CONCATENATE('Formulario PPGR1'!$C22,".",'Formulario PPGR1'!$D22,".",'Formulario PPGR1'!$E22,".",#REF!))</f>
        <v>#REF!</v>
      </c>
      <c r="C22" s="207" t="e">
        <f>IF('Formulario PPGR1'!$F22="","",#REF!)</f>
        <v>#REF!</v>
      </c>
      <c r="D22" s="207" t="e">
        <f>IF('Formulario PPGR1'!$F22="","",#REF!)</f>
        <v>#REF!</v>
      </c>
      <c r="E22" s="207" t="e">
        <f>IF('Formulario PPGR1'!$F22="","",#REF!)</f>
        <v>#REF!</v>
      </c>
      <c r="F22" s="232" t="s">
        <v>136</v>
      </c>
      <c r="G22" s="233" t="str" cm="1">
        <f t="array" ref="G22">_xlfn.XLOOKUP($F22,LE_tbl[[#All],[Ls_LinesEstategica]],LE_tbl[[#All],[Le_code]],"",0)</f>
        <v>LE.1</v>
      </c>
      <c r="H22" s="232" t="s">
        <v>137</v>
      </c>
      <c r="I22" s="233" t="str">
        <f>_xlfn.XLOOKUP($H22,Obj!$D$122:$D$134,Obj!$E$122:$E$134,"",0)</f>
        <v>Obj1.1</v>
      </c>
      <c r="J22" s="232" t="s">
        <v>171</v>
      </c>
      <c r="K22" s="283" t="s">
        <v>175</v>
      </c>
      <c r="L22" s="517" t="s">
        <v>182</v>
      </c>
      <c r="M22" s="232" t="s">
        <v>141</v>
      </c>
      <c r="N22" s="281" t="s">
        <v>183</v>
      </c>
      <c r="O22" s="281">
        <v>0.95</v>
      </c>
      <c r="P22" s="207"/>
      <c r="Q22" s="234" t="s">
        <v>181</v>
      </c>
      <c r="R22" s="243"/>
      <c r="S22" s="243"/>
      <c r="T22" s="243"/>
      <c r="U22" s="243"/>
      <c r="V22" s="243"/>
      <c r="W22" s="243"/>
      <c r="X22" s="243"/>
      <c r="Y22" s="243"/>
      <c r="Z22" s="243"/>
      <c r="AA22" s="243"/>
      <c r="AB22" s="243"/>
      <c r="AC22" s="243"/>
      <c r="AD22" s="243"/>
      <c r="AE22" s="244"/>
      <c r="AF22" s="244"/>
      <c r="AG22" s="244"/>
      <c r="AH22" s="244"/>
      <c r="AI22" s="244"/>
      <c r="AJ22" s="244"/>
      <c r="AK22" s="244"/>
      <c r="AL22" s="244"/>
      <c r="AM22" s="244"/>
      <c r="AN22" s="244"/>
      <c r="AO22" s="244"/>
      <c r="AP22" s="244"/>
    </row>
    <row r="23" spans="2:42" s="254" customFormat="1" ht="153">
      <c r="B23" s="207" t="e">
        <f>IF('Formulario PPGR1'!$F23="","",CONCATENATE('Formulario PPGR1'!$C23,".",'Formulario PPGR1'!$D23,".",'Formulario PPGR1'!$E23,".",#REF!))</f>
        <v>#REF!</v>
      </c>
      <c r="C23" s="207" t="e">
        <f>IF('Formulario PPGR1'!$F23="","",#REF!)</f>
        <v>#REF!</v>
      </c>
      <c r="D23" s="207" t="e">
        <f>IF('Formulario PPGR1'!$F23="","",#REF!)</f>
        <v>#REF!</v>
      </c>
      <c r="E23" s="207" t="e">
        <f>IF('Formulario PPGR1'!$F23="","",#REF!)</f>
        <v>#REF!</v>
      </c>
      <c r="F23" s="232" t="s">
        <v>136</v>
      </c>
      <c r="G23" s="233" t="str" cm="1">
        <f t="array" ref="G23">_xlfn.XLOOKUP($F23,LE_tbl[[#All],[Ls_LinesEstategica]],LE_tbl[[#All],[Le_code]],"",0)</f>
        <v>LE.1</v>
      </c>
      <c r="H23" s="232" t="s">
        <v>137</v>
      </c>
      <c r="I23" s="233" t="str">
        <f>_xlfn.XLOOKUP($H23,Obj!$D$122:$D$134,Obj!$E$122:$E$134,"",0)</f>
        <v>Obj1.1</v>
      </c>
      <c r="J23" s="232" t="s">
        <v>171</v>
      </c>
      <c r="K23" s="283" t="s">
        <v>184</v>
      </c>
      <c r="L23" s="259" t="s">
        <v>185</v>
      </c>
      <c r="M23" s="259" t="s">
        <v>141</v>
      </c>
      <c r="N23" s="281" t="s">
        <v>186</v>
      </c>
      <c r="O23" s="281">
        <v>0.85</v>
      </c>
      <c r="P23" s="207"/>
      <c r="Q23" s="234" t="s">
        <v>181</v>
      </c>
      <c r="R23" s="243"/>
      <c r="S23" s="243"/>
      <c r="T23" s="243"/>
      <c r="U23" s="243"/>
      <c r="V23" s="243"/>
      <c r="W23" s="243"/>
      <c r="X23" s="243"/>
      <c r="Y23" s="243"/>
      <c r="Z23" s="243"/>
      <c r="AA23" s="243"/>
      <c r="AB23" s="243"/>
      <c r="AC23" s="243"/>
      <c r="AD23" s="243"/>
      <c r="AE23" s="244"/>
      <c r="AF23" s="244"/>
      <c r="AG23" s="244"/>
      <c r="AH23" s="244"/>
      <c r="AI23" s="244"/>
      <c r="AJ23" s="244"/>
      <c r="AK23" s="244"/>
      <c r="AL23" s="244"/>
      <c r="AM23" s="244"/>
      <c r="AN23" s="244"/>
      <c r="AO23" s="244"/>
      <c r="AP23" s="244"/>
    </row>
    <row r="24" spans="2:42" s="254" customFormat="1" ht="153">
      <c r="B24" s="207" t="e">
        <f>IF('Formulario PPGR1'!$F24="","",CONCATENATE('Formulario PPGR1'!$C24,".",'Formulario PPGR1'!$D24,".",'Formulario PPGR1'!$E24,".",#REF!))</f>
        <v>#REF!</v>
      </c>
      <c r="C24" s="207" t="e">
        <f>IF('Formulario PPGR1'!$F24="","",#REF!)</f>
        <v>#REF!</v>
      </c>
      <c r="D24" s="207" t="e">
        <f>IF('Formulario PPGR1'!$F24="","",#REF!)</f>
        <v>#REF!</v>
      </c>
      <c r="E24" s="207" t="e">
        <f>IF('Formulario PPGR1'!$F24="","",#REF!)</f>
        <v>#REF!</v>
      </c>
      <c r="F24" s="232" t="s">
        <v>136</v>
      </c>
      <c r="G24" s="233" t="str" cm="1">
        <f t="array" ref="G24">_xlfn.XLOOKUP($F24,LE_tbl[[#All],[Ls_LinesEstategica]],LE_tbl[[#All],[Le_code]],"",0)</f>
        <v>LE.1</v>
      </c>
      <c r="H24" s="232" t="s">
        <v>137</v>
      </c>
      <c r="I24" s="233" t="str">
        <f>_xlfn.XLOOKUP($H24,Obj!$D$122:$D$134,Obj!$E$122:$E$134,"",0)</f>
        <v>Obj1.1</v>
      </c>
      <c r="J24" s="232" t="s">
        <v>171</v>
      </c>
      <c r="K24" s="283" t="s">
        <v>187</v>
      </c>
      <c r="L24" s="259" t="s">
        <v>188</v>
      </c>
      <c r="M24" s="259" t="s">
        <v>141</v>
      </c>
      <c r="N24" s="281" t="s">
        <v>153</v>
      </c>
      <c r="O24" s="281">
        <v>1</v>
      </c>
      <c r="P24" s="207"/>
      <c r="Q24" s="234" t="s">
        <v>181</v>
      </c>
      <c r="R24" s="243"/>
      <c r="S24" s="243"/>
      <c r="T24" s="243"/>
      <c r="U24" s="243"/>
      <c r="V24" s="243"/>
      <c r="W24" s="243"/>
      <c r="X24" s="243"/>
      <c r="Y24" s="243"/>
      <c r="Z24" s="243"/>
      <c r="AA24" s="243"/>
      <c r="AB24" s="243"/>
      <c r="AC24" s="243"/>
      <c r="AD24" s="243"/>
      <c r="AE24" s="244"/>
      <c r="AF24" s="244"/>
      <c r="AG24" s="244"/>
      <c r="AH24" s="244"/>
      <c r="AI24" s="244"/>
      <c r="AJ24" s="244"/>
      <c r="AK24" s="244"/>
      <c r="AL24" s="244"/>
      <c r="AM24" s="244"/>
      <c r="AN24" s="244"/>
      <c r="AO24" s="244"/>
      <c r="AP24" s="244"/>
    </row>
    <row r="25" spans="2:42" s="254" customFormat="1" ht="153">
      <c r="B25" s="207" t="e">
        <f>IF('Formulario PPGR1'!$F25="","",CONCATENATE('Formulario PPGR1'!$C25,".",'Formulario PPGR1'!$D25,".",'Formulario PPGR1'!$E25,".",#REF!))</f>
        <v>#REF!</v>
      </c>
      <c r="C25" s="207" t="e">
        <f>IF('Formulario PPGR1'!$F25="","",#REF!)</f>
        <v>#REF!</v>
      </c>
      <c r="D25" s="207" t="e">
        <f>IF('Formulario PPGR1'!$F25="","",#REF!)</f>
        <v>#REF!</v>
      </c>
      <c r="E25" s="207" t="e">
        <f>IF('Formulario PPGR1'!$F25="","",#REF!)</f>
        <v>#REF!</v>
      </c>
      <c r="F25" s="232" t="s">
        <v>136</v>
      </c>
      <c r="G25" s="233" t="str" cm="1">
        <f t="array" ref="G25">_xlfn.XLOOKUP($F25,LE_tbl[[#All],[Ls_LinesEstategica]],LE_tbl[[#All],[Le_code]],"",0)</f>
        <v>LE.1</v>
      </c>
      <c r="H25" s="232" t="s">
        <v>137</v>
      </c>
      <c r="I25" s="233" t="str">
        <f>_xlfn.XLOOKUP($H25,Obj!$D$122:$D$134,Obj!$E$122:$E$134,"",0)</f>
        <v>Obj1.1</v>
      </c>
      <c r="J25" s="232" t="s">
        <v>171</v>
      </c>
      <c r="K25" s="283" t="s">
        <v>189</v>
      </c>
      <c r="L25" s="259" t="s">
        <v>190</v>
      </c>
      <c r="M25" s="259" t="s">
        <v>141</v>
      </c>
      <c r="N25" s="281" t="s">
        <v>153</v>
      </c>
      <c r="O25" s="281">
        <v>1</v>
      </c>
      <c r="P25" s="207"/>
      <c r="Q25" s="234" t="s">
        <v>181</v>
      </c>
      <c r="R25" s="243"/>
      <c r="S25" s="243"/>
      <c r="T25" s="243"/>
      <c r="U25" s="243"/>
      <c r="V25" s="243"/>
      <c r="W25" s="243"/>
      <c r="X25" s="243"/>
      <c r="Y25" s="243"/>
      <c r="Z25" s="243"/>
      <c r="AA25" s="243"/>
      <c r="AB25" s="243"/>
      <c r="AC25" s="243"/>
      <c r="AD25" s="243"/>
      <c r="AE25" s="244"/>
      <c r="AF25" s="244"/>
      <c r="AG25" s="244"/>
      <c r="AH25" s="244"/>
      <c r="AI25" s="244"/>
      <c r="AJ25" s="244"/>
      <c r="AK25" s="244"/>
      <c r="AL25" s="244"/>
      <c r="AM25" s="244"/>
      <c r="AN25" s="244"/>
      <c r="AO25" s="244"/>
      <c r="AP25" s="244"/>
    </row>
    <row r="26" spans="2:42" s="254" customFormat="1" ht="76.5">
      <c r="B26" s="207" t="e">
        <f>IF('Formulario PPGR1'!$F26="","",CONCATENATE('Formulario PPGR1'!$C26,".",'Formulario PPGR1'!$D26,".",'Formulario PPGR1'!$E26,".",#REF!))</f>
        <v>#REF!</v>
      </c>
      <c r="C26" s="207" t="e">
        <f>IF('Formulario PPGR1'!$F26="","",#REF!)</f>
        <v>#REF!</v>
      </c>
      <c r="D26" s="207" t="e">
        <f>IF('Formulario PPGR1'!$F26="","",#REF!)</f>
        <v>#REF!</v>
      </c>
      <c r="E26" s="207" t="e">
        <f>IF('Formulario PPGR1'!$F26="","",#REF!)</f>
        <v>#REF!</v>
      </c>
      <c r="F26" s="259" t="s">
        <v>136</v>
      </c>
      <c r="G26" s="233" t="str" cm="1">
        <f t="array" ref="G26">_xlfn.XLOOKUP($F26,LE_tbl[[#All],[Ls_LinesEstategica]],LE_tbl[[#All],[Le_code]],"",0)</f>
        <v>LE.1</v>
      </c>
      <c r="H26" s="259" t="s">
        <v>137</v>
      </c>
      <c r="I26" s="233" t="str">
        <f>_xlfn.XLOOKUP($H26,Obj!$D$122:$D$134,Obj!$E$122:$E$134,"",0)</f>
        <v>Obj1.1</v>
      </c>
      <c r="J26" s="259" t="s">
        <v>191</v>
      </c>
      <c r="K26" s="279" t="s">
        <v>192</v>
      </c>
      <c r="L26" s="259" t="s">
        <v>193</v>
      </c>
      <c r="M26" s="259" t="s">
        <v>141</v>
      </c>
      <c r="N26" s="515" t="s">
        <v>194</v>
      </c>
      <c r="O26" s="515">
        <v>0.6</v>
      </c>
      <c r="P26" s="207"/>
      <c r="Q26" s="234" t="s">
        <v>57</v>
      </c>
      <c r="R26" s="243"/>
      <c r="S26" s="243"/>
      <c r="T26" s="243"/>
      <c r="U26" s="243"/>
      <c r="V26" s="243"/>
      <c r="W26" s="243"/>
      <c r="X26" s="243"/>
      <c r="Y26" s="243"/>
      <c r="Z26" s="243"/>
      <c r="AA26" s="243"/>
      <c r="AB26" s="243"/>
      <c r="AC26" s="243"/>
      <c r="AD26" s="243"/>
      <c r="AE26" s="244"/>
      <c r="AF26" s="244"/>
      <c r="AG26" s="244"/>
      <c r="AH26" s="244"/>
      <c r="AI26" s="244"/>
      <c r="AJ26" s="244"/>
      <c r="AK26" s="244"/>
      <c r="AL26" s="244"/>
      <c r="AM26" s="244"/>
      <c r="AN26" s="244"/>
      <c r="AO26" s="244"/>
      <c r="AP26" s="244"/>
    </row>
    <row r="27" spans="2:42" s="254" customFormat="1" ht="165.75">
      <c r="B27" s="207" t="e">
        <f>IF('Formulario PPGR1'!$F27="","",CONCATENATE('Formulario PPGR1'!$C27,".",'Formulario PPGR1'!$D27,".",'Formulario PPGR1'!$E27,".",#REF!))</f>
        <v>#REF!</v>
      </c>
      <c r="C27" s="207" t="e">
        <f>IF('Formulario PPGR1'!$F27="","",#REF!)</f>
        <v>#REF!</v>
      </c>
      <c r="D27" s="207" t="e">
        <f>IF('Formulario PPGR1'!$F27="","",#REF!)</f>
        <v>#REF!</v>
      </c>
      <c r="E27" s="207" t="e">
        <f>IF('Formulario PPGR1'!$F27="","",#REF!)</f>
        <v>#REF!</v>
      </c>
      <c r="F27" s="232" t="s">
        <v>136</v>
      </c>
      <c r="G27" s="233" t="str" cm="1">
        <f t="array" ref="G27">_xlfn.XLOOKUP($F27,LE_tbl[[#All],[Ls_LinesEstategica]],LE_tbl[[#All],[Le_code]],"",0)</f>
        <v>LE.1</v>
      </c>
      <c r="H27" s="232" t="s">
        <v>195</v>
      </c>
      <c r="I27" s="233" t="str">
        <f>_xlfn.XLOOKUP($H27,Obj!$D$122:$D$134,Obj!$E$122:$E$134,"",0)</f>
        <v>Obj1.2</v>
      </c>
      <c r="J27" s="232" t="s">
        <v>196</v>
      </c>
      <c r="K27" s="283" t="s">
        <v>197</v>
      </c>
      <c r="L27" s="232" t="s">
        <v>198</v>
      </c>
      <c r="M27" s="232" t="s">
        <v>141</v>
      </c>
      <c r="N27" s="286" t="s">
        <v>142</v>
      </c>
      <c r="O27" s="286">
        <v>0.95</v>
      </c>
      <c r="P27" s="234"/>
      <c r="Q27" s="234" t="s">
        <v>69</v>
      </c>
      <c r="R27" s="243"/>
      <c r="S27" s="243"/>
      <c r="T27" s="243"/>
      <c r="U27" s="243"/>
      <c r="V27" s="244" t="s">
        <v>199</v>
      </c>
      <c r="W27" s="243"/>
      <c r="X27" s="243"/>
      <c r="Y27" s="243"/>
      <c r="Z27" s="243"/>
      <c r="AA27" s="243"/>
      <c r="AB27" s="243"/>
      <c r="AC27" s="243"/>
      <c r="AD27" s="243"/>
      <c r="AE27" s="244"/>
      <c r="AF27" s="244"/>
      <c r="AG27" s="244"/>
      <c r="AH27" s="244"/>
      <c r="AI27" s="244"/>
      <c r="AJ27" s="244"/>
      <c r="AK27" s="244"/>
      <c r="AL27" s="244"/>
      <c r="AM27" s="244"/>
      <c r="AN27" s="244"/>
      <c r="AO27" s="244"/>
      <c r="AP27" s="244"/>
    </row>
    <row r="28" spans="2:42" s="254" customFormat="1" ht="165.75">
      <c r="B28" s="207" t="e">
        <f>IF('Formulario PPGR1'!$F28="","",CONCATENATE('Formulario PPGR1'!$C28,".",'Formulario PPGR1'!$D28,".",'Formulario PPGR1'!$E28,".",#REF!))</f>
        <v>#REF!</v>
      </c>
      <c r="C28" s="207" t="e">
        <f>IF('Formulario PPGR1'!$F28="","",#REF!)</f>
        <v>#REF!</v>
      </c>
      <c r="D28" s="207" t="e">
        <f>IF('Formulario PPGR1'!$F28="","",#REF!)</f>
        <v>#REF!</v>
      </c>
      <c r="E28" s="207" t="e">
        <f>IF('Formulario PPGR1'!$F28="","",#REF!)</f>
        <v>#REF!</v>
      </c>
      <c r="F28" s="232" t="s">
        <v>136</v>
      </c>
      <c r="G28" s="233" t="str" cm="1">
        <f t="array" ref="G28">_xlfn.XLOOKUP($F28,LE_tbl[[#All],[Ls_LinesEstategica]],LE_tbl[[#All],[Le_code]],"",0)</f>
        <v>LE.1</v>
      </c>
      <c r="H28" s="232" t="s">
        <v>195</v>
      </c>
      <c r="I28" s="233" t="str">
        <f>_xlfn.XLOOKUP($H28,Obj!$D$122:$D$134,Obj!$E$122:$E$134,"",0)</f>
        <v>Obj1.2</v>
      </c>
      <c r="J28" s="232" t="s">
        <v>196</v>
      </c>
      <c r="K28" s="283" t="s">
        <v>200</v>
      </c>
      <c r="L28" s="232" t="s">
        <v>201</v>
      </c>
      <c r="M28" s="232" t="s">
        <v>141</v>
      </c>
      <c r="N28" s="286" t="s">
        <v>202</v>
      </c>
      <c r="O28" s="286">
        <v>0.8</v>
      </c>
      <c r="P28" s="206"/>
      <c r="Q28" s="234" t="s">
        <v>69</v>
      </c>
      <c r="R28" s="243"/>
      <c r="S28" s="243"/>
      <c r="T28" s="243"/>
      <c r="U28" s="243"/>
      <c r="V28" s="244"/>
      <c r="W28" s="243"/>
      <c r="X28" s="243"/>
      <c r="Y28" s="243"/>
      <c r="Z28" s="243"/>
      <c r="AA28" s="243"/>
      <c r="AB28" s="243"/>
      <c r="AC28" s="243"/>
      <c r="AD28" s="243"/>
      <c r="AE28" s="244"/>
      <c r="AF28" s="244"/>
      <c r="AG28" s="244"/>
      <c r="AH28" s="244"/>
      <c r="AI28" s="244"/>
      <c r="AJ28" s="244"/>
      <c r="AK28" s="244"/>
      <c r="AL28" s="244"/>
      <c r="AM28" s="244"/>
      <c r="AN28" s="244"/>
      <c r="AO28" s="244"/>
      <c r="AP28" s="244"/>
    </row>
    <row r="29" spans="2:42" s="254" customFormat="1" ht="165.75">
      <c r="B29" s="207" t="e">
        <f>IF('Formulario PPGR1'!$F29="","",CONCATENATE('Formulario PPGR1'!$C29,".",'Formulario PPGR1'!$D29,".",'Formulario PPGR1'!$E29,".",#REF!))</f>
        <v>#REF!</v>
      </c>
      <c r="C29" s="207" t="e">
        <f>IF('Formulario PPGR1'!$F29="","",#REF!)</f>
        <v>#REF!</v>
      </c>
      <c r="D29" s="207" t="e">
        <f>IF('Formulario PPGR1'!$F29="","",#REF!)</f>
        <v>#REF!</v>
      </c>
      <c r="E29" s="207" t="e">
        <f>IF('Formulario PPGR1'!$F29="","",#REF!)</f>
        <v>#REF!</v>
      </c>
      <c r="F29" s="232" t="s">
        <v>136</v>
      </c>
      <c r="G29" s="233" t="str" cm="1">
        <f t="array" ref="G29">_xlfn.XLOOKUP($F29,LE_tbl[[#All],[Ls_LinesEstategica]],LE_tbl[[#All],[Le_code]],"",0)</f>
        <v>LE.1</v>
      </c>
      <c r="H29" s="232" t="s">
        <v>195</v>
      </c>
      <c r="I29" s="233" t="str">
        <f>_xlfn.XLOOKUP($H29,Obj!$D$122:$D$134,Obj!$E$122:$E$134,"",0)</f>
        <v>Obj1.2</v>
      </c>
      <c r="J29" s="232" t="s">
        <v>196</v>
      </c>
      <c r="K29" s="283" t="s">
        <v>203</v>
      </c>
      <c r="L29" s="232" t="s">
        <v>204</v>
      </c>
      <c r="M29" s="232" t="s">
        <v>141</v>
      </c>
      <c r="N29" s="285" t="s">
        <v>153</v>
      </c>
      <c r="O29" s="286">
        <v>0.9</v>
      </c>
      <c r="P29" s="234"/>
      <c r="Q29" s="234" t="s">
        <v>63</v>
      </c>
      <c r="R29" s="243"/>
      <c r="S29" s="243"/>
      <c r="T29" s="243"/>
      <c r="U29" s="243"/>
      <c r="V29" s="244" t="s">
        <v>205</v>
      </c>
      <c r="W29" s="243"/>
      <c r="X29" s="243"/>
      <c r="Y29" s="243"/>
      <c r="Z29" s="243"/>
      <c r="AA29" s="243"/>
      <c r="AB29" s="243"/>
      <c r="AC29" s="243"/>
      <c r="AD29" s="243"/>
      <c r="AE29" s="244"/>
      <c r="AF29" s="244"/>
      <c r="AG29" s="244"/>
      <c r="AH29" s="244"/>
      <c r="AI29" s="244"/>
      <c r="AJ29" s="244"/>
      <c r="AK29" s="244"/>
      <c r="AL29" s="244"/>
      <c r="AM29" s="244"/>
      <c r="AN29" s="244"/>
      <c r="AO29" s="244"/>
      <c r="AP29" s="244"/>
    </row>
    <row r="30" spans="2:42" s="254" customFormat="1" ht="165.75">
      <c r="B30" s="207" t="e">
        <f>IF('Formulario PPGR1'!$F30="","",CONCATENATE('Formulario PPGR1'!$C30,".",'Formulario PPGR1'!$D30,".",'Formulario PPGR1'!$E30,".",#REF!))</f>
        <v>#REF!</v>
      </c>
      <c r="C30" s="207" t="e">
        <f>IF('Formulario PPGR1'!$F30="","",#REF!)</f>
        <v>#REF!</v>
      </c>
      <c r="D30" s="207" t="e">
        <f>IF('Formulario PPGR1'!$F30="","",#REF!)</f>
        <v>#REF!</v>
      </c>
      <c r="E30" s="207" t="e">
        <f>IF('Formulario PPGR1'!$F30="","",#REF!)</f>
        <v>#REF!</v>
      </c>
      <c r="F30" s="232" t="s">
        <v>136</v>
      </c>
      <c r="G30" s="233" t="str" cm="1">
        <f t="array" ref="G30">_xlfn.XLOOKUP($F30,LE_tbl[[#All],[Ls_LinesEstategica]],LE_tbl[[#All],[Le_code]],"",0)</f>
        <v>LE.1</v>
      </c>
      <c r="H30" s="232" t="s">
        <v>195</v>
      </c>
      <c r="I30" s="233" t="str">
        <f>_xlfn.XLOOKUP($H30,Obj!$D$122:$D$134,Obj!$E$122:$E$134,"",0)</f>
        <v>Obj1.2</v>
      </c>
      <c r="J30" s="232" t="s">
        <v>196</v>
      </c>
      <c r="K30" s="283" t="s">
        <v>203</v>
      </c>
      <c r="L30" s="232" t="s">
        <v>206</v>
      </c>
      <c r="M30" s="232" t="s">
        <v>141</v>
      </c>
      <c r="N30" s="285" t="s">
        <v>207</v>
      </c>
      <c r="O30" s="286">
        <v>0.25</v>
      </c>
      <c r="P30" s="206"/>
      <c r="Q30" s="234" t="s">
        <v>63</v>
      </c>
      <c r="R30" s="243"/>
      <c r="S30" s="243"/>
      <c r="T30" s="243"/>
      <c r="U30" s="243"/>
      <c r="V30" s="244"/>
      <c r="W30" s="243"/>
      <c r="X30" s="243"/>
      <c r="Y30" s="243"/>
      <c r="Z30" s="243"/>
      <c r="AA30" s="243"/>
      <c r="AB30" s="243"/>
      <c r="AC30" s="243"/>
      <c r="AD30" s="243"/>
      <c r="AE30" s="244"/>
      <c r="AF30" s="244"/>
      <c r="AG30" s="244"/>
      <c r="AH30" s="244"/>
      <c r="AI30" s="244"/>
      <c r="AJ30" s="244"/>
      <c r="AK30" s="244"/>
      <c r="AL30" s="244"/>
      <c r="AM30" s="244"/>
      <c r="AN30" s="244"/>
      <c r="AO30" s="244"/>
      <c r="AP30" s="244"/>
    </row>
    <row r="31" spans="2:42" s="254" customFormat="1" ht="165.75">
      <c r="B31" s="207" t="e">
        <f>IF('Formulario PPGR1'!$F31="","",CONCATENATE('Formulario PPGR1'!$C31,".",'Formulario PPGR1'!$D31,".",'Formulario PPGR1'!$E31,".",#REF!))</f>
        <v>#REF!</v>
      </c>
      <c r="C31" s="207" t="e">
        <f>IF('Formulario PPGR1'!$F31="","",#REF!)</f>
        <v>#REF!</v>
      </c>
      <c r="D31" s="207" t="e">
        <f>IF('Formulario PPGR1'!$F31="","",#REF!)</f>
        <v>#REF!</v>
      </c>
      <c r="E31" s="207" t="e">
        <f>IF('Formulario PPGR1'!$F31="","",#REF!)</f>
        <v>#REF!</v>
      </c>
      <c r="F31" s="232" t="s">
        <v>136</v>
      </c>
      <c r="G31" s="233" t="str" cm="1">
        <f t="array" ref="G31">_xlfn.XLOOKUP($F31,LE_tbl[[#All],[Ls_LinesEstategica]],LE_tbl[[#All],[Le_code]],"",0)</f>
        <v>LE.1</v>
      </c>
      <c r="H31" s="232" t="s">
        <v>195</v>
      </c>
      <c r="I31" s="233" t="str">
        <f>_xlfn.XLOOKUP($H31,Obj!$D$122:$D$134,Obj!$E$122:$E$134,"",0)</f>
        <v>Obj1.2</v>
      </c>
      <c r="J31" s="232" t="s">
        <v>196</v>
      </c>
      <c r="K31" s="283" t="s">
        <v>208</v>
      </c>
      <c r="L31" s="232" t="s">
        <v>209</v>
      </c>
      <c r="M31" s="232" t="s">
        <v>141</v>
      </c>
      <c r="N31" s="286" t="s">
        <v>210</v>
      </c>
      <c r="O31" s="286">
        <v>0.3</v>
      </c>
      <c r="P31" s="234"/>
      <c r="Q31" s="234" t="s">
        <v>211</v>
      </c>
      <c r="R31" s="243"/>
      <c r="S31" s="243"/>
      <c r="T31" s="243"/>
      <c r="U31" s="243"/>
      <c r="V31" s="244" t="s">
        <v>212</v>
      </c>
      <c r="W31" s="243"/>
      <c r="X31" s="243"/>
      <c r="Y31" s="243"/>
      <c r="Z31" s="243"/>
      <c r="AA31" s="243"/>
      <c r="AB31" s="243"/>
      <c r="AC31" s="243"/>
      <c r="AD31" s="243"/>
      <c r="AE31" s="244"/>
      <c r="AF31" s="244"/>
      <c r="AG31" s="244"/>
      <c r="AH31" s="244"/>
      <c r="AI31" s="244"/>
      <c r="AJ31" s="244"/>
      <c r="AK31" s="244"/>
      <c r="AL31" s="244"/>
      <c r="AM31" s="244"/>
      <c r="AN31" s="244"/>
      <c r="AO31" s="244"/>
      <c r="AP31" s="244"/>
    </row>
    <row r="32" spans="2:42" s="254" customFormat="1" ht="165.75">
      <c r="B32" s="207" t="e">
        <f>IF('Formulario PPGR1'!$F32="","",CONCATENATE('Formulario PPGR1'!$C32,".",'Formulario PPGR1'!$D32,".",'Formulario PPGR1'!$E32,".",#REF!))</f>
        <v>#REF!</v>
      </c>
      <c r="C32" s="207" t="e">
        <f>IF('Formulario PPGR1'!$F32="","",#REF!)</f>
        <v>#REF!</v>
      </c>
      <c r="D32" s="207" t="e">
        <f>IF('Formulario PPGR1'!$F32="","",#REF!)</f>
        <v>#REF!</v>
      </c>
      <c r="E32" s="207" t="e">
        <f>IF('Formulario PPGR1'!$F32="","",#REF!)</f>
        <v>#REF!</v>
      </c>
      <c r="F32" s="232" t="s">
        <v>136</v>
      </c>
      <c r="G32" s="233" t="str" cm="1">
        <f t="array" ref="G32">_xlfn.XLOOKUP($F32,LE_tbl[[#All],[Ls_LinesEstategica]],LE_tbl[[#All],[Le_code]],"",0)</f>
        <v>LE.1</v>
      </c>
      <c r="H32" s="232" t="s">
        <v>195</v>
      </c>
      <c r="I32" s="233" t="str">
        <f>_xlfn.XLOOKUP($H32,Obj!$D$122:$D$134,Obj!$E$122:$E$134,"",0)</f>
        <v>Obj1.2</v>
      </c>
      <c r="J32" s="232" t="s">
        <v>196</v>
      </c>
      <c r="K32" s="279" t="s">
        <v>213</v>
      </c>
      <c r="L32" s="259" t="s">
        <v>214</v>
      </c>
      <c r="M32" s="259" t="s">
        <v>141</v>
      </c>
      <c r="N32" s="281" t="s">
        <v>215</v>
      </c>
      <c r="O32" s="527" t="s">
        <v>216</v>
      </c>
      <c r="P32" s="207"/>
      <c r="Q32" s="280" t="s">
        <v>59</v>
      </c>
      <c r="R32" s="243"/>
      <c r="S32" s="243"/>
      <c r="T32" s="243"/>
      <c r="U32" s="243"/>
      <c r="V32" s="244"/>
      <c r="W32" s="243"/>
      <c r="X32" s="243"/>
      <c r="Y32" s="243"/>
      <c r="Z32" s="243"/>
      <c r="AA32" s="243"/>
      <c r="AB32" s="243"/>
      <c r="AC32" s="243"/>
      <c r="AD32" s="243"/>
      <c r="AE32" s="244"/>
      <c r="AF32" s="244"/>
      <c r="AG32" s="244"/>
      <c r="AH32" s="244"/>
      <c r="AI32" s="244"/>
      <c r="AJ32" s="244"/>
      <c r="AK32" s="244"/>
      <c r="AL32" s="244"/>
      <c r="AM32" s="244"/>
      <c r="AN32" s="244"/>
      <c r="AO32" s="244"/>
      <c r="AP32" s="244"/>
    </row>
    <row r="33" spans="2:42" s="254" customFormat="1" ht="165.75">
      <c r="B33" s="207" t="e">
        <f>IF('Formulario PPGR1'!$F33="","",CONCATENATE('Formulario PPGR1'!$C33,".",'Formulario PPGR1'!$D33,".",'Formulario PPGR1'!$E33,".",#REF!))</f>
        <v>#REF!</v>
      </c>
      <c r="C33" s="207" t="e">
        <f>IF('Formulario PPGR1'!$F33="","",#REF!)</f>
        <v>#REF!</v>
      </c>
      <c r="D33" s="207" t="e">
        <f>IF('Formulario PPGR1'!$F33="","",#REF!)</f>
        <v>#REF!</v>
      </c>
      <c r="E33" s="207" t="e">
        <f>IF('Formulario PPGR1'!$F33="","",#REF!)</f>
        <v>#REF!</v>
      </c>
      <c r="F33" s="232" t="s">
        <v>136</v>
      </c>
      <c r="G33" s="233" t="str" cm="1">
        <f t="array" ref="G33">_xlfn.XLOOKUP($F33,LE_tbl[[#All],[Ls_LinesEstategica]],LE_tbl[[#All],[Le_code]],"",0)</f>
        <v>LE.1</v>
      </c>
      <c r="H33" s="232" t="s">
        <v>195</v>
      </c>
      <c r="I33" s="233" t="str">
        <f>_xlfn.XLOOKUP($H33,Obj!$D$122:$D$134,Obj!$E$122:$E$134,"",0)</f>
        <v>Obj1.2</v>
      </c>
      <c r="J33" s="232" t="s">
        <v>196</v>
      </c>
      <c r="K33" s="279" t="s">
        <v>213</v>
      </c>
      <c r="L33" s="259" t="s">
        <v>217</v>
      </c>
      <c r="M33" s="259" t="s">
        <v>141</v>
      </c>
      <c r="N33" s="281" t="s">
        <v>218</v>
      </c>
      <c r="O33" s="281">
        <v>0.6</v>
      </c>
      <c r="P33" s="207"/>
      <c r="Q33" s="280" t="s">
        <v>59</v>
      </c>
      <c r="R33" s="243"/>
      <c r="S33" s="243"/>
      <c r="T33" s="243"/>
      <c r="U33" s="243"/>
      <c r="V33" s="244"/>
      <c r="W33" s="243"/>
      <c r="X33" s="243"/>
      <c r="Y33" s="243"/>
      <c r="Z33" s="243"/>
      <c r="AA33" s="243"/>
      <c r="AB33" s="243"/>
      <c r="AC33" s="243"/>
      <c r="AD33" s="243"/>
      <c r="AE33" s="244"/>
      <c r="AF33" s="244"/>
      <c r="AG33" s="244"/>
      <c r="AH33" s="244"/>
      <c r="AI33" s="244"/>
      <c r="AJ33" s="244"/>
      <c r="AK33" s="244"/>
      <c r="AL33" s="244"/>
      <c r="AM33" s="244"/>
      <c r="AN33" s="244"/>
      <c r="AO33" s="244"/>
      <c r="AP33" s="244"/>
    </row>
    <row r="34" spans="2:42" s="254" customFormat="1" ht="165.75">
      <c r="B34" s="207" t="e">
        <f>IF('Formulario PPGR1'!$F34="","",CONCATENATE('Formulario PPGR1'!$C34,".",'Formulario PPGR1'!$D34,".",'Formulario PPGR1'!$E34,".",#REF!))</f>
        <v>#REF!</v>
      </c>
      <c r="C34" s="207" t="e">
        <f>IF('Formulario PPGR1'!$F34="","",#REF!)</f>
        <v>#REF!</v>
      </c>
      <c r="D34" s="207" t="e">
        <f>IF('Formulario PPGR1'!$F34="","",#REF!)</f>
        <v>#REF!</v>
      </c>
      <c r="E34" s="207" t="e">
        <f>IF('Formulario PPGR1'!$F34="","",#REF!)</f>
        <v>#REF!</v>
      </c>
      <c r="F34" s="232" t="s">
        <v>136</v>
      </c>
      <c r="G34" s="233" t="str" cm="1">
        <f t="array" ref="G34">_xlfn.XLOOKUP($F34,LE_tbl[[#All],[Ls_LinesEstategica]],LE_tbl[[#All],[Le_code]],"",0)</f>
        <v>LE.1</v>
      </c>
      <c r="H34" s="232" t="s">
        <v>195</v>
      </c>
      <c r="I34" s="233" t="str">
        <f>_xlfn.XLOOKUP($H34,Obj!$D$122:$D$134,Obj!$E$122:$E$134,"",0)</f>
        <v>Obj1.2</v>
      </c>
      <c r="J34" s="232" t="s">
        <v>196</v>
      </c>
      <c r="K34" s="279" t="s">
        <v>213</v>
      </c>
      <c r="L34" s="259" t="s">
        <v>219</v>
      </c>
      <c r="M34" s="259" t="s">
        <v>141</v>
      </c>
      <c r="N34" s="281" t="s">
        <v>220</v>
      </c>
      <c r="O34" s="527" t="s">
        <v>221</v>
      </c>
      <c r="P34" s="207"/>
      <c r="Q34" s="280" t="s">
        <v>59</v>
      </c>
      <c r="R34" s="243"/>
      <c r="S34" s="243"/>
      <c r="T34" s="243"/>
      <c r="U34" s="243"/>
      <c r="V34" s="244"/>
      <c r="W34" s="243"/>
      <c r="X34" s="243"/>
      <c r="Y34" s="243"/>
      <c r="Z34" s="243"/>
      <c r="AA34" s="243"/>
      <c r="AB34" s="243"/>
      <c r="AC34" s="243"/>
      <c r="AD34" s="243"/>
      <c r="AE34" s="244"/>
      <c r="AF34" s="244"/>
      <c r="AG34" s="244"/>
      <c r="AH34" s="244"/>
      <c r="AI34" s="244"/>
      <c r="AJ34" s="244"/>
      <c r="AK34" s="244"/>
      <c r="AL34" s="244"/>
      <c r="AM34" s="244"/>
      <c r="AN34" s="244"/>
      <c r="AO34" s="244"/>
      <c r="AP34" s="244"/>
    </row>
    <row r="35" spans="2:42" s="254" customFormat="1" ht="63.75">
      <c r="B35" s="207" t="e">
        <f>IF('Formulario PPGR1'!$F35="","",CONCATENATE('Formulario PPGR1'!$C35,".",'Formulario PPGR1'!$D35,".",'Formulario PPGR1'!$E35,".",#REF!))</f>
        <v>#REF!</v>
      </c>
      <c r="C35" s="207" t="e">
        <f>IF('Formulario PPGR1'!$F35="","",#REF!)</f>
        <v>#REF!</v>
      </c>
      <c r="D35" s="207" t="e">
        <f>IF('Formulario PPGR1'!$F35="","",#REF!)</f>
        <v>#REF!</v>
      </c>
      <c r="E35" s="207" t="e">
        <f>IF('Formulario PPGR1'!$F35="","",#REF!)</f>
        <v>#REF!</v>
      </c>
      <c r="F35" s="232" t="s">
        <v>136</v>
      </c>
      <c r="G35" s="233" t="str" cm="1">
        <f t="array" ref="G35">_xlfn.XLOOKUP($F35,LE_tbl[[#All],[Ls_LinesEstategica]],LE_tbl[[#All],[Le_code]],"",0)</f>
        <v>LE.1</v>
      </c>
      <c r="H35" s="232" t="s">
        <v>195</v>
      </c>
      <c r="I35" s="233" t="str">
        <f>_xlfn.XLOOKUP($H35,Obj!$D$122:$D$134,Obj!$E$122:$E$134,"",0)</f>
        <v>Obj1.2</v>
      </c>
      <c r="J35" s="232" t="s">
        <v>222</v>
      </c>
      <c r="K35" s="283" t="s">
        <v>223</v>
      </c>
      <c r="L35" s="232" t="s">
        <v>224</v>
      </c>
      <c r="M35" s="232" t="s">
        <v>141</v>
      </c>
      <c r="N35" s="286" t="s">
        <v>153</v>
      </c>
      <c r="O35" s="286">
        <v>0.6</v>
      </c>
      <c r="P35" s="206"/>
      <c r="Q35" s="234" t="s">
        <v>67</v>
      </c>
      <c r="R35" s="243"/>
      <c r="S35" s="243"/>
      <c r="T35" s="243"/>
      <c r="U35" s="243"/>
      <c r="V35" s="244"/>
      <c r="W35" s="243"/>
      <c r="X35" s="243"/>
      <c r="Y35" s="243"/>
      <c r="Z35" s="243"/>
      <c r="AA35" s="243"/>
      <c r="AB35" s="243"/>
      <c r="AC35" s="243"/>
      <c r="AD35" s="243"/>
      <c r="AE35" s="244"/>
      <c r="AF35" s="244"/>
      <c r="AG35" s="244"/>
      <c r="AH35" s="244"/>
      <c r="AI35" s="244"/>
      <c r="AJ35" s="244"/>
      <c r="AK35" s="244"/>
      <c r="AL35" s="244"/>
      <c r="AM35" s="244"/>
      <c r="AN35" s="244"/>
      <c r="AO35" s="244"/>
      <c r="AP35" s="244"/>
    </row>
    <row r="36" spans="2:42" s="254" customFormat="1" ht="63.75">
      <c r="B36" s="207" t="e">
        <f>IF('Formulario PPGR1'!$F36="","",CONCATENATE('Formulario PPGR1'!$C36,".",'Formulario PPGR1'!$D36,".",'Formulario PPGR1'!$E36,".",#REF!))</f>
        <v>#REF!</v>
      </c>
      <c r="C36" s="207" t="e">
        <f>IF('Formulario PPGR1'!$F36="","",#REF!)</f>
        <v>#REF!</v>
      </c>
      <c r="D36" s="207" t="e">
        <f>IF('Formulario PPGR1'!$F36="","",#REF!)</f>
        <v>#REF!</v>
      </c>
      <c r="E36" s="207" t="e">
        <f>IF('Formulario PPGR1'!$F36="","",#REF!)</f>
        <v>#REF!</v>
      </c>
      <c r="F36" s="232" t="s">
        <v>136</v>
      </c>
      <c r="G36" s="233" t="str" cm="1">
        <f t="array" ref="G36">_xlfn.XLOOKUP($F36,LE_tbl[[#All],[Ls_LinesEstategica]],LE_tbl[[#All],[Le_code]],"",0)</f>
        <v>LE.1</v>
      </c>
      <c r="H36" s="232" t="s">
        <v>195</v>
      </c>
      <c r="I36" s="233" t="str">
        <f>_xlfn.XLOOKUP($H36,Obj!$D$122:$D$134,Obj!$E$122:$E$134,"",0)</f>
        <v>Obj1.2</v>
      </c>
      <c r="J36" s="232" t="s">
        <v>222</v>
      </c>
      <c r="K36" s="283" t="s">
        <v>223</v>
      </c>
      <c r="L36" s="232" t="s">
        <v>225</v>
      </c>
      <c r="M36" s="232" t="s">
        <v>141</v>
      </c>
      <c r="N36" s="286" t="s">
        <v>153</v>
      </c>
      <c r="O36" s="286">
        <v>0.45</v>
      </c>
      <c r="P36" s="206"/>
      <c r="Q36" s="234" t="s">
        <v>67</v>
      </c>
      <c r="R36" s="243"/>
      <c r="S36" s="243"/>
      <c r="T36" s="243"/>
      <c r="U36" s="243"/>
      <c r="V36" s="244"/>
      <c r="W36" s="243"/>
      <c r="X36" s="243"/>
      <c r="Y36" s="243"/>
      <c r="Z36" s="243"/>
      <c r="AA36" s="243"/>
      <c r="AB36" s="243"/>
      <c r="AC36" s="243"/>
      <c r="AD36" s="243"/>
      <c r="AE36" s="244"/>
      <c r="AF36" s="244"/>
      <c r="AG36" s="244"/>
      <c r="AH36" s="244"/>
      <c r="AI36" s="244"/>
      <c r="AJ36" s="244"/>
      <c r="AK36" s="244"/>
      <c r="AL36" s="244"/>
      <c r="AM36" s="244"/>
      <c r="AN36" s="244"/>
      <c r="AO36" s="244"/>
      <c r="AP36" s="244"/>
    </row>
    <row r="37" spans="2:42" s="254" customFormat="1" ht="127.5">
      <c r="B37" s="207" t="e">
        <f>IF('Formulario PPGR1'!$F37="","",CONCATENATE('Formulario PPGR1'!$C37,".",'Formulario PPGR1'!$D37,".",'Formulario PPGR1'!$E37,".",#REF!))</f>
        <v>#REF!</v>
      </c>
      <c r="C37" s="207" t="e">
        <f>IF('Formulario PPGR1'!$F37="","",#REF!)</f>
        <v>#REF!</v>
      </c>
      <c r="D37" s="207" t="e">
        <f>IF('Formulario PPGR1'!$F37="","",#REF!)</f>
        <v>#REF!</v>
      </c>
      <c r="E37" s="207" t="e">
        <f>IF('Formulario PPGR1'!$F37="","",#REF!)</f>
        <v>#REF!</v>
      </c>
      <c r="F37" s="232" t="s">
        <v>136</v>
      </c>
      <c r="G37" s="233" t="str" cm="1">
        <f t="array" ref="G37">_xlfn.XLOOKUP($F37,LE_tbl[[#All],[Ls_LinesEstategica]],LE_tbl[[#All],[Le_code]],"",0)</f>
        <v>LE.1</v>
      </c>
      <c r="H37" s="232" t="s">
        <v>195</v>
      </c>
      <c r="I37" s="233" t="str">
        <f>_xlfn.XLOOKUP($H37,Obj!$D$122:$D$134,Obj!$E$122:$E$134,"",0)</f>
        <v>Obj1.2</v>
      </c>
      <c r="J37" s="232" t="s">
        <v>226</v>
      </c>
      <c r="K37" s="283" t="s">
        <v>227</v>
      </c>
      <c r="L37" s="232" t="s">
        <v>228</v>
      </c>
      <c r="M37" s="232" t="s">
        <v>141</v>
      </c>
      <c r="N37" s="286" t="s">
        <v>153</v>
      </c>
      <c r="O37" s="284">
        <v>0.9</v>
      </c>
      <c r="P37" s="234"/>
      <c r="Q37" s="234" t="s">
        <v>229</v>
      </c>
      <c r="R37" s="243"/>
      <c r="S37" s="243"/>
      <c r="T37" s="243"/>
      <c r="U37" s="243"/>
      <c r="V37" s="243"/>
      <c r="W37" s="243"/>
      <c r="X37" s="243"/>
      <c r="Y37" s="243"/>
      <c r="Z37" s="243"/>
      <c r="AA37" s="243"/>
      <c r="AB37" s="243"/>
      <c r="AC37" s="243"/>
      <c r="AD37" s="243"/>
      <c r="AE37" s="244"/>
      <c r="AF37" s="244"/>
      <c r="AG37" s="244"/>
      <c r="AH37" s="244"/>
      <c r="AI37" s="244"/>
      <c r="AJ37" s="244"/>
      <c r="AK37" s="244"/>
      <c r="AL37" s="244"/>
      <c r="AM37" s="244"/>
      <c r="AN37" s="244"/>
      <c r="AO37" s="244"/>
      <c r="AP37" s="244"/>
    </row>
    <row r="38" spans="2:42" s="254" customFormat="1" ht="127.5">
      <c r="B38" s="207" t="e">
        <f>IF('Formulario PPGR1'!$F38="","",CONCATENATE('Formulario PPGR1'!$C38,".",'Formulario PPGR1'!$D38,".",'Formulario PPGR1'!$E38,".",#REF!))</f>
        <v>#REF!</v>
      </c>
      <c r="C38" s="207" t="e">
        <f>IF('Formulario PPGR1'!$F38="","",#REF!)</f>
        <v>#REF!</v>
      </c>
      <c r="D38" s="207" t="e">
        <f>IF('Formulario PPGR1'!$F38="","",#REF!)</f>
        <v>#REF!</v>
      </c>
      <c r="E38" s="207" t="e">
        <f>IF('Formulario PPGR1'!$F38="","",#REF!)</f>
        <v>#REF!</v>
      </c>
      <c r="F38" s="232" t="s">
        <v>136</v>
      </c>
      <c r="G38" s="233" t="str" cm="1">
        <f t="array" ref="G38">_xlfn.XLOOKUP($F38,LE_tbl[[#All],[Ls_LinesEstategica]],LE_tbl[[#All],[Le_code]],"",0)</f>
        <v>LE.1</v>
      </c>
      <c r="H38" s="232" t="s">
        <v>195</v>
      </c>
      <c r="I38" s="233" t="str">
        <f>_xlfn.XLOOKUP($H38,Obj!$D$122:$D$134,Obj!$E$122:$E$134,"",0)</f>
        <v>Obj1.2</v>
      </c>
      <c r="J38" s="232" t="s">
        <v>226</v>
      </c>
      <c r="K38" s="279" t="s">
        <v>230</v>
      </c>
      <c r="L38" s="259" t="s">
        <v>231</v>
      </c>
      <c r="M38" s="232" t="s">
        <v>141</v>
      </c>
      <c r="N38" s="281" t="s">
        <v>232</v>
      </c>
      <c r="O38" s="515">
        <v>0.75</v>
      </c>
      <c r="P38" s="207"/>
      <c r="Q38" s="234" t="s">
        <v>233</v>
      </c>
      <c r="R38" s="243"/>
      <c r="S38" s="243"/>
      <c r="T38" s="243"/>
      <c r="U38" s="243"/>
      <c r="V38" s="243"/>
      <c r="W38" s="243"/>
      <c r="X38" s="243"/>
      <c r="Y38" s="243"/>
      <c r="Z38" s="243"/>
      <c r="AA38" s="243"/>
      <c r="AB38" s="243"/>
      <c r="AC38" s="243"/>
      <c r="AD38" s="243"/>
      <c r="AE38" s="244"/>
      <c r="AF38" s="244"/>
      <c r="AG38" s="244"/>
      <c r="AH38" s="244"/>
      <c r="AI38" s="244"/>
      <c r="AJ38" s="244"/>
      <c r="AK38" s="244"/>
      <c r="AL38" s="244"/>
      <c r="AM38" s="244"/>
      <c r="AN38" s="244"/>
      <c r="AO38" s="244"/>
      <c r="AP38" s="244"/>
    </row>
    <row r="39" spans="2:42" s="254" customFormat="1" ht="127.5">
      <c r="B39" s="207" t="e">
        <f>IF('Formulario PPGR1'!$F39="","",CONCATENATE('Formulario PPGR1'!$C39,".",'Formulario PPGR1'!$D39,".",'Formulario PPGR1'!$E39,".",#REF!))</f>
        <v>#REF!</v>
      </c>
      <c r="C39" s="207" t="e">
        <f>IF('Formulario PPGR1'!$F39="","",#REF!)</f>
        <v>#REF!</v>
      </c>
      <c r="D39" s="207" t="e">
        <f>IF('Formulario PPGR1'!$F39="","",#REF!)</f>
        <v>#REF!</v>
      </c>
      <c r="E39" s="207" t="e">
        <f>IF('Formulario PPGR1'!$F39="","",#REF!)</f>
        <v>#REF!</v>
      </c>
      <c r="F39" s="232" t="s">
        <v>136</v>
      </c>
      <c r="G39" s="233" t="str" cm="1">
        <f t="array" ref="G39">_xlfn.XLOOKUP($F39,LE_tbl[[#All],[Ls_LinesEstategica]],LE_tbl[[#All],[Le_code]],"",0)</f>
        <v>LE.1</v>
      </c>
      <c r="H39" s="232" t="s">
        <v>195</v>
      </c>
      <c r="I39" s="233" t="str">
        <f>_xlfn.XLOOKUP($H39,Obj!$D$122:$D$134,Obj!$E$122:$E$134,"",0)</f>
        <v>Obj1.2</v>
      </c>
      <c r="J39" s="232" t="s">
        <v>226</v>
      </c>
      <c r="K39" s="279" t="s">
        <v>230</v>
      </c>
      <c r="L39" s="259" t="s">
        <v>234</v>
      </c>
      <c r="M39" s="232" t="s">
        <v>141</v>
      </c>
      <c r="N39" s="281" t="s">
        <v>235</v>
      </c>
      <c r="O39" s="515">
        <v>0.9</v>
      </c>
      <c r="P39" s="207"/>
      <c r="Q39" s="234" t="s">
        <v>59</v>
      </c>
      <c r="R39" s="243"/>
      <c r="S39" s="243"/>
      <c r="T39" s="243"/>
      <c r="U39" s="243"/>
      <c r="V39" s="243"/>
      <c r="W39" s="243"/>
      <c r="X39" s="243"/>
      <c r="Y39" s="243"/>
      <c r="Z39" s="243"/>
      <c r="AA39" s="243"/>
      <c r="AB39" s="243"/>
      <c r="AC39" s="243"/>
      <c r="AD39" s="243"/>
      <c r="AE39" s="244"/>
      <c r="AF39" s="244"/>
      <c r="AG39" s="244"/>
      <c r="AH39" s="244"/>
      <c r="AI39" s="244"/>
      <c r="AJ39" s="244"/>
      <c r="AK39" s="244"/>
      <c r="AL39" s="244"/>
      <c r="AM39" s="244"/>
      <c r="AN39" s="244"/>
      <c r="AO39" s="244"/>
      <c r="AP39" s="244"/>
    </row>
    <row r="40" spans="2:42" s="254" customFormat="1" ht="63.75">
      <c r="B40" s="207" t="e">
        <f>IF('Formulario PPGR1'!$F40="","",CONCATENATE('Formulario PPGR1'!$C40,".",'Formulario PPGR1'!$D40,".",'Formulario PPGR1'!$E40,".",#REF!))</f>
        <v>#REF!</v>
      </c>
      <c r="C40" s="207" t="e">
        <f>IF('Formulario PPGR1'!$F40="","",#REF!)</f>
        <v>#REF!</v>
      </c>
      <c r="D40" s="207" t="e">
        <f>IF('Formulario PPGR1'!$F40="","",#REF!)</f>
        <v>#REF!</v>
      </c>
      <c r="E40" s="207" t="e">
        <f>IF('Formulario PPGR1'!$F40="","",#REF!)</f>
        <v>#REF!</v>
      </c>
      <c r="F40" s="232" t="s">
        <v>136</v>
      </c>
      <c r="G40" s="233" t="str" cm="1">
        <f t="array" ref="G40">_xlfn.XLOOKUP($F40,LE_tbl[[#All],[Ls_LinesEstategica]],LE_tbl[[#All],[Le_code]],"",0)</f>
        <v>LE.1</v>
      </c>
      <c r="H40" s="232" t="s">
        <v>195</v>
      </c>
      <c r="I40" s="233" t="str">
        <f>_xlfn.XLOOKUP($H40,Obj!$D$122:$D$134,Obj!$E$122:$E$134,"",0)</f>
        <v>Obj1.2</v>
      </c>
      <c r="J40" s="232" t="s">
        <v>236</v>
      </c>
      <c r="K40" s="283" t="s">
        <v>237</v>
      </c>
      <c r="L40" s="232" t="s">
        <v>238</v>
      </c>
      <c r="M40" s="232" t="s">
        <v>141</v>
      </c>
      <c r="N40" s="286" t="s">
        <v>153</v>
      </c>
      <c r="O40" s="284">
        <v>0.5</v>
      </c>
      <c r="P40" s="206"/>
      <c r="Q40" s="234" t="s">
        <v>239</v>
      </c>
      <c r="R40" s="243"/>
      <c r="S40" s="243"/>
      <c r="T40" s="243"/>
      <c r="U40" s="243"/>
      <c r="V40" s="243"/>
      <c r="W40" s="243"/>
      <c r="X40" s="243"/>
      <c r="Y40" s="243"/>
      <c r="Z40" s="243"/>
      <c r="AA40" s="243"/>
      <c r="AB40" s="243"/>
      <c r="AC40" s="243"/>
      <c r="AD40" s="243"/>
      <c r="AE40" s="244"/>
      <c r="AF40" s="244"/>
      <c r="AG40" s="244"/>
      <c r="AH40" s="244"/>
      <c r="AI40" s="244"/>
      <c r="AJ40" s="244"/>
      <c r="AK40" s="244"/>
      <c r="AL40" s="244"/>
      <c r="AM40" s="244"/>
      <c r="AN40" s="244"/>
      <c r="AO40" s="244"/>
      <c r="AP40" s="244"/>
    </row>
    <row r="41" spans="2:42" s="254" customFormat="1" ht="63.75">
      <c r="B41" s="207" t="e">
        <f>IF('Formulario PPGR1'!$F41="","",CONCATENATE('Formulario PPGR1'!$C41,".",'Formulario PPGR1'!$D41,".",'Formulario PPGR1'!$E41,".",#REF!))</f>
        <v>#REF!</v>
      </c>
      <c r="C41" s="207" t="e">
        <f>IF('Formulario PPGR1'!$F41="","",#REF!)</f>
        <v>#REF!</v>
      </c>
      <c r="D41" s="207" t="e">
        <f>IF('Formulario PPGR1'!$F41="","",#REF!)</f>
        <v>#REF!</v>
      </c>
      <c r="E41" s="207" t="e">
        <f>IF('Formulario PPGR1'!$F41="","",#REF!)</f>
        <v>#REF!</v>
      </c>
      <c r="F41" s="232" t="s">
        <v>136</v>
      </c>
      <c r="G41" s="233" t="str" cm="1">
        <f t="array" ref="G41">_xlfn.XLOOKUP($F41,LE_tbl[[#All],[Ls_LinesEstategica]],LE_tbl[[#All],[Le_code]],"",0)</f>
        <v>LE.1</v>
      </c>
      <c r="H41" s="232" t="s">
        <v>195</v>
      </c>
      <c r="I41" s="233" t="str">
        <f>_xlfn.XLOOKUP($H41,Obj!$D$122:$D$134,Obj!$E$122:$E$134,"",0)</f>
        <v>Obj1.2</v>
      </c>
      <c r="J41" s="232" t="s">
        <v>236</v>
      </c>
      <c r="K41" s="283" t="s">
        <v>237</v>
      </c>
      <c r="L41" s="232" t="s">
        <v>240</v>
      </c>
      <c r="M41" s="259" t="s">
        <v>141</v>
      </c>
      <c r="N41" s="281" t="s">
        <v>153</v>
      </c>
      <c r="O41" s="515">
        <v>0.6</v>
      </c>
      <c r="P41" s="207"/>
      <c r="Q41" s="234" t="s">
        <v>146</v>
      </c>
      <c r="R41" s="243"/>
      <c r="S41" s="243"/>
      <c r="T41" s="243"/>
      <c r="U41" s="243"/>
      <c r="V41" s="243"/>
      <c r="W41" s="243"/>
      <c r="X41" s="243"/>
      <c r="Y41" s="243"/>
      <c r="Z41" s="243"/>
      <c r="AA41" s="243"/>
      <c r="AB41" s="243"/>
      <c r="AC41" s="243"/>
      <c r="AD41" s="243"/>
      <c r="AE41" s="244"/>
      <c r="AF41" s="244"/>
      <c r="AG41" s="244"/>
      <c r="AH41" s="244"/>
      <c r="AI41" s="244"/>
      <c r="AJ41" s="244"/>
      <c r="AK41" s="244"/>
      <c r="AL41" s="244"/>
      <c r="AM41" s="244"/>
      <c r="AN41" s="244"/>
      <c r="AO41" s="244"/>
      <c r="AP41" s="244"/>
    </row>
    <row r="42" spans="2:42" s="254" customFormat="1" ht="63.75">
      <c r="B42" s="207" t="e">
        <f>IF('Formulario PPGR1'!$F42="","",CONCATENATE('Formulario PPGR1'!$C42,".",'Formulario PPGR1'!$D42,".",'Formulario PPGR1'!$E42,".",#REF!))</f>
        <v>#REF!</v>
      </c>
      <c r="C42" s="207" t="e">
        <f>IF('Formulario PPGR1'!$F42="","",#REF!)</f>
        <v>#REF!</v>
      </c>
      <c r="D42" s="207" t="e">
        <f>IF('Formulario PPGR1'!$F42="","",#REF!)</f>
        <v>#REF!</v>
      </c>
      <c r="E42" s="207" t="e">
        <f>IF('Formulario PPGR1'!$F42="","",#REF!)</f>
        <v>#REF!</v>
      </c>
      <c r="F42" s="232" t="s">
        <v>136</v>
      </c>
      <c r="G42" s="233" t="str" cm="1">
        <f t="array" ref="G42">_xlfn.XLOOKUP($F42,LE_tbl[[#All],[Ls_LinesEstategica]],LE_tbl[[#All],[Le_code]],"",0)</f>
        <v>LE.1</v>
      </c>
      <c r="H42" s="232" t="s">
        <v>195</v>
      </c>
      <c r="I42" s="233" t="str">
        <f>_xlfn.XLOOKUP($H42,Obj!$D$122:$D$134,Obj!$E$122:$E$134,"",0)</f>
        <v>Obj1.2</v>
      </c>
      <c r="J42" s="232" t="s">
        <v>236</v>
      </c>
      <c r="K42" s="283" t="s">
        <v>241</v>
      </c>
      <c r="L42" s="259" t="s">
        <v>242</v>
      </c>
      <c r="M42" s="259" t="s">
        <v>141</v>
      </c>
      <c r="N42" s="281" t="s">
        <v>153</v>
      </c>
      <c r="O42" s="515">
        <v>0.85</v>
      </c>
      <c r="P42" s="207"/>
      <c r="Q42" s="280" t="s">
        <v>59</v>
      </c>
      <c r="R42" s="243"/>
      <c r="S42" s="243"/>
      <c r="T42" s="243"/>
      <c r="U42" s="243"/>
      <c r="V42" s="243"/>
      <c r="W42" s="243"/>
      <c r="X42" s="243"/>
      <c r="Y42" s="243"/>
      <c r="Z42" s="243"/>
      <c r="AA42" s="243"/>
      <c r="AB42" s="243"/>
      <c r="AC42" s="243"/>
      <c r="AD42" s="243"/>
      <c r="AE42" s="244"/>
      <c r="AF42" s="244"/>
      <c r="AG42" s="244"/>
      <c r="AH42" s="244"/>
      <c r="AI42" s="244"/>
      <c r="AJ42" s="244"/>
      <c r="AK42" s="244"/>
      <c r="AL42" s="244"/>
      <c r="AM42" s="244"/>
      <c r="AN42" s="244"/>
      <c r="AO42" s="244"/>
      <c r="AP42" s="244"/>
    </row>
    <row r="43" spans="2:42" s="254" customFormat="1" ht="63.75">
      <c r="B43" s="207" t="e">
        <f>IF('Formulario PPGR1'!$F43="","",CONCATENATE('Formulario PPGR1'!$C43,".",'Formulario PPGR1'!$D43,".",'Formulario PPGR1'!$E43,".",#REF!))</f>
        <v>#REF!</v>
      </c>
      <c r="C43" s="207" t="e">
        <f>IF('Formulario PPGR1'!$F43="","",#REF!)</f>
        <v>#REF!</v>
      </c>
      <c r="D43" s="207" t="e">
        <f>IF('Formulario PPGR1'!$F43="","",#REF!)</f>
        <v>#REF!</v>
      </c>
      <c r="E43" s="207" t="e">
        <f>IF('Formulario PPGR1'!$F43="","",#REF!)</f>
        <v>#REF!</v>
      </c>
      <c r="F43" s="232" t="s">
        <v>136</v>
      </c>
      <c r="G43" s="233" t="str" cm="1">
        <f t="array" ref="G43">_xlfn.XLOOKUP($F43,LE_tbl[[#All],[Ls_LinesEstategica]],LE_tbl[[#All],[Le_code]],"",0)</f>
        <v>LE.1</v>
      </c>
      <c r="H43" s="232" t="s">
        <v>195</v>
      </c>
      <c r="I43" s="233" t="str">
        <f>_xlfn.XLOOKUP($H43,Obj!$D$122:$D$134,Obj!$E$122:$E$134,"",0)</f>
        <v>Obj1.2</v>
      </c>
      <c r="J43" s="259" t="s">
        <v>243</v>
      </c>
      <c r="K43" s="279" t="s">
        <v>244</v>
      </c>
      <c r="L43" s="259" t="s">
        <v>245</v>
      </c>
      <c r="M43" s="259" t="s">
        <v>141</v>
      </c>
      <c r="N43" s="281">
        <v>0.68899999999999995</v>
      </c>
      <c r="O43" s="515">
        <v>0.7</v>
      </c>
      <c r="P43" s="207"/>
      <c r="Q43" s="280" t="s">
        <v>57</v>
      </c>
      <c r="R43" s="243"/>
      <c r="S43" s="243"/>
      <c r="T43" s="243"/>
      <c r="U43" s="243"/>
      <c r="V43" s="243"/>
      <c r="W43" s="243"/>
      <c r="X43" s="243"/>
      <c r="Y43" s="243"/>
      <c r="Z43" s="243"/>
      <c r="AA43" s="243"/>
      <c r="AB43" s="243"/>
      <c r="AC43" s="243"/>
      <c r="AD43" s="243"/>
      <c r="AE43" s="244"/>
      <c r="AF43" s="244"/>
      <c r="AG43" s="244"/>
      <c r="AH43" s="244"/>
      <c r="AI43" s="244"/>
      <c r="AJ43" s="244"/>
      <c r="AK43" s="244"/>
      <c r="AL43" s="244"/>
      <c r="AM43" s="244"/>
      <c r="AN43" s="244"/>
      <c r="AO43" s="244"/>
      <c r="AP43" s="244"/>
    </row>
    <row r="44" spans="2:42" s="254" customFormat="1" ht="153">
      <c r="B44" s="207" t="e">
        <f>IF('Formulario PPGR1'!$F44="","",CONCATENATE('Formulario PPGR1'!$C44,".",'Formulario PPGR1'!$D44,".",'Formulario PPGR1'!$E44,".",#REF!))</f>
        <v>#REF!</v>
      </c>
      <c r="C44" s="207" t="e">
        <f>IF('Formulario PPGR1'!$F44="","",#REF!)</f>
        <v>#REF!</v>
      </c>
      <c r="D44" s="207" t="e">
        <f>IF('Formulario PPGR1'!$F44="","",#REF!)</f>
        <v>#REF!</v>
      </c>
      <c r="E44" s="207" t="e">
        <f>IF('Formulario PPGR1'!$F44="","",#REF!)</f>
        <v>#REF!</v>
      </c>
      <c r="F44" s="232" t="s">
        <v>136</v>
      </c>
      <c r="G44" s="233" t="str" cm="1">
        <f t="array" ref="G44">_xlfn.XLOOKUP($F44,LE_tbl[[#All],[Ls_LinesEstategica]],LE_tbl[[#All],[Le_code]],"",0)</f>
        <v>LE.1</v>
      </c>
      <c r="H44" s="232" t="s">
        <v>246</v>
      </c>
      <c r="I44" s="233" t="str">
        <f>_xlfn.XLOOKUP($H44,Obj!$D$122:$D$134,Obj!$E$122:$E$134,"",0)</f>
        <v>Obj1.3</v>
      </c>
      <c r="J44" s="232" t="s">
        <v>247</v>
      </c>
      <c r="K44" s="283" t="s">
        <v>248</v>
      </c>
      <c r="L44" s="232" t="s">
        <v>249</v>
      </c>
      <c r="M44" s="232" t="s">
        <v>141</v>
      </c>
      <c r="N44" s="286" t="s">
        <v>250</v>
      </c>
      <c r="O44" s="284">
        <v>1</v>
      </c>
      <c r="P44" s="206"/>
      <c r="Q44" s="234" t="s">
        <v>43</v>
      </c>
      <c r="R44" s="243"/>
      <c r="S44" s="243"/>
      <c r="T44" s="243"/>
      <c r="U44" s="243"/>
      <c r="V44" s="243"/>
      <c r="W44" s="243"/>
      <c r="X44" s="243"/>
      <c r="Y44" s="243"/>
      <c r="Z44" s="243"/>
      <c r="AA44" s="243"/>
      <c r="AB44" s="243"/>
      <c r="AC44" s="243"/>
      <c r="AD44" s="243"/>
      <c r="AE44" s="244"/>
      <c r="AF44" s="244"/>
      <c r="AG44" s="244"/>
      <c r="AH44" s="244"/>
      <c r="AI44" s="244"/>
      <c r="AJ44" s="244"/>
      <c r="AK44" s="244"/>
      <c r="AL44" s="244"/>
      <c r="AM44" s="244"/>
      <c r="AN44" s="244"/>
      <c r="AO44" s="244"/>
      <c r="AP44" s="244"/>
    </row>
    <row r="45" spans="2:42" s="254" customFormat="1" ht="153">
      <c r="B45" s="207" t="e">
        <f>IF('Formulario PPGR1'!$F45="","",CONCATENATE('Formulario PPGR1'!$C45,".",'Formulario PPGR1'!$D45,".",'Formulario PPGR1'!$E45,".",#REF!))</f>
        <v>#REF!</v>
      </c>
      <c r="C45" s="207" t="e">
        <f>IF('Formulario PPGR1'!$F45="","",#REF!)</f>
        <v>#REF!</v>
      </c>
      <c r="D45" s="207" t="e">
        <f>IF('Formulario PPGR1'!$F45="","",#REF!)</f>
        <v>#REF!</v>
      </c>
      <c r="E45" s="207" t="e">
        <f>IF('Formulario PPGR1'!$F45="","",#REF!)</f>
        <v>#REF!</v>
      </c>
      <c r="F45" s="232" t="s">
        <v>136</v>
      </c>
      <c r="G45" s="233" t="str" cm="1">
        <f t="array" ref="G45">_xlfn.XLOOKUP($F45,LE_tbl[[#All],[Ls_LinesEstategica]],LE_tbl[[#All],[Le_code]],"",0)</f>
        <v>LE.1</v>
      </c>
      <c r="H45" s="232" t="s">
        <v>246</v>
      </c>
      <c r="I45" s="233" t="str">
        <f>_xlfn.XLOOKUP($H45,Obj!$D$122:$D$134,Obj!$E$122:$E$134,"",0)</f>
        <v>Obj1.3</v>
      </c>
      <c r="J45" s="232" t="s">
        <v>247</v>
      </c>
      <c r="K45" s="279" t="s">
        <v>251</v>
      </c>
      <c r="L45" s="259" t="s">
        <v>252</v>
      </c>
      <c r="M45" s="259" t="s">
        <v>141</v>
      </c>
      <c r="N45" s="281" t="s">
        <v>253</v>
      </c>
      <c r="O45" s="515">
        <v>0.45</v>
      </c>
      <c r="P45" s="207"/>
      <c r="Q45" s="280" t="s">
        <v>67</v>
      </c>
      <c r="R45" s="243"/>
      <c r="S45" s="243"/>
      <c r="T45" s="243"/>
      <c r="U45" s="243"/>
      <c r="V45" s="243"/>
      <c r="W45" s="243"/>
      <c r="X45" s="243"/>
      <c r="Y45" s="243"/>
      <c r="Z45" s="243"/>
      <c r="AA45" s="243"/>
      <c r="AB45" s="243"/>
      <c r="AC45" s="243"/>
      <c r="AD45" s="243"/>
      <c r="AE45" s="244"/>
      <c r="AF45" s="244"/>
      <c r="AG45" s="244"/>
      <c r="AH45" s="244"/>
      <c r="AI45" s="244"/>
      <c r="AJ45" s="244"/>
      <c r="AK45" s="244"/>
      <c r="AL45" s="244"/>
      <c r="AM45" s="244"/>
      <c r="AN45" s="244"/>
      <c r="AO45" s="244"/>
      <c r="AP45" s="244"/>
    </row>
    <row r="46" spans="2:42" s="254" customFormat="1" ht="153">
      <c r="B46" s="207" t="e">
        <f>IF('Formulario PPGR1'!$F46="","",CONCATENATE('Formulario PPGR1'!$C46,".",'Formulario PPGR1'!$D46,".",'Formulario PPGR1'!$E46,".",#REF!))</f>
        <v>#REF!</v>
      </c>
      <c r="C46" s="207" t="e">
        <f>IF('Formulario PPGR1'!$F46="","",#REF!)</f>
        <v>#REF!</v>
      </c>
      <c r="D46" s="207" t="e">
        <f>IF('Formulario PPGR1'!$F46="","",#REF!)</f>
        <v>#REF!</v>
      </c>
      <c r="E46" s="207" t="e">
        <f>IF('Formulario PPGR1'!$F46="","",#REF!)</f>
        <v>#REF!</v>
      </c>
      <c r="F46" s="232" t="s">
        <v>136</v>
      </c>
      <c r="G46" s="233" t="str" cm="1">
        <f t="array" ref="G46">_xlfn.XLOOKUP($F46,LE_tbl[[#All],[Ls_LinesEstategica]],LE_tbl[[#All],[Le_code]],"",0)</f>
        <v>LE.1</v>
      </c>
      <c r="H46" s="232" t="s">
        <v>246</v>
      </c>
      <c r="I46" s="233" t="str">
        <f>_xlfn.XLOOKUP($H46,Obj!$D$122:$D$134,Obj!$E$122:$E$134,"",0)</f>
        <v>Obj1.3</v>
      </c>
      <c r="J46" s="232" t="s">
        <v>247</v>
      </c>
      <c r="K46" s="279" t="s">
        <v>254</v>
      </c>
      <c r="L46" s="259" t="s">
        <v>255</v>
      </c>
      <c r="M46" s="259" t="s">
        <v>141</v>
      </c>
      <c r="N46" s="281" t="s">
        <v>153</v>
      </c>
      <c r="O46" s="515" t="s">
        <v>256</v>
      </c>
      <c r="P46" s="207"/>
      <c r="Q46" s="280" t="s">
        <v>257</v>
      </c>
      <c r="R46" s="243"/>
      <c r="S46" s="243"/>
      <c r="T46" s="243"/>
      <c r="U46" s="243"/>
      <c r="V46" s="243"/>
      <c r="W46" s="243"/>
      <c r="X46" s="243"/>
      <c r="Y46" s="243"/>
      <c r="Z46" s="243"/>
      <c r="AA46" s="243"/>
      <c r="AB46" s="243"/>
      <c r="AC46" s="243"/>
      <c r="AD46" s="243"/>
      <c r="AE46" s="244"/>
      <c r="AF46" s="244"/>
      <c r="AG46" s="244"/>
      <c r="AH46" s="244"/>
      <c r="AI46" s="244"/>
      <c r="AJ46" s="244"/>
      <c r="AK46" s="244"/>
      <c r="AL46" s="244"/>
      <c r="AM46" s="244"/>
      <c r="AN46" s="244"/>
      <c r="AO46" s="244"/>
      <c r="AP46" s="244"/>
    </row>
    <row r="47" spans="2:42" s="254" customFormat="1" ht="153">
      <c r="B47" s="207" t="e">
        <f>IF('Formulario PPGR1'!$F47="","",CONCATENATE('Formulario PPGR1'!$C47,".",'Formulario PPGR1'!$D47,".",'Formulario PPGR1'!$E47,".",#REF!))</f>
        <v>#REF!</v>
      </c>
      <c r="C47" s="207" t="e">
        <f>IF('Formulario PPGR1'!$F47="","",#REF!)</f>
        <v>#REF!</v>
      </c>
      <c r="D47" s="207" t="e">
        <f>IF('Formulario PPGR1'!$F47="","",#REF!)</f>
        <v>#REF!</v>
      </c>
      <c r="E47" s="207" t="e">
        <f>IF('Formulario PPGR1'!$F47="","",#REF!)</f>
        <v>#REF!</v>
      </c>
      <c r="F47" s="232" t="s">
        <v>136</v>
      </c>
      <c r="G47" s="233" t="str" cm="1">
        <f t="array" ref="G47">_xlfn.XLOOKUP($F47,LE_tbl[[#All],[Ls_LinesEstategica]],LE_tbl[[#All],[Le_code]],"",0)</f>
        <v>LE.1</v>
      </c>
      <c r="H47" s="232" t="s">
        <v>246</v>
      </c>
      <c r="I47" s="233" t="str">
        <f>_xlfn.XLOOKUP($H47,Obj!$D$122:$D$134,Obj!$E$122:$E$134,"",0)</f>
        <v>Obj1.3</v>
      </c>
      <c r="J47" s="232" t="s">
        <v>247</v>
      </c>
      <c r="K47" s="279" t="s">
        <v>258</v>
      </c>
      <c r="L47" s="259" t="s">
        <v>259</v>
      </c>
      <c r="M47" s="259" t="s">
        <v>141</v>
      </c>
      <c r="N47" s="281" t="s">
        <v>153</v>
      </c>
      <c r="O47" s="515" t="s">
        <v>260</v>
      </c>
      <c r="P47" s="207"/>
      <c r="Q47" s="280" t="s">
        <v>257</v>
      </c>
      <c r="R47" s="243"/>
      <c r="S47" s="243"/>
      <c r="T47" s="243"/>
      <c r="U47" s="243"/>
      <c r="V47" s="243"/>
      <c r="W47" s="243"/>
      <c r="X47" s="243"/>
      <c r="Y47" s="243"/>
      <c r="Z47" s="243"/>
      <c r="AA47" s="243"/>
      <c r="AB47" s="243"/>
      <c r="AC47" s="243"/>
      <c r="AD47" s="243"/>
      <c r="AE47" s="244"/>
      <c r="AF47" s="244"/>
      <c r="AG47" s="244"/>
      <c r="AH47" s="244"/>
      <c r="AI47" s="244"/>
      <c r="AJ47" s="244"/>
      <c r="AK47" s="244"/>
      <c r="AL47" s="244"/>
      <c r="AM47" s="244"/>
      <c r="AN47" s="244"/>
      <c r="AO47" s="244"/>
      <c r="AP47" s="244"/>
    </row>
    <row r="48" spans="2:42" s="254" customFormat="1" ht="153">
      <c r="B48" s="207" t="e">
        <f>IF('Formulario PPGR1'!$F48="","",CONCATENATE('Formulario PPGR1'!$C48,".",'Formulario PPGR1'!$D48,".",'Formulario PPGR1'!$E48,".",#REF!))</f>
        <v>#REF!</v>
      </c>
      <c r="C48" s="207" t="e">
        <f>IF('Formulario PPGR1'!$F48="","",#REF!)</f>
        <v>#REF!</v>
      </c>
      <c r="D48" s="207" t="e">
        <f>IF('Formulario PPGR1'!$F48="","",#REF!)</f>
        <v>#REF!</v>
      </c>
      <c r="E48" s="207" t="e">
        <f>IF('Formulario PPGR1'!$F48="","",#REF!)</f>
        <v>#REF!</v>
      </c>
      <c r="F48" s="232" t="s">
        <v>136</v>
      </c>
      <c r="G48" s="233" t="str" cm="1">
        <f t="array" ref="G48">_xlfn.XLOOKUP($F48,LE_tbl[[#All],[Ls_LinesEstategica]],LE_tbl[[#All],[Le_code]],"",0)</f>
        <v>LE.1</v>
      </c>
      <c r="H48" s="232" t="s">
        <v>246</v>
      </c>
      <c r="I48" s="233" t="str">
        <f>_xlfn.XLOOKUP($H48,Obj!$D$122:$D$134,Obj!$E$122:$E$134,"",0)</f>
        <v>Obj1.3</v>
      </c>
      <c r="J48" s="232" t="s">
        <v>247</v>
      </c>
      <c r="K48" s="279" t="s">
        <v>261</v>
      </c>
      <c r="L48" s="259" t="s">
        <v>262</v>
      </c>
      <c r="M48" s="259" t="s">
        <v>141</v>
      </c>
      <c r="N48" s="281">
        <v>0.87</v>
      </c>
      <c r="O48" s="515" t="s">
        <v>263</v>
      </c>
      <c r="P48" s="207"/>
      <c r="Q48" s="280" t="s">
        <v>264</v>
      </c>
      <c r="R48" s="243"/>
      <c r="S48" s="243"/>
      <c r="T48" s="243"/>
      <c r="U48" s="243"/>
      <c r="V48" s="243"/>
      <c r="W48" s="243"/>
      <c r="X48" s="243"/>
      <c r="Y48" s="243"/>
      <c r="Z48" s="243"/>
      <c r="AA48" s="243"/>
      <c r="AB48" s="243"/>
      <c r="AC48" s="243"/>
      <c r="AD48" s="243"/>
      <c r="AE48" s="244"/>
      <c r="AF48" s="244"/>
      <c r="AG48" s="244"/>
      <c r="AH48" s="244"/>
      <c r="AI48" s="244"/>
      <c r="AJ48" s="244"/>
      <c r="AK48" s="244"/>
      <c r="AL48" s="244"/>
      <c r="AM48" s="244"/>
      <c r="AN48" s="244"/>
      <c r="AO48" s="244"/>
      <c r="AP48" s="244"/>
    </row>
    <row r="49" spans="2:42" s="254" customFormat="1" ht="153">
      <c r="B49" s="207" t="e">
        <f>IF('Formulario PPGR1'!$F49="","",CONCATENATE('Formulario PPGR1'!$C49,".",'Formulario PPGR1'!$D49,".",'Formulario PPGR1'!$E49,".",#REF!))</f>
        <v>#REF!</v>
      </c>
      <c r="C49" s="207" t="e">
        <f>IF('Formulario PPGR1'!$F49="","",#REF!)</f>
        <v>#REF!</v>
      </c>
      <c r="D49" s="207" t="e">
        <f>IF('Formulario PPGR1'!$F49="","",#REF!)</f>
        <v>#REF!</v>
      </c>
      <c r="E49" s="207" t="e">
        <f>IF('Formulario PPGR1'!$F49="","",#REF!)</f>
        <v>#REF!</v>
      </c>
      <c r="F49" s="232" t="s">
        <v>136</v>
      </c>
      <c r="G49" s="233" t="str" cm="1">
        <f t="array" ref="G49">_xlfn.XLOOKUP($F49,LE_tbl[[#All],[Ls_LinesEstategica]],LE_tbl[[#All],[Le_code]],"",0)</f>
        <v>LE.1</v>
      </c>
      <c r="H49" s="232" t="s">
        <v>246</v>
      </c>
      <c r="I49" s="233" t="str">
        <f>_xlfn.XLOOKUP($H49,Obj!$D$122:$D$134,Obj!$E$122:$E$134,"",0)</f>
        <v>Obj1.3</v>
      </c>
      <c r="J49" s="232" t="s">
        <v>247</v>
      </c>
      <c r="K49" s="279" t="s">
        <v>261</v>
      </c>
      <c r="L49" s="259" t="s">
        <v>265</v>
      </c>
      <c r="M49" s="259" t="s">
        <v>141</v>
      </c>
      <c r="N49" s="281">
        <v>0.85</v>
      </c>
      <c r="O49" s="515" t="s">
        <v>263</v>
      </c>
      <c r="P49" s="207"/>
      <c r="Q49" s="280" t="s">
        <v>266</v>
      </c>
      <c r="R49" s="243"/>
      <c r="S49" s="243"/>
      <c r="T49" s="243"/>
      <c r="U49" s="243"/>
      <c r="V49" s="243"/>
      <c r="W49" s="243"/>
      <c r="X49" s="243"/>
      <c r="Y49" s="243"/>
      <c r="Z49" s="243"/>
      <c r="AA49" s="243"/>
      <c r="AB49" s="243"/>
      <c r="AC49" s="243"/>
      <c r="AD49" s="243"/>
      <c r="AE49" s="244"/>
      <c r="AF49" s="244"/>
      <c r="AG49" s="244"/>
      <c r="AH49" s="244"/>
      <c r="AI49" s="244"/>
      <c r="AJ49" s="244"/>
      <c r="AK49" s="244"/>
      <c r="AL49" s="244"/>
      <c r="AM49" s="244"/>
      <c r="AN49" s="244"/>
      <c r="AO49" s="244"/>
      <c r="AP49" s="244"/>
    </row>
    <row r="50" spans="2:42" s="254" customFormat="1" ht="153">
      <c r="B50" s="207" t="e">
        <f>IF('Formulario PPGR1'!$F50="","",CONCATENATE('Formulario PPGR1'!$C50,".",'Formulario PPGR1'!$D50,".",'Formulario PPGR1'!$E50,".",#REF!))</f>
        <v>#REF!</v>
      </c>
      <c r="C50" s="207" t="e">
        <f>IF('Formulario PPGR1'!$F50="","",#REF!)</f>
        <v>#REF!</v>
      </c>
      <c r="D50" s="207" t="e">
        <f>IF('Formulario PPGR1'!$F50="","",#REF!)</f>
        <v>#REF!</v>
      </c>
      <c r="E50" s="207" t="e">
        <f>IF('Formulario PPGR1'!$F50="","",#REF!)</f>
        <v>#REF!</v>
      </c>
      <c r="F50" s="232" t="s">
        <v>136</v>
      </c>
      <c r="G50" s="233" t="str" cm="1">
        <f t="array" ref="G50">_xlfn.XLOOKUP($F50,LE_tbl[[#All],[Ls_LinesEstategica]],LE_tbl[[#All],[Le_code]],"",0)</f>
        <v>LE.1</v>
      </c>
      <c r="H50" s="232" t="s">
        <v>246</v>
      </c>
      <c r="I50" s="233" t="str">
        <f>_xlfn.XLOOKUP($H50,Obj!$D$122:$D$134,Obj!$E$122:$E$134,"",0)</f>
        <v>Obj1.3</v>
      </c>
      <c r="J50" s="232" t="s">
        <v>247</v>
      </c>
      <c r="K50" s="279" t="s">
        <v>261</v>
      </c>
      <c r="L50" s="259" t="s">
        <v>267</v>
      </c>
      <c r="M50" s="259" t="s">
        <v>141</v>
      </c>
      <c r="N50" s="281" t="s">
        <v>153</v>
      </c>
      <c r="O50" s="515" t="s">
        <v>263</v>
      </c>
      <c r="P50" s="207"/>
      <c r="Q50" s="280" t="s">
        <v>257</v>
      </c>
      <c r="R50" s="243"/>
      <c r="S50" s="243"/>
      <c r="T50" s="243"/>
      <c r="U50" s="243"/>
      <c r="V50" s="243"/>
      <c r="W50" s="243"/>
      <c r="X50" s="243"/>
      <c r="Y50" s="243"/>
      <c r="Z50" s="243"/>
      <c r="AA50" s="243"/>
      <c r="AB50" s="243"/>
      <c r="AC50" s="243"/>
      <c r="AD50" s="243"/>
      <c r="AE50" s="244"/>
      <c r="AF50" s="244"/>
      <c r="AG50" s="244"/>
      <c r="AH50" s="244"/>
      <c r="AI50" s="244"/>
      <c r="AJ50" s="244"/>
      <c r="AK50" s="244"/>
      <c r="AL50" s="244"/>
      <c r="AM50" s="244"/>
      <c r="AN50" s="244"/>
      <c r="AO50" s="244"/>
      <c r="AP50" s="244"/>
    </row>
    <row r="51" spans="2:42" s="254" customFormat="1" ht="89.25">
      <c r="B51" s="207" t="e">
        <f>IF('Formulario PPGR1'!$F51="","",CONCATENATE('Formulario PPGR1'!$C51,".",'Formulario PPGR1'!$D51,".",'Formulario PPGR1'!$E51,".",#REF!))</f>
        <v>#REF!</v>
      </c>
      <c r="C51" s="207" t="e">
        <f>IF('Formulario PPGR1'!$F51="","",#REF!)</f>
        <v>#REF!</v>
      </c>
      <c r="D51" s="207" t="e">
        <f>IF('Formulario PPGR1'!$F51="","",#REF!)</f>
        <v>#REF!</v>
      </c>
      <c r="E51" s="207" t="e">
        <f>IF('Formulario PPGR1'!$F51="","",#REF!)</f>
        <v>#REF!</v>
      </c>
      <c r="F51" s="232" t="s">
        <v>136</v>
      </c>
      <c r="G51" s="233" t="str" cm="1">
        <f t="array" ref="G51">_xlfn.XLOOKUP($F51,LE_tbl[[#All],[Ls_LinesEstategica]],LE_tbl[[#All],[Le_code]],"",0)</f>
        <v>LE.1</v>
      </c>
      <c r="H51" s="232" t="s">
        <v>246</v>
      </c>
      <c r="I51" s="233" t="str">
        <f>_xlfn.XLOOKUP($H51,Obj!$D$122:$D$134,Obj!$E$122:$E$134,"",0)</f>
        <v>Obj1.3</v>
      </c>
      <c r="J51" s="232" t="s">
        <v>268</v>
      </c>
      <c r="K51" s="283" t="s">
        <v>269</v>
      </c>
      <c r="L51" s="232" t="s">
        <v>270</v>
      </c>
      <c r="M51" s="232" t="s">
        <v>141</v>
      </c>
      <c r="N51" s="286" t="s">
        <v>153</v>
      </c>
      <c r="O51" s="284">
        <v>0.9</v>
      </c>
      <c r="P51" s="206"/>
      <c r="Q51" s="234" t="s">
        <v>61</v>
      </c>
      <c r="R51" s="243"/>
      <c r="S51" s="243"/>
      <c r="T51" s="243"/>
      <c r="U51" s="243"/>
      <c r="V51" s="243"/>
      <c r="W51" s="243"/>
      <c r="X51" s="243"/>
      <c r="Y51" s="243"/>
      <c r="Z51" s="243"/>
      <c r="AA51" s="243"/>
      <c r="AB51" s="243"/>
      <c r="AC51" s="243"/>
      <c r="AD51" s="243"/>
      <c r="AE51" s="244"/>
      <c r="AF51" s="244"/>
      <c r="AG51" s="244"/>
      <c r="AH51" s="244"/>
      <c r="AI51" s="244"/>
      <c r="AJ51" s="244"/>
      <c r="AK51" s="244"/>
      <c r="AL51" s="244"/>
      <c r="AM51" s="244"/>
      <c r="AN51" s="244"/>
      <c r="AO51" s="244"/>
      <c r="AP51" s="244"/>
    </row>
    <row r="52" spans="2:42" s="254" customFormat="1" ht="89.25">
      <c r="B52" s="207" t="e">
        <f>IF('Formulario PPGR1'!$F52="","",CONCATENATE('Formulario PPGR1'!$C52,".",'Formulario PPGR1'!$D52,".",'Formulario PPGR1'!$E52,".",#REF!))</f>
        <v>#REF!</v>
      </c>
      <c r="C52" s="207" t="e">
        <f>IF('Formulario PPGR1'!$F52="","",#REF!)</f>
        <v>#REF!</v>
      </c>
      <c r="D52" s="207" t="e">
        <f>IF('Formulario PPGR1'!$F52="","",#REF!)</f>
        <v>#REF!</v>
      </c>
      <c r="E52" s="207" t="e">
        <f>IF('Formulario PPGR1'!$F52="","",#REF!)</f>
        <v>#REF!</v>
      </c>
      <c r="F52" s="232" t="s">
        <v>136</v>
      </c>
      <c r="G52" s="233" t="str" cm="1">
        <f t="array" ref="G52">_xlfn.XLOOKUP($F52,LE_tbl[[#All],[Ls_LinesEstategica]],LE_tbl[[#All],[Le_code]],"",0)</f>
        <v>LE.1</v>
      </c>
      <c r="H52" s="232" t="s">
        <v>246</v>
      </c>
      <c r="I52" s="233" t="str">
        <f>_xlfn.XLOOKUP($H52,Obj!$D$122:$D$134,Obj!$E$122:$E$134,"",0)</f>
        <v>Obj1.3</v>
      </c>
      <c r="J52" s="232" t="s">
        <v>268</v>
      </c>
      <c r="K52" s="283" t="s">
        <v>271</v>
      </c>
      <c r="L52" s="232" t="s">
        <v>272</v>
      </c>
      <c r="M52" s="232" t="s">
        <v>141</v>
      </c>
      <c r="N52" s="284" t="s">
        <v>153</v>
      </c>
      <c r="O52" s="284" t="s">
        <v>273</v>
      </c>
      <c r="P52" s="206"/>
      <c r="Q52" s="280" t="s">
        <v>266</v>
      </c>
      <c r="R52" s="243"/>
      <c r="S52" s="243"/>
      <c r="T52" s="243"/>
      <c r="U52" s="243"/>
      <c r="V52" s="243"/>
      <c r="W52" s="243"/>
      <c r="X52" s="243"/>
      <c r="Y52" s="243"/>
      <c r="Z52" s="243"/>
      <c r="AA52" s="243"/>
      <c r="AB52" s="243"/>
      <c r="AC52" s="243"/>
      <c r="AD52" s="243"/>
      <c r="AE52" s="244"/>
      <c r="AF52" s="244"/>
      <c r="AG52" s="244"/>
      <c r="AH52" s="244"/>
      <c r="AI52" s="244"/>
      <c r="AJ52" s="244"/>
      <c r="AK52" s="244"/>
      <c r="AL52" s="244"/>
      <c r="AM52" s="244"/>
      <c r="AN52" s="244"/>
      <c r="AO52" s="244"/>
      <c r="AP52" s="244"/>
    </row>
    <row r="53" spans="2:42" s="254" customFormat="1" ht="89.25">
      <c r="B53" s="207" t="e">
        <f>IF('Formulario PPGR1'!$F53="","",CONCATENATE('Formulario PPGR1'!$C53,".",'Formulario PPGR1'!$D53,".",'Formulario PPGR1'!$E53,".",#REF!))</f>
        <v>#REF!</v>
      </c>
      <c r="C53" s="207" t="e">
        <f>IF('Formulario PPGR1'!$F53="","",#REF!)</f>
        <v>#REF!</v>
      </c>
      <c r="D53" s="207" t="e">
        <f>IF('Formulario PPGR1'!$F53="","",#REF!)</f>
        <v>#REF!</v>
      </c>
      <c r="E53" s="207" t="e">
        <f>IF('Formulario PPGR1'!$F53="","",#REF!)</f>
        <v>#REF!</v>
      </c>
      <c r="F53" s="232" t="s">
        <v>136</v>
      </c>
      <c r="G53" s="233" t="str" cm="1">
        <f t="array" ref="G53">_xlfn.XLOOKUP($F53,LE_tbl[[#All],[Ls_LinesEstategica]],LE_tbl[[#All],[Le_code]],"",0)</f>
        <v>LE.1</v>
      </c>
      <c r="H53" s="232" t="s">
        <v>246</v>
      </c>
      <c r="I53" s="233" t="str">
        <f>_xlfn.XLOOKUP($H53,Obj!$D$122:$D$134,Obj!$E$122:$E$134,"",0)</f>
        <v>Obj1.3</v>
      </c>
      <c r="J53" s="232" t="s">
        <v>268</v>
      </c>
      <c r="K53" s="283" t="s">
        <v>271</v>
      </c>
      <c r="L53" s="232" t="s">
        <v>274</v>
      </c>
      <c r="M53" s="232" t="s">
        <v>141</v>
      </c>
      <c r="N53" s="284" t="s">
        <v>153</v>
      </c>
      <c r="O53" s="284" t="s">
        <v>275</v>
      </c>
      <c r="P53" s="206"/>
      <c r="Q53" s="280" t="s">
        <v>264</v>
      </c>
      <c r="R53" s="243"/>
      <c r="S53" s="243"/>
      <c r="T53" s="243"/>
      <c r="U53" s="243"/>
      <c r="V53" s="243"/>
      <c r="W53" s="243"/>
      <c r="X53" s="243"/>
      <c r="Y53" s="243"/>
      <c r="Z53" s="243"/>
      <c r="AA53" s="243"/>
      <c r="AB53" s="243"/>
      <c r="AC53" s="243"/>
      <c r="AD53" s="243"/>
      <c r="AE53" s="244"/>
      <c r="AF53" s="244"/>
      <c r="AG53" s="244"/>
      <c r="AH53" s="244"/>
      <c r="AI53" s="244"/>
      <c r="AJ53" s="244"/>
      <c r="AK53" s="244"/>
      <c r="AL53" s="244"/>
      <c r="AM53" s="244"/>
      <c r="AN53" s="244"/>
      <c r="AO53" s="244"/>
      <c r="AP53" s="244"/>
    </row>
    <row r="54" spans="2:42" s="254" customFormat="1" ht="89.25">
      <c r="B54" s="207" t="e">
        <f>IF('Formulario PPGR1'!$F54="","",CONCATENATE('Formulario PPGR1'!$C54,".",'Formulario PPGR1'!$D54,".",'Formulario PPGR1'!$E54,".",#REF!))</f>
        <v>#REF!</v>
      </c>
      <c r="C54" s="207" t="e">
        <f>IF('Formulario PPGR1'!$F54="","",#REF!)</f>
        <v>#REF!</v>
      </c>
      <c r="D54" s="207" t="e">
        <f>IF('Formulario PPGR1'!$F54="","",#REF!)</f>
        <v>#REF!</v>
      </c>
      <c r="E54" s="207" t="e">
        <f>IF('Formulario PPGR1'!$F54="","",#REF!)</f>
        <v>#REF!</v>
      </c>
      <c r="F54" s="232" t="s">
        <v>136</v>
      </c>
      <c r="G54" s="233" t="str" cm="1">
        <f t="array" ref="G54">_xlfn.XLOOKUP($F54,LE_tbl[[#All],[Ls_LinesEstategica]],LE_tbl[[#All],[Le_code]],"",0)</f>
        <v>LE.1</v>
      </c>
      <c r="H54" s="232" t="s">
        <v>246</v>
      </c>
      <c r="I54" s="233" t="str">
        <f>_xlfn.XLOOKUP($H54,Obj!$D$122:$D$134,Obj!$E$122:$E$134,"",0)</f>
        <v>Obj1.3</v>
      </c>
      <c r="J54" s="232" t="s">
        <v>268</v>
      </c>
      <c r="K54" s="283" t="s">
        <v>276</v>
      </c>
      <c r="L54" s="232" t="s">
        <v>277</v>
      </c>
      <c r="M54" s="232" t="s">
        <v>141</v>
      </c>
      <c r="N54" s="284" t="s">
        <v>153</v>
      </c>
      <c r="O54" s="284" t="s">
        <v>278</v>
      </c>
      <c r="P54" s="234"/>
      <c r="Q54" s="280" t="s">
        <v>257</v>
      </c>
      <c r="R54" s="243"/>
      <c r="S54" s="243"/>
      <c r="T54" s="243"/>
      <c r="U54" s="243"/>
      <c r="V54" s="243"/>
      <c r="W54" s="243"/>
      <c r="X54" s="243"/>
      <c r="Y54" s="243"/>
      <c r="Z54" s="243"/>
      <c r="AA54" s="243"/>
      <c r="AB54" s="243"/>
      <c r="AC54" s="243"/>
      <c r="AD54" s="243"/>
      <c r="AE54" s="244"/>
      <c r="AF54" s="244"/>
      <c r="AG54" s="244"/>
      <c r="AH54" s="244"/>
      <c r="AI54" s="244"/>
      <c r="AJ54" s="244"/>
      <c r="AK54" s="244"/>
      <c r="AL54" s="244"/>
      <c r="AM54" s="244"/>
      <c r="AN54" s="244"/>
      <c r="AO54" s="244"/>
      <c r="AP54" s="244"/>
    </row>
    <row r="55" spans="2:42" s="254" customFormat="1" ht="89.25">
      <c r="B55" s="207" t="e">
        <f>IF('Formulario PPGR1'!$F55="","",CONCATENATE('Formulario PPGR1'!$C55,".",'Formulario PPGR1'!$D55,".",'Formulario PPGR1'!$E55,".",#REF!))</f>
        <v>#REF!</v>
      </c>
      <c r="C55" s="207" t="e">
        <f>IF('Formulario PPGR1'!$F55="","",#REF!)</f>
        <v>#REF!</v>
      </c>
      <c r="D55" s="207" t="e">
        <f>IF('Formulario PPGR1'!$F55="","",#REF!)</f>
        <v>#REF!</v>
      </c>
      <c r="E55" s="207" t="e">
        <f>IF('Formulario PPGR1'!$F55="","",#REF!)</f>
        <v>#REF!</v>
      </c>
      <c r="F55" s="232" t="s">
        <v>136</v>
      </c>
      <c r="G55" s="233" t="str" cm="1">
        <f t="array" ref="G55">_xlfn.XLOOKUP($F55,LE_tbl[[#All],[Ls_LinesEstategica]],LE_tbl[[#All],[Le_code]],"",0)</f>
        <v>LE.1</v>
      </c>
      <c r="H55" s="232" t="s">
        <v>246</v>
      </c>
      <c r="I55" s="233" t="str">
        <f>_xlfn.XLOOKUP($H55,Obj!$D$122:$D$134,Obj!$E$122:$E$134,"",0)</f>
        <v>Obj1.3</v>
      </c>
      <c r="J55" s="232" t="s">
        <v>268</v>
      </c>
      <c r="K55" s="279" t="s">
        <v>279</v>
      </c>
      <c r="L55" s="259" t="s">
        <v>280</v>
      </c>
      <c r="M55" s="259" t="s">
        <v>281</v>
      </c>
      <c r="N55" s="518" t="s">
        <v>282</v>
      </c>
      <c r="O55" s="518">
        <v>99.86</v>
      </c>
      <c r="P55" s="207"/>
      <c r="Q55" s="280" t="s">
        <v>283</v>
      </c>
      <c r="R55" s="243"/>
      <c r="S55" s="243"/>
      <c r="T55" s="243"/>
      <c r="U55" s="243"/>
      <c r="V55" s="243"/>
      <c r="W55" s="243"/>
      <c r="X55" s="243"/>
      <c r="Y55" s="243"/>
      <c r="Z55" s="243"/>
      <c r="AA55" s="243"/>
      <c r="AB55" s="243"/>
      <c r="AC55" s="243"/>
      <c r="AD55" s="243"/>
      <c r="AE55" s="244"/>
      <c r="AF55" s="244"/>
      <c r="AG55" s="244"/>
      <c r="AH55" s="244"/>
      <c r="AI55" s="244"/>
      <c r="AJ55" s="244"/>
      <c r="AK55" s="244"/>
      <c r="AL55" s="244"/>
      <c r="AM55" s="244"/>
      <c r="AN55" s="244"/>
      <c r="AO55" s="244"/>
      <c r="AP55" s="244"/>
    </row>
    <row r="56" spans="2:42" s="254" customFormat="1" ht="89.25">
      <c r="B56" s="207" t="e">
        <f>IF('Formulario PPGR1'!$F56="","",CONCATENATE('Formulario PPGR1'!$C56,".",'Formulario PPGR1'!$D56,".",'Formulario PPGR1'!$E56,".",#REF!))</f>
        <v>#REF!</v>
      </c>
      <c r="C56" s="207" t="e">
        <f>IF('Formulario PPGR1'!$F56="","",#REF!)</f>
        <v>#REF!</v>
      </c>
      <c r="D56" s="207" t="e">
        <f>IF('Formulario PPGR1'!$F56="","",#REF!)</f>
        <v>#REF!</v>
      </c>
      <c r="E56" s="207" t="e">
        <f>IF('Formulario PPGR1'!$F56="","",#REF!)</f>
        <v>#REF!</v>
      </c>
      <c r="F56" s="232" t="s">
        <v>136</v>
      </c>
      <c r="G56" s="233" t="str" cm="1">
        <f t="array" ref="G56">_xlfn.XLOOKUP($F56,LE_tbl[[#All],[Ls_LinesEstategica]],LE_tbl[[#All],[Le_code]],"",0)</f>
        <v>LE.1</v>
      </c>
      <c r="H56" s="232" t="s">
        <v>246</v>
      </c>
      <c r="I56" s="233" t="str">
        <f>_xlfn.XLOOKUP($H56,Obj!$D$122:$D$134,Obj!$E$122:$E$134,"",0)</f>
        <v>Obj1.3</v>
      </c>
      <c r="J56" s="232" t="s">
        <v>268</v>
      </c>
      <c r="K56" s="279" t="s">
        <v>279</v>
      </c>
      <c r="L56" s="259" t="s">
        <v>284</v>
      </c>
      <c r="M56" s="259" t="s">
        <v>285</v>
      </c>
      <c r="N56" s="518" t="s">
        <v>286</v>
      </c>
      <c r="O56" s="518">
        <v>13.94</v>
      </c>
      <c r="P56" s="207"/>
      <c r="Q56" s="280" t="s">
        <v>283</v>
      </c>
      <c r="R56" s="243"/>
      <c r="S56" s="243"/>
      <c r="T56" s="243"/>
      <c r="U56" s="243"/>
      <c r="V56" s="243"/>
      <c r="W56" s="243"/>
      <c r="X56" s="243"/>
      <c r="Y56" s="243"/>
      <c r="Z56" s="243"/>
      <c r="AA56" s="243"/>
      <c r="AB56" s="243"/>
      <c r="AC56" s="243"/>
      <c r="AD56" s="243"/>
      <c r="AE56" s="244"/>
      <c r="AF56" s="244"/>
      <c r="AG56" s="244"/>
      <c r="AH56" s="244"/>
      <c r="AI56" s="244"/>
      <c r="AJ56" s="244"/>
      <c r="AK56" s="244"/>
      <c r="AL56" s="244"/>
      <c r="AM56" s="244"/>
      <c r="AN56" s="244"/>
      <c r="AO56" s="244"/>
      <c r="AP56" s="244"/>
    </row>
    <row r="57" spans="2:42" s="254" customFormat="1" ht="89.25">
      <c r="B57" s="207" t="e">
        <f>IF('Formulario PPGR1'!$F57="","",CONCATENATE('Formulario PPGR1'!$C57,".",'Formulario PPGR1'!$D57,".",'Formulario PPGR1'!$E57,".",#REF!))</f>
        <v>#REF!</v>
      </c>
      <c r="C57" s="207" t="e">
        <f>IF('Formulario PPGR1'!$F57="","",#REF!)</f>
        <v>#REF!</v>
      </c>
      <c r="D57" s="207" t="e">
        <f>IF('Formulario PPGR1'!$F57="","",#REF!)</f>
        <v>#REF!</v>
      </c>
      <c r="E57" s="207" t="e">
        <f>IF('Formulario PPGR1'!$F57="","",#REF!)</f>
        <v>#REF!</v>
      </c>
      <c r="F57" s="232" t="s">
        <v>136</v>
      </c>
      <c r="G57" s="233" t="str" cm="1">
        <f t="array" ref="G57">_xlfn.XLOOKUP($F57,LE_tbl[[#All],[Ls_LinesEstategica]],LE_tbl[[#All],[Le_code]],"",0)</f>
        <v>LE.1</v>
      </c>
      <c r="H57" s="232" t="s">
        <v>246</v>
      </c>
      <c r="I57" s="233" t="str">
        <f>_xlfn.XLOOKUP($H57,Obj!$D$122:$D$134,Obj!$E$122:$E$134,"",0)</f>
        <v>Obj1.3</v>
      </c>
      <c r="J57" s="232" t="s">
        <v>268</v>
      </c>
      <c r="K57" s="279" t="s">
        <v>287</v>
      </c>
      <c r="L57" s="259" t="s">
        <v>288</v>
      </c>
      <c r="M57" s="259" t="s">
        <v>141</v>
      </c>
      <c r="N57" s="518" t="s">
        <v>289</v>
      </c>
      <c r="O57" s="519">
        <v>18</v>
      </c>
      <c r="P57" s="207"/>
      <c r="Q57" s="280" t="s">
        <v>283</v>
      </c>
      <c r="R57" s="243"/>
      <c r="S57" s="243"/>
      <c r="T57" s="243"/>
      <c r="U57" s="243"/>
      <c r="V57" s="243"/>
      <c r="W57" s="243"/>
      <c r="X57" s="243"/>
      <c r="Y57" s="243"/>
      <c r="Z57" s="243"/>
      <c r="AA57" s="243"/>
      <c r="AB57" s="243"/>
      <c r="AC57" s="243"/>
      <c r="AD57" s="243"/>
      <c r="AE57" s="244"/>
      <c r="AF57" s="244"/>
      <c r="AG57" s="244"/>
      <c r="AH57" s="244"/>
      <c r="AI57" s="244"/>
      <c r="AJ57" s="244"/>
      <c r="AK57" s="244"/>
      <c r="AL57" s="244"/>
      <c r="AM57" s="244"/>
      <c r="AN57" s="244"/>
      <c r="AO57" s="244"/>
      <c r="AP57" s="244"/>
    </row>
    <row r="58" spans="2:42" s="254" customFormat="1" ht="89.25">
      <c r="B58" s="207" t="e">
        <f>IF('Formulario PPGR1'!$F58="","",CONCATENATE('Formulario PPGR1'!$C58,".",'Formulario PPGR1'!$D58,".",'Formulario PPGR1'!$E58,".",#REF!))</f>
        <v>#REF!</v>
      </c>
      <c r="C58" s="207" t="e">
        <f>IF('Formulario PPGR1'!$F58="","",#REF!)</f>
        <v>#REF!</v>
      </c>
      <c r="D58" s="207" t="e">
        <f>IF('Formulario PPGR1'!$F58="","",#REF!)</f>
        <v>#REF!</v>
      </c>
      <c r="E58" s="207" t="e">
        <f>IF('Formulario PPGR1'!$F58="","",#REF!)</f>
        <v>#REF!</v>
      </c>
      <c r="F58" s="232" t="s">
        <v>136</v>
      </c>
      <c r="G58" s="233" t="str" cm="1">
        <f t="array" ref="G58">_xlfn.XLOOKUP($F58,LE_tbl[[#All],[Ls_LinesEstategica]],LE_tbl[[#All],[Le_code]],"",0)</f>
        <v>LE.1</v>
      </c>
      <c r="H58" s="232" t="s">
        <v>246</v>
      </c>
      <c r="I58" s="233" t="str">
        <f>_xlfn.XLOOKUP($H58,Obj!$D$122:$D$134,Obj!$E$122:$E$134,"",0)</f>
        <v>Obj1.3</v>
      </c>
      <c r="J58" s="232" t="s">
        <v>268</v>
      </c>
      <c r="K58" s="279" t="s">
        <v>287</v>
      </c>
      <c r="L58" s="259" t="s">
        <v>290</v>
      </c>
      <c r="M58" s="259" t="s">
        <v>141</v>
      </c>
      <c r="N58" s="518" t="s">
        <v>291</v>
      </c>
      <c r="O58" s="530" t="s">
        <v>292</v>
      </c>
      <c r="P58" s="207"/>
      <c r="Q58" s="280" t="s">
        <v>283</v>
      </c>
      <c r="R58" s="243"/>
      <c r="S58" s="243"/>
      <c r="T58" s="243"/>
      <c r="U58" s="243"/>
      <c r="V58" s="243"/>
      <c r="W58" s="243"/>
      <c r="X58" s="243"/>
      <c r="Y58" s="243"/>
      <c r="Z58" s="243"/>
      <c r="AA58" s="243"/>
      <c r="AB58" s="243"/>
      <c r="AC58" s="243"/>
      <c r="AD58" s="243"/>
      <c r="AE58" s="244"/>
      <c r="AF58" s="244"/>
      <c r="AG58" s="244"/>
      <c r="AH58" s="244"/>
      <c r="AI58" s="244"/>
      <c r="AJ58" s="244"/>
      <c r="AK58" s="244"/>
      <c r="AL58" s="244"/>
      <c r="AM58" s="244"/>
      <c r="AN58" s="244"/>
      <c r="AO58" s="244"/>
      <c r="AP58" s="244"/>
    </row>
    <row r="59" spans="2:42" s="254" customFormat="1" ht="89.25">
      <c r="B59" s="207" t="e">
        <f>IF('Formulario PPGR1'!$F59="","",CONCATENATE('Formulario PPGR1'!$C59,".",'Formulario PPGR1'!$D59,".",'Formulario PPGR1'!$E59,".",#REF!))</f>
        <v>#REF!</v>
      </c>
      <c r="C59" s="207" t="e">
        <f>IF('Formulario PPGR1'!$F59="","",#REF!)</f>
        <v>#REF!</v>
      </c>
      <c r="D59" s="207" t="e">
        <f>IF('Formulario PPGR1'!$F59="","",#REF!)</f>
        <v>#REF!</v>
      </c>
      <c r="E59" s="207" t="e">
        <f>IF('Formulario PPGR1'!$F59="","",#REF!)</f>
        <v>#REF!</v>
      </c>
      <c r="F59" s="232" t="s">
        <v>136</v>
      </c>
      <c r="G59" s="233" t="str" cm="1">
        <f t="array" ref="G59">_xlfn.XLOOKUP($F59,LE_tbl[[#All],[Ls_LinesEstategica]],LE_tbl[[#All],[Le_code]],"",0)</f>
        <v>LE.1</v>
      </c>
      <c r="H59" s="232" t="s">
        <v>246</v>
      </c>
      <c r="I59" s="233" t="str">
        <f>_xlfn.XLOOKUP($H59,Obj!$D$122:$D$134,Obj!$E$122:$E$134,"",0)</f>
        <v>Obj1.3</v>
      </c>
      <c r="J59" s="232" t="s">
        <v>268</v>
      </c>
      <c r="K59" s="279" t="s">
        <v>287</v>
      </c>
      <c r="L59" s="259" t="s">
        <v>293</v>
      </c>
      <c r="M59" s="259" t="s">
        <v>141</v>
      </c>
      <c r="N59" s="518" t="s">
        <v>153</v>
      </c>
      <c r="O59" s="515">
        <v>0.35</v>
      </c>
      <c r="P59" s="207"/>
      <c r="Q59" s="280" t="s">
        <v>57</v>
      </c>
      <c r="R59" s="243"/>
      <c r="S59" s="243"/>
      <c r="T59" s="243"/>
      <c r="U59" s="243"/>
      <c r="V59" s="243"/>
      <c r="W59" s="243"/>
      <c r="X59" s="243"/>
      <c r="Y59" s="243"/>
      <c r="Z59" s="243"/>
      <c r="AA59" s="243"/>
      <c r="AB59" s="243"/>
      <c r="AC59" s="243"/>
      <c r="AD59" s="243"/>
      <c r="AE59" s="244"/>
      <c r="AF59" s="244"/>
      <c r="AG59" s="244"/>
      <c r="AH59" s="244"/>
      <c r="AI59" s="244"/>
      <c r="AJ59" s="244"/>
      <c r="AK59" s="244"/>
      <c r="AL59" s="244"/>
      <c r="AM59" s="244"/>
      <c r="AN59" s="244"/>
      <c r="AO59" s="244"/>
      <c r="AP59" s="244"/>
    </row>
    <row r="60" spans="2:42" s="254" customFormat="1" ht="89.25">
      <c r="B60" s="207" t="e">
        <f>IF('Formulario PPGR1'!$F60="","",CONCATENATE('Formulario PPGR1'!$C60,".",'Formulario PPGR1'!$D60,".",'Formulario PPGR1'!$E60,".",#REF!))</f>
        <v>#REF!</v>
      </c>
      <c r="C60" s="207" t="e">
        <f>IF('Formulario PPGR1'!$F60="","",#REF!)</f>
        <v>#REF!</v>
      </c>
      <c r="D60" s="207" t="e">
        <f>IF('Formulario PPGR1'!$F60="","",#REF!)</f>
        <v>#REF!</v>
      </c>
      <c r="E60" s="207" t="e">
        <f>IF('Formulario PPGR1'!$F60="","",#REF!)</f>
        <v>#REF!</v>
      </c>
      <c r="F60" s="232" t="s">
        <v>136</v>
      </c>
      <c r="G60" s="233" t="str" cm="1">
        <f t="array" ref="G60">_xlfn.XLOOKUP($F60,LE_tbl[[#All],[Ls_LinesEstategica]],LE_tbl[[#All],[Le_code]],"",0)</f>
        <v>LE.1</v>
      </c>
      <c r="H60" s="232" t="s">
        <v>246</v>
      </c>
      <c r="I60" s="233" t="str">
        <f>_xlfn.XLOOKUP($H60,Obj!$D$122:$D$134,Obj!$E$122:$E$134,"",0)</f>
        <v>Obj1.3</v>
      </c>
      <c r="J60" s="232" t="s">
        <v>268</v>
      </c>
      <c r="K60" s="279" t="s">
        <v>287</v>
      </c>
      <c r="L60" s="259" t="s">
        <v>294</v>
      </c>
      <c r="M60" s="259" t="s">
        <v>141</v>
      </c>
      <c r="N60" s="518" t="s">
        <v>153</v>
      </c>
      <c r="O60" s="515">
        <v>0.35</v>
      </c>
      <c r="P60" s="207"/>
      <c r="Q60" s="280" t="s">
        <v>57</v>
      </c>
      <c r="R60" s="243"/>
      <c r="S60" s="243"/>
      <c r="T60" s="243"/>
      <c r="U60" s="243"/>
      <c r="V60" s="243"/>
      <c r="W60" s="243"/>
      <c r="X60" s="243"/>
      <c r="Y60" s="243"/>
      <c r="Z60" s="243"/>
      <c r="AA60" s="243"/>
      <c r="AB60" s="243"/>
      <c r="AC60" s="243"/>
      <c r="AD60" s="243"/>
      <c r="AE60" s="244"/>
      <c r="AF60" s="244"/>
      <c r="AG60" s="244"/>
      <c r="AH60" s="244"/>
      <c r="AI60" s="244"/>
      <c r="AJ60" s="244"/>
      <c r="AK60" s="244"/>
      <c r="AL60" s="244"/>
      <c r="AM60" s="244"/>
      <c r="AN60" s="244"/>
      <c r="AO60" s="244"/>
      <c r="AP60" s="244"/>
    </row>
    <row r="61" spans="2:42" s="254" customFormat="1" ht="89.25">
      <c r="B61" s="207" t="e">
        <f>IF('Formulario PPGR1'!$F61="","",CONCATENATE('Formulario PPGR1'!$C61,".",'Formulario PPGR1'!$D61,".",'Formulario PPGR1'!$E61,".",#REF!))</f>
        <v>#REF!</v>
      </c>
      <c r="C61" s="207" t="e">
        <f>IF('Formulario PPGR1'!$F61="","",#REF!)</f>
        <v>#REF!</v>
      </c>
      <c r="D61" s="207" t="e">
        <f>IF('Formulario PPGR1'!$F61="","",#REF!)</f>
        <v>#REF!</v>
      </c>
      <c r="E61" s="207" t="e">
        <f>IF('Formulario PPGR1'!$F61="","",#REF!)</f>
        <v>#REF!</v>
      </c>
      <c r="F61" s="232" t="s">
        <v>136</v>
      </c>
      <c r="G61" s="233" t="str" cm="1">
        <f t="array" ref="G61">_xlfn.XLOOKUP($F61,LE_tbl[[#All],[Ls_LinesEstategica]],LE_tbl[[#All],[Le_code]],"",0)</f>
        <v>LE.1</v>
      </c>
      <c r="H61" s="232" t="s">
        <v>246</v>
      </c>
      <c r="I61" s="233" t="str">
        <f>_xlfn.XLOOKUP($H61,Obj!$D$122:$D$134,Obj!$E$122:$E$134,"",0)</f>
        <v>Obj1.3</v>
      </c>
      <c r="J61" s="232" t="s">
        <v>268</v>
      </c>
      <c r="K61" s="279" t="s">
        <v>295</v>
      </c>
      <c r="L61" s="259" t="s">
        <v>296</v>
      </c>
      <c r="M61" s="259" t="s">
        <v>285</v>
      </c>
      <c r="N61" s="518" t="s">
        <v>297</v>
      </c>
      <c r="O61" s="518">
        <v>18.079999999999998</v>
      </c>
      <c r="P61" s="207"/>
      <c r="Q61" s="280" t="s">
        <v>283</v>
      </c>
      <c r="R61" s="243"/>
      <c r="S61" s="243"/>
      <c r="T61" s="243"/>
      <c r="U61" s="243"/>
      <c r="V61" s="243"/>
      <c r="W61" s="243"/>
      <c r="X61" s="243"/>
      <c r="Y61" s="243"/>
      <c r="Z61" s="243"/>
      <c r="AA61" s="243"/>
      <c r="AB61" s="243"/>
      <c r="AC61" s="243"/>
      <c r="AD61" s="243"/>
      <c r="AE61" s="244"/>
      <c r="AF61" s="244"/>
      <c r="AG61" s="244"/>
      <c r="AH61" s="244"/>
      <c r="AI61" s="244"/>
      <c r="AJ61" s="244"/>
      <c r="AK61" s="244"/>
      <c r="AL61" s="244"/>
      <c r="AM61" s="244"/>
      <c r="AN61" s="244"/>
      <c r="AO61" s="244"/>
      <c r="AP61" s="244"/>
    </row>
    <row r="62" spans="2:42" s="254" customFormat="1" ht="89.25">
      <c r="B62" s="207" t="e">
        <f>IF('Formulario PPGR1'!$F62="","",CONCATENATE('Formulario PPGR1'!$C62,".",'Formulario PPGR1'!$D62,".",'Formulario PPGR1'!$E62,".",#REF!))</f>
        <v>#REF!</v>
      </c>
      <c r="C62" s="207" t="e">
        <f>IF('Formulario PPGR1'!$F62="","",#REF!)</f>
        <v>#REF!</v>
      </c>
      <c r="D62" s="207" t="e">
        <f>IF('Formulario PPGR1'!$F62="","",#REF!)</f>
        <v>#REF!</v>
      </c>
      <c r="E62" s="207" t="e">
        <f>IF('Formulario PPGR1'!$F62="","",#REF!)</f>
        <v>#REF!</v>
      </c>
      <c r="F62" s="232" t="s">
        <v>136</v>
      </c>
      <c r="G62" s="233" t="str" cm="1">
        <f t="array" ref="G62">_xlfn.XLOOKUP($F62,LE_tbl[[#All],[Ls_LinesEstategica]],LE_tbl[[#All],[Le_code]],"",0)</f>
        <v>LE.1</v>
      </c>
      <c r="H62" s="232" t="s">
        <v>246</v>
      </c>
      <c r="I62" s="233" t="str">
        <f>_xlfn.XLOOKUP($H62,Obj!$D$122:$D$134,Obj!$E$122:$E$134,"",0)</f>
        <v>Obj1.3</v>
      </c>
      <c r="J62" s="232" t="s">
        <v>268</v>
      </c>
      <c r="K62" s="279" t="s">
        <v>298</v>
      </c>
      <c r="L62" s="259" t="s">
        <v>299</v>
      </c>
      <c r="M62" s="259" t="s">
        <v>141</v>
      </c>
      <c r="N62" s="518" t="s">
        <v>300</v>
      </c>
      <c r="O62" s="515">
        <v>0.9</v>
      </c>
      <c r="P62" s="207"/>
      <c r="Q62" s="280" t="s">
        <v>59</v>
      </c>
      <c r="R62" s="243"/>
      <c r="S62" s="243"/>
      <c r="T62" s="243"/>
      <c r="U62" s="243"/>
      <c r="V62" s="243"/>
      <c r="W62" s="243"/>
      <c r="X62" s="243"/>
      <c r="Y62" s="243"/>
      <c r="Z62" s="243"/>
      <c r="AA62" s="243"/>
      <c r="AB62" s="243"/>
      <c r="AC62" s="243"/>
      <c r="AD62" s="243"/>
      <c r="AE62" s="244"/>
      <c r="AF62" s="244"/>
      <c r="AG62" s="244"/>
      <c r="AH62" s="244"/>
      <c r="AI62" s="244"/>
      <c r="AJ62" s="244"/>
      <c r="AK62" s="244"/>
      <c r="AL62" s="244"/>
      <c r="AM62" s="244"/>
      <c r="AN62" s="244"/>
      <c r="AO62" s="244"/>
      <c r="AP62" s="244"/>
    </row>
    <row r="63" spans="2:42" s="254" customFormat="1" ht="76.5">
      <c r="B63" s="207" t="e">
        <f>IF('Formulario PPGR1'!$F63="","",CONCATENATE('Formulario PPGR1'!$C63,".",'Formulario PPGR1'!$D63,".",'Formulario PPGR1'!$E63,".",#REF!))</f>
        <v>#REF!</v>
      </c>
      <c r="C63" s="207" t="e">
        <f>IF('Formulario PPGR1'!$F63="","",#REF!)</f>
        <v>#REF!</v>
      </c>
      <c r="D63" s="207" t="e">
        <f>IF('Formulario PPGR1'!$F63="","",#REF!)</f>
        <v>#REF!</v>
      </c>
      <c r="E63" s="207" t="e">
        <f>IF('Formulario PPGR1'!$F63="","",#REF!)</f>
        <v>#REF!</v>
      </c>
      <c r="F63" s="232" t="s">
        <v>301</v>
      </c>
      <c r="G63" s="233" t="str" cm="1">
        <f t="array" ref="G63">_xlfn.XLOOKUP($F63,LE_tbl[[#All],[Ls_LinesEstategica]],LE_tbl[[#All],[Le_code]],"",0)</f>
        <v>LE.2</v>
      </c>
      <c r="H63" s="232" t="s">
        <v>302</v>
      </c>
      <c r="I63" s="233" t="str">
        <f>_xlfn.XLOOKUP($H63,Obj!$D$122:$D$134,Obj!$E$122:$E$134,"",0)</f>
        <v>Obj2.1</v>
      </c>
      <c r="J63" s="232" t="s">
        <v>303</v>
      </c>
      <c r="K63" s="283" t="s">
        <v>304</v>
      </c>
      <c r="L63" s="232" t="s">
        <v>305</v>
      </c>
      <c r="M63" s="232" t="s">
        <v>141</v>
      </c>
      <c r="N63" s="286" t="s">
        <v>153</v>
      </c>
      <c r="O63" s="284">
        <v>0.9</v>
      </c>
      <c r="P63" s="234"/>
      <c r="Q63" s="234" t="s">
        <v>61</v>
      </c>
      <c r="R63" s="243"/>
      <c r="S63" s="243"/>
      <c r="T63" s="243"/>
      <c r="U63" s="243"/>
      <c r="V63" s="244" t="s">
        <v>306</v>
      </c>
      <c r="W63" s="243"/>
      <c r="X63" s="243"/>
      <c r="Y63" s="243"/>
      <c r="Z63" s="243"/>
      <c r="AA63" s="243"/>
      <c r="AB63" s="243"/>
      <c r="AC63" s="243"/>
      <c r="AD63" s="243"/>
      <c r="AE63" s="244"/>
      <c r="AF63" s="244"/>
      <c r="AG63" s="244"/>
      <c r="AH63" s="244"/>
      <c r="AI63" s="244"/>
      <c r="AJ63" s="244"/>
      <c r="AK63" s="244"/>
      <c r="AL63" s="244"/>
      <c r="AM63" s="244"/>
      <c r="AN63" s="244"/>
      <c r="AO63" s="244"/>
      <c r="AP63" s="244"/>
    </row>
    <row r="64" spans="2:42" s="254" customFormat="1" ht="76.5">
      <c r="B64" s="207" t="e">
        <f>IF('Formulario PPGR1'!$F64="","",CONCATENATE('Formulario PPGR1'!$C64,".",'Formulario PPGR1'!$D64,".",'Formulario PPGR1'!$E64,".",#REF!))</f>
        <v>#REF!</v>
      </c>
      <c r="C64" s="207" t="e">
        <f>IF('Formulario PPGR1'!$F64="","",#REF!)</f>
        <v>#REF!</v>
      </c>
      <c r="D64" s="207" t="e">
        <f>IF('Formulario PPGR1'!$F64="","",#REF!)</f>
        <v>#REF!</v>
      </c>
      <c r="E64" s="207" t="e">
        <f>IF('Formulario PPGR1'!$F64="","",#REF!)</f>
        <v>#REF!</v>
      </c>
      <c r="F64" s="232" t="s">
        <v>301</v>
      </c>
      <c r="G64" s="233" t="str" cm="1">
        <f t="array" ref="G64">_xlfn.XLOOKUP($F64,LE_tbl[[#All],[Ls_LinesEstategica]],LE_tbl[[#All],[Le_code]],"",0)</f>
        <v>LE.2</v>
      </c>
      <c r="H64" s="232" t="s">
        <v>302</v>
      </c>
      <c r="I64" s="233" t="str">
        <f>_xlfn.XLOOKUP($H64,Obj!$D$122:$D$134,Obj!$E$122:$E$134,"",0)</f>
        <v>Obj2.1</v>
      </c>
      <c r="J64" s="232" t="s">
        <v>303</v>
      </c>
      <c r="K64" s="283" t="s">
        <v>307</v>
      </c>
      <c r="L64" s="232" t="s">
        <v>308</v>
      </c>
      <c r="M64" s="232" t="s">
        <v>141</v>
      </c>
      <c r="N64" s="286" t="s">
        <v>309</v>
      </c>
      <c r="O64" s="284">
        <v>0.97</v>
      </c>
      <c r="P64" s="234"/>
      <c r="Q64" s="234" t="s">
        <v>45</v>
      </c>
      <c r="R64" s="243"/>
      <c r="S64" s="243"/>
      <c r="T64" s="243"/>
      <c r="U64" s="243"/>
      <c r="V64" s="244"/>
      <c r="W64" s="243"/>
      <c r="X64" s="243"/>
      <c r="Y64" s="243"/>
      <c r="Z64" s="243"/>
      <c r="AA64" s="243"/>
      <c r="AB64" s="243"/>
      <c r="AC64" s="243"/>
      <c r="AD64" s="243"/>
      <c r="AE64" s="244"/>
      <c r="AF64" s="244"/>
      <c r="AG64" s="244"/>
      <c r="AH64" s="244"/>
      <c r="AI64" s="244"/>
      <c r="AJ64" s="244"/>
      <c r="AK64" s="244"/>
      <c r="AL64" s="244"/>
      <c r="AM64" s="244"/>
      <c r="AN64" s="244"/>
      <c r="AO64" s="244"/>
      <c r="AP64" s="244"/>
    </row>
    <row r="65" spans="2:42" s="254" customFormat="1" ht="76.5">
      <c r="B65" s="207" t="e">
        <f>IF('Formulario PPGR1'!$F65="","",CONCATENATE('Formulario PPGR1'!$C65,".",'Formulario PPGR1'!$D65,".",'Formulario PPGR1'!$E65,".",#REF!))</f>
        <v>#REF!</v>
      </c>
      <c r="C65" s="207" t="e">
        <f>IF('Formulario PPGR1'!$F65="","",#REF!)</f>
        <v>#REF!</v>
      </c>
      <c r="D65" s="207" t="e">
        <f>IF('Formulario PPGR1'!$F65="","",#REF!)</f>
        <v>#REF!</v>
      </c>
      <c r="E65" s="207" t="e">
        <f>IF('Formulario PPGR1'!$F65="","",#REF!)</f>
        <v>#REF!</v>
      </c>
      <c r="F65" s="232" t="s">
        <v>301</v>
      </c>
      <c r="G65" s="233" t="str" cm="1">
        <f t="array" ref="G65">_xlfn.XLOOKUP($F65,LE_tbl[[#All],[Ls_LinesEstategica]],LE_tbl[[#All],[Le_code]],"",0)</f>
        <v>LE.2</v>
      </c>
      <c r="H65" s="232" t="s">
        <v>302</v>
      </c>
      <c r="I65" s="233" t="str">
        <f>_xlfn.XLOOKUP($H65,Obj!$D$122:$D$134,Obj!$E$122:$E$134,"",0)</f>
        <v>Obj2.1</v>
      </c>
      <c r="J65" s="232" t="s">
        <v>303</v>
      </c>
      <c r="K65" s="279" t="s">
        <v>310</v>
      </c>
      <c r="L65" s="259" t="s">
        <v>311</v>
      </c>
      <c r="M65" s="259" t="s">
        <v>141</v>
      </c>
      <c r="N65" s="281" t="s">
        <v>312</v>
      </c>
      <c r="O65" s="515">
        <v>0.9</v>
      </c>
      <c r="P65" s="207"/>
      <c r="Q65" s="234" t="s">
        <v>45</v>
      </c>
      <c r="R65" s="243"/>
      <c r="S65" s="243"/>
      <c r="T65" s="243"/>
      <c r="U65" s="243"/>
      <c r="V65" s="244"/>
      <c r="W65" s="243"/>
      <c r="X65" s="243"/>
      <c r="Y65" s="243"/>
      <c r="Z65" s="243"/>
      <c r="AA65" s="243"/>
      <c r="AB65" s="243"/>
      <c r="AC65" s="243"/>
      <c r="AD65" s="243"/>
      <c r="AE65" s="244"/>
      <c r="AF65" s="244"/>
      <c r="AG65" s="244"/>
      <c r="AH65" s="244"/>
      <c r="AI65" s="244"/>
      <c r="AJ65" s="244"/>
      <c r="AK65" s="244"/>
      <c r="AL65" s="244"/>
      <c r="AM65" s="244"/>
      <c r="AN65" s="244"/>
      <c r="AO65" s="244"/>
      <c r="AP65" s="244"/>
    </row>
    <row r="66" spans="2:42" s="254" customFormat="1" ht="51">
      <c r="B66" s="207" t="e">
        <f>IF('Formulario PPGR1'!$F66="","",CONCATENATE('Formulario PPGR1'!$C66,".",'Formulario PPGR1'!$D66,".",'Formulario PPGR1'!$E66,".",#REF!))</f>
        <v>#REF!</v>
      </c>
      <c r="C66" s="207" t="e">
        <f>IF('Formulario PPGR1'!$F66="","",#REF!)</f>
        <v>#REF!</v>
      </c>
      <c r="D66" s="207" t="e">
        <f>IF('Formulario PPGR1'!$F66="","",#REF!)</f>
        <v>#REF!</v>
      </c>
      <c r="E66" s="207" t="e">
        <f>IF('Formulario PPGR1'!$F66="","",#REF!)</f>
        <v>#REF!</v>
      </c>
      <c r="F66" s="232" t="s">
        <v>301</v>
      </c>
      <c r="G66" s="233" t="str" cm="1">
        <f t="array" ref="G66">_xlfn.XLOOKUP($F66,LE_tbl[[#All],[Ls_LinesEstategica]],LE_tbl[[#All],[Le_code]],"",0)</f>
        <v>LE.2</v>
      </c>
      <c r="H66" s="232" t="s">
        <v>313</v>
      </c>
      <c r="I66" s="233" t="str">
        <f>_xlfn.XLOOKUP($H66,Obj!$D$122:$D$134,Obj!$E$122:$E$134,"",0)</f>
        <v>Obj2.2</v>
      </c>
      <c r="J66" s="232" t="s">
        <v>314</v>
      </c>
      <c r="K66" s="283" t="s">
        <v>315</v>
      </c>
      <c r="L66" s="232" t="s">
        <v>316</v>
      </c>
      <c r="M66" s="232" t="s">
        <v>141</v>
      </c>
      <c r="N66" s="286" t="s">
        <v>153</v>
      </c>
      <c r="O66" s="516" t="s">
        <v>317</v>
      </c>
      <c r="P66" s="234"/>
      <c r="Q66" s="234" t="s">
        <v>45</v>
      </c>
      <c r="R66" s="243"/>
      <c r="S66" s="243"/>
      <c r="T66" s="243"/>
      <c r="U66" s="243"/>
      <c r="V66" s="244"/>
      <c r="W66" s="243"/>
      <c r="X66" s="243"/>
      <c r="Y66" s="243"/>
      <c r="Z66" s="243"/>
      <c r="AA66" s="243"/>
      <c r="AB66" s="243"/>
      <c r="AC66" s="243"/>
      <c r="AD66" s="243"/>
      <c r="AE66" s="244"/>
      <c r="AF66" s="244"/>
      <c r="AG66" s="244"/>
      <c r="AH66" s="244"/>
      <c r="AI66" s="244"/>
      <c r="AJ66" s="244"/>
      <c r="AK66" s="244"/>
      <c r="AL66" s="244"/>
      <c r="AM66" s="244"/>
      <c r="AN66" s="244"/>
      <c r="AO66" s="244"/>
      <c r="AP66" s="244"/>
    </row>
    <row r="67" spans="2:42" s="254" customFormat="1" ht="51">
      <c r="B67" s="207" t="e">
        <f>IF('Formulario PPGR1'!$F67="","",CONCATENATE('Formulario PPGR1'!$C67,".",'Formulario PPGR1'!$D67,".",'Formulario PPGR1'!$E67,".",#REF!))</f>
        <v>#REF!</v>
      </c>
      <c r="C67" s="207" t="e">
        <f>IF('Formulario PPGR1'!$F67="","",#REF!)</f>
        <v>#REF!</v>
      </c>
      <c r="D67" s="207" t="e">
        <f>IF('Formulario PPGR1'!$F67="","",#REF!)</f>
        <v>#REF!</v>
      </c>
      <c r="E67" s="207" t="e">
        <f>IF('Formulario PPGR1'!$F67="","",#REF!)</f>
        <v>#REF!</v>
      </c>
      <c r="F67" s="232" t="s">
        <v>301</v>
      </c>
      <c r="G67" s="233" t="str" cm="1">
        <f t="array" ref="G67">_xlfn.XLOOKUP($F67,LE_tbl[[#All],[Ls_LinesEstategica]],LE_tbl[[#All],[Le_code]],"",0)</f>
        <v>LE.2</v>
      </c>
      <c r="H67" s="232" t="s">
        <v>313</v>
      </c>
      <c r="I67" s="233" t="str">
        <f>_xlfn.XLOOKUP($H67,Obj!$D$122:$D$134,Obj!$E$122:$E$134,"",0)</f>
        <v>Obj2.2</v>
      </c>
      <c r="J67" s="232" t="s">
        <v>314</v>
      </c>
      <c r="K67" s="283" t="s">
        <v>318</v>
      </c>
      <c r="L67" s="232" t="s">
        <v>319</v>
      </c>
      <c r="M67" s="232" t="s">
        <v>141</v>
      </c>
      <c r="N67" s="287" t="s">
        <v>153</v>
      </c>
      <c r="O67" s="284">
        <v>0.85</v>
      </c>
      <c r="P67" s="234"/>
      <c r="Q67" s="234" t="s">
        <v>45</v>
      </c>
      <c r="R67" s="243"/>
      <c r="S67" s="243"/>
      <c r="T67" s="243"/>
      <c r="U67" s="243"/>
      <c r="V67" s="244"/>
      <c r="W67" s="243"/>
      <c r="X67" s="243"/>
      <c r="Y67" s="243"/>
      <c r="Z67" s="243"/>
      <c r="AA67" s="243"/>
      <c r="AB67" s="243"/>
      <c r="AC67" s="243"/>
      <c r="AD67" s="243"/>
      <c r="AE67" s="244"/>
      <c r="AF67" s="244"/>
      <c r="AG67" s="244"/>
      <c r="AH67" s="244"/>
      <c r="AI67" s="244"/>
      <c r="AJ67" s="244"/>
      <c r="AK67" s="244"/>
      <c r="AL67" s="244"/>
      <c r="AM67" s="244"/>
      <c r="AN67" s="244"/>
      <c r="AO67" s="244"/>
      <c r="AP67" s="244"/>
    </row>
    <row r="68" spans="2:42" s="254" customFormat="1" ht="89.25">
      <c r="B68" s="207" t="e">
        <f>IF('Formulario PPGR1'!$F68="","",CONCATENATE('Formulario PPGR1'!$C68,".",'Formulario PPGR1'!$D68,".",'Formulario PPGR1'!$E68,".",#REF!))</f>
        <v>#REF!</v>
      </c>
      <c r="C68" s="207" t="e">
        <f>IF('Formulario PPGR1'!$F68="","",#REF!)</f>
        <v>#REF!</v>
      </c>
      <c r="D68" s="207" t="e">
        <f>IF('Formulario PPGR1'!$F68="","",#REF!)</f>
        <v>#REF!</v>
      </c>
      <c r="E68" s="207" t="e">
        <f>IF('Formulario PPGR1'!$F68="","",#REF!)</f>
        <v>#REF!</v>
      </c>
      <c r="F68" s="232" t="s">
        <v>301</v>
      </c>
      <c r="G68" s="233" t="str" cm="1">
        <f t="array" ref="G68">_xlfn.XLOOKUP($F68,LE_tbl[[#All],[Ls_LinesEstategica]],LE_tbl[[#All],[Le_code]],"",0)</f>
        <v>LE.2</v>
      </c>
      <c r="H68" s="232" t="s">
        <v>320</v>
      </c>
      <c r="I68" s="233" t="str">
        <f>_xlfn.XLOOKUP($H68,Obj!$D$122:$D$134,Obj!$E$122:$E$134,"",0)</f>
        <v>Obj2.3</v>
      </c>
      <c r="J68" s="232" t="s">
        <v>321</v>
      </c>
      <c r="K68" s="283" t="s">
        <v>322</v>
      </c>
      <c r="L68" s="232" t="s">
        <v>323</v>
      </c>
      <c r="M68" s="232" t="s">
        <v>141</v>
      </c>
      <c r="N68" s="286" t="s">
        <v>153</v>
      </c>
      <c r="O68" s="286">
        <v>1</v>
      </c>
      <c r="P68" s="234"/>
      <c r="Q68" s="234" t="s">
        <v>45</v>
      </c>
      <c r="R68" s="243"/>
      <c r="S68" s="243"/>
      <c r="T68" s="243"/>
      <c r="U68" s="243"/>
      <c r="V68" s="244"/>
      <c r="W68" s="243"/>
      <c r="X68" s="243"/>
      <c r="Y68" s="243"/>
      <c r="Z68" s="243"/>
      <c r="AA68" s="243"/>
      <c r="AB68" s="243"/>
      <c r="AC68" s="243"/>
      <c r="AD68" s="243"/>
      <c r="AE68" s="244"/>
      <c r="AF68" s="244"/>
      <c r="AG68" s="244"/>
      <c r="AH68" s="244"/>
      <c r="AI68" s="244"/>
      <c r="AJ68" s="244"/>
      <c r="AK68" s="244"/>
      <c r="AL68" s="244"/>
      <c r="AM68" s="244"/>
      <c r="AN68" s="244"/>
      <c r="AO68" s="244"/>
      <c r="AP68" s="244"/>
    </row>
    <row r="69" spans="2:42" s="254" customFormat="1" ht="89.25">
      <c r="B69" s="207" t="e">
        <f>IF('Formulario PPGR1'!$F69="","",CONCATENATE('Formulario PPGR1'!$C69,".",'Formulario PPGR1'!$D69,".",'Formulario PPGR1'!$E69,".",#REF!))</f>
        <v>#REF!</v>
      </c>
      <c r="C69" s="207" t="e">
        <f>IF('Formulario PPGR1'!$F69="","",#REF!)</f>
        <v>#REF!</v>
      </c>
      <c r="D69" s="207" t="e">
        <f>IF('Formulario PPGR1'!$F69="","",#REF!)</f>
        <v>#REF!</v>
      </c>
      <c r="E69" s="207" t="e">
        <f>IF('Formulario PPGR1'!$F69="","",#REF!)</f>
        <v>#REF!</v>
      </c>
      <c r="F69" s="232" t="s">
        <v>301</v>
      </c>
      <c r="G69" s="233" t="str" cm="1">
        <f t="array" ref="G69">_xlfn.XLOOKUP($F69,LE_tbl[[#All],[Ls_LinesEstategica]],LE_tbl[[#All],[Le_code]],"",0)</f>
        <v>LE.2</v>
      </c>
      <c r="H69" s="232" t="s">
        <v>320</v>
      </c>
      <c r="I69" s="233" t="str">
        <f>_xlfn.XLOOKUP($H69,Obj!$D$122:$D$134,Obj!$E$122:$E$134,"",0)</f>
        <v>Obj2.3</v>
      </c>
      <c r="J69" s="232" t="s">
        <v>321</v>
      </c>
      <c r="K69" s="283" t="s">
        <v>322</v>
      </c>
      <c r="L69" s="232" t="s">
        <v>324</v>
      </c>
      <c r="M69" s="232" t="s">
        <v>141</v>
      </c>
      <c r="N69" s="287">
        <v>0.2016</v>
      </c>
      <c r="O69" s="284">
        <v>0.20699999999999999</v>
      </c>
      <c r="P69" s="234"/>
      <c r="Q69" s="234" t="s">
        <v>45</v>
      </c>
      <c r="R69" s="243"/>
      <c r="S69" s="243"/>
      <c r="T69" s="243"/>
      <c r="U69" s="243"/>
      <c r="V69" s="244"/>
      <c r="W69" s="243"/>
      <c r="X69" s="243"/>
      <c r="Y69" s="243"/>
      <c r="Z69" s="243"/>
      <c r="AA69" s="243"/>
      <c r="AB69" s="243"/>
      <c r="AC69" s="243"/>
      <c r="AD69" s="243"/>
      <c r="AE69" s="244"/>
      <c r="AF69" s="244"/>
      <c r="AG69" s="244"/>
      <c r="AH69" s="244"/>
      <c r="AI69" s="244"/>
      <c r="AJ69" s="244"/>
      <c r="AK69" s="244"/>
      <c r="AL69" s="244"/>
      <c r="AM69" s="244"/>
      <c r="AN69" s="244"/>
      <c r="AO69" s="244"/>
      <c r="AP69" s="244"/>
    </row>
    <row r="70" spans="2:42" s="254" customFormat="1" ht="89.25">
      <c r="B70" s="207" t="e">
        <f>IF('Formulario PPGR1'!$F70="","",CONCATENATE('Formulario PPGR1'!$C70,".",'Formulario PPGR1'!$D70,".",'Formulario PPGR1'!$E70,".",#REF!))</f>
        <v>#REF!</v>
      </c>
      <c r="C70" s="207" t="e">
        <f>IF('Formulario PPGR1'!$F70="","",#REF!)</f>
        <v>#REF!</v>
      </c>
      <c r="D70" s="207" t="e">
        <f>IF('Formulario PPGR1'!$F70="","",#REF!)</f>
        <v>#REF!</v>
      </c>
      <c r="E70" s="207" t="e">
        <f>IF('Formulario PPGR1'!$F70="","",#REF!)</f>
        <v>#REF!</v>
      </c>
      <c r="F70" s="232" t="s">
        <v>301</v>
      </c>
      <c r="G70" s="233" t="str" cm="1">
        <f t="array" ref="G70">_xlfn.XLOOKUP($F70,LE_tbl[[#All],[Ls_LinesEstategica]],LE_tbl[[#All],[Le_code]],"",0)</f>
        <v>LE.2</v>
      </c>
      <c r="H70" s="232" t="s">
        <v>320</v>
      </c>
      <c r="I70" s="233" t="str">
        <f>_xlfn.XLOOKUP($H70,Obj!$D$122:$D$134,Obj!$E$122:$E$134,"",0)</f>
        <v>Obj2.3</v>
      </c>
      <c r="J70" s="232" t="s">
        <v>321</v>
      </c>
      <c r="K70" s="283" t="s">
        <v>322</v>
      </c>
      <c r="L70" s="232" t="s">
        <v>325</v>
      </c>
      <c r="M70" s="232" t="s">
        <v>141</v>
      </c>
      <c r="N70" s="532">
        <v>6.5100000000000005E-2</v>
      </c>
      <c r="O70" s="533">
        <v>6.7799999999999999E-2</v>
      </c>
      <c r="P70" s="234"/>
      <c r="Q70" s="234" t="s">
        <v>45</v>
      </c>
      <c r="R70" s="243"/>
      <c r="S70" s="243"/>
      <c r="T70" s="243"/>
      <c r="U70" s="243"/>
      <c r="V70" s="244"/>
      <c r="W70" s="243"/>
      <c r="X70" s="243"/>
      <c r="Y70" s="243"/>
      <c r="Z70" s="243"/>
      <c r="AA70" s="243"/>
      <c r="AB70" s="243"/>
      <c r="AC70" s="243"/>
      <c r="AD70" s="243"/>
      <c r="AE70" s="244"/>
      <c r="AF70" s="244"/>
      <c r="AG70" s="244"/>
      <c r="AH70" s="244"/>
      <c r="AI70" s="244"/>
      <c r="AJ70" s="244"/>
      <c r="AK70" s="244"/>
      <c r="AL70" s="244"/>
      <c r="AM70" s="244"/>
      <c r="AN70" s="244"/>
      <c r="AO70" s="244"/>
      <c r="AP70" s="244"/>
    </row>
    <row r="71" spans="2:42" s="254" customFormat="1" ht="89.25">
      <c r="B71" s="207" t="e">
        <f>IF('Formulario PPGR1'!$F71="","",CONCATENATE('Formulario PPGR1'!$C71,".",'Formulario PPGR1'!$D71,".",'Formulario PPGR1'!$E71,".",#REF!))</f>
        <v>#REF!</v>
      </c>
      <c r="C71" s="207" t="e">
        <f>IF('Formulario PPGR1'!$F71="","",#REF!)</f>
        <v>#REF!</v>
      </c>
      <c r="D71" s="207" t="e">
        <f>IF('Formulario PPGR1'!$F71="","",#REF!)</f>
        <v>#REF!</v>
      </c>
      <c r="E71" s="207" t="e">
        <f>IF('Formulario PPGR1'!$F71="","",#REF!)</f>
        <v>#REF!</v>
      </c>
      <c r="F71" s="232" t="s">
        <v>301</v>
      </c>
      <c r="G71" s="233" t="str" cm="1">
        <f t="array" ref="G71">_xlfn.XLOOKUP($F71,LE_tbl[[#All],[Ls_LinesEstategica]],LE_tbl[[#All],[Le_code]],"",0)</f>
        <v>LE.2</v>
      </c>
      <c r="H71" s="232" t="s">
        <v>320</v>
      </c>
      <c r="I71" s="233" t="str">
        <f>_xlfn.XLOOKUP($H71,Obj!$D$122:$D$134,Obj!$E$122:$E$134,"",0)</f>
        <v>Obj2.3</v>
      </c>
      <c r="J71" s="232" t="s">
        <v>321</v>
      </c>
      <c r="K71" s="283" t="s">
        <v>322</v>
      </c>
      <c r="L71" s="232" t="s">
        <v>326</v>
      </c>
      <c r="M71" s="232" t="s">
        <v>141</v>
      </c>
      <c r="N71" s="533">
        <v>3.0999999999999999E-3</v>
      </c>
      <c r="O71" s="533">
        <v>3.0999999999999999E-3</v>
      </c>
      <c r="P71" s="206"/>
      <c r="Q71" s="234" t="s">
        <v>45</v>
      </c>
      <c r="R71" s="243"/>
      <c r="S71" s="243"/>
      <c r="T71" s="243"/>
      <c r="U71" s="243"/>
      <c r="V71" s="244"/>
      <c r="W71" s="243"/>
      <c r="X71" s="243"/>
      <c r="Y71" s="243"/>
      <c r="Z71" s="243"/>
      <c r="AA71" s="243"/>
      <c r="AB71" s="243"/>
      <c r="AC71" s="243"/>
      <c r="AD71" s="243"/>
      <c r="AE71" s="244"/>
      <c r="AF71" s="244"/>
      <c r="AG71" s="244"/>
      <c r="AH71" s="244"/>
      <c r="AI71" s="244"/>
      <c r="AJ71" s="244"/>
      <c r="AK71" s="244"/>
      <c r="AL71" s="244"/>
      <c r="AM71" s="244"/>
      <c r="AN71" s="244"/>
      <c r="AO71" s="244"/>
      <c r="AP71" s="244"/>
    </row>
    <row r="72" spans="2:42" s="254" customFormat="1" ht="89.25">
      <c r="B72" s="207" t="e">
        <f>IF('Formulario PPGR1'!$F72="","",CONCATENATE('Formulario PPGR1'!$C72,".",'Formulario PPGR1'!$D72,".",'Formulario PPGR1'!$E72,".",#REF!))</f>
        <v>#REF!</v>
      </c>
      <c r="C72" s="207" t="e">
        <f>IF('Formulario PPGR1'!$F72="","",#REF!)</f>
        <v>#REF!</v>
      </c>
      <c r="D72" s="207" t="e">
        <f>IF('Formulario PPGR1'!$F72="","",#REF!)</f>
        <v>#REF!</v>
      </c>
      <c r="E72" s="207" t="e">
        <f>IF('Formulario PPGR1'!$F72="","",#REF!)</f>
        <v>#REF!</v>
      </c>
      <c r="F72" s="232" t="s">
        <v>301</v>
      </c>
      <c r="G72" s="233" t="str" cm="1">
        <f t="array" ref="G72">_xlfn.XLOOKUP($F72,LE_tbl[[#All],[Ls_LinesEstategica]],LE_tbl[[#All],[Le_code]],"",0)</f>
        <v>LE.2</v>
      </c>
      <c r="H72" s="232" t="s">
        <v>320</v>
      </c>
      <c r="I72" s="233" t="str">
        <f>_xlfn.XLOOKUP($H72,Obj!$D$122:$D$134,Obj!$E$122:$E$134,"",0)</f>
        <v>Obj2.3</v>
      </c>
      <c r="J72" s="232" t="s">
        <v>321</v>
      </c>
      <c r="K72" s="283" t="s">
        <v>322</v>
      </c>
      <c r="L72" s="232" t="s">
        <v>327</v>
      </c>
      <c r="M72" s="232" t="s">
        <v>141</v>
      </c>
      <c r="N72" s="533">
        <v>2.6100000000000002E-2</v>
      </c>
      <c r="O72" s="531">
        <v>2.6800000000000001E-2</v>
      </c>
      <c r="P72" s="206"/>
      <c r="Q72" s="234" t="s">
        <v>45</v>
      </c>
      <c r="R72" s="243"/>
      <c r="S72" s="243"/>
      <c r="T72" s="243"/>
      <c r="U72" s="243"/>
      <c r="V72" s="244"/>
      <c r="W72" s="243"/>
      <c r="X72" s="243"/>
      <c r="Y72" s="243"/>
      <c r="Z72" s="243"/>
      <c r="AA72" s="243"/>
      <c r="AB72" s="243"/>
      <c r="AC72" s="243"/>
      <c r="AD72" s="243"/>
      <c r="AE72" s="244"/>
      <c r="AF72" s="244"/>
      <c r="AG72" s="244"/>
      <c r="AH72" s="244"/>
      <c r="AI72" s="244"/>
      <c r="AJ72" s="244"/>
      <c r="AK72" s="244"/>
      <c r="AL72" s="244"/>
      <c r="AM72" s="244"/>
      <c r="AN72" s="244"/>
      <c r="AO72" s="244"/>
      <c r="AP72" s="244"/>
    </row>
    <row r="73" spans="2:42" s="254" customFormat="1" ht="89.25">
      <c r="B73" s="207" t="e">
        <f>IF('Formulario PPGR1'!$F73="","",CONCATENATE('Formulario PPGR1'!$C73,".",'Formulario PPGR1'!$D73,".",'Formulario PPGR1'!$E73,".",#REF!))</f>
        <v>#REF!</v>
      </c>
      <c r="C73" s="207" t="e">
        <f>IF('Formulario PPGR1'!$F73="","",#REF!)</f>
        <v>#REF!</v>
      </c>
      <c r="D73" s="207" t="e">
        <f>IF('Formulario PPGR1'!$F73="","",#REF!)</f>
        <v>#REF!</v>
      </c>
      <c r="E73" s="207" t="e">
        <f>IF('Formulario PPGR1'!$F73="","",#REF!)</f>
        <v>#REF!</v>
      </c>
      <c r="F73" s="232" t="s">
        <v>301</v>
      </c>
      <c r="G73" s="233" t="str" cm="1">
        <f t="array" ref="G73">_xlfn.XLOOKUP($F73,LE_tbl[[#All],[Ls_LinesEstategica]],LE_tbl[[#All],[Le_code]],"",0)</f>
        <v>LE.2</v>
      </c>
      <c r="H73" s="232" t="s">
        <v>320</v>
      </c>
      <c r="I73" s="233" t="str">
        <f>_xlfn.XLOOKUP($H73,Obj!$D$122:$D$134,Obj!$E$122:$E$134,"",0)</f>
        <v>Obj2.3</v>
      </c>
      <c r="J73" s="232" t="s">
        <v>321</v>
      </c>
      <c r="K73" s="283" t="s">
        <v>322</v>
      </c>
      <c r="L73" s="232" t="s">
        <v>328</v>
      </c>
      <c r="M73" s="232" t="s">
        <v>141</v>
      </c>
      <c r="N73" s="287">
        <v>0.1169</v>
      </c>
      <c r="O73" s="287">
        <v>0.1192</v>
      </c>
      <c r="P73" s="206"/>
      <c r="Q73" s="234" t="s">
        <v>45</v>
      </c>
      <c r="R73" s="243"/>
      <c r="S73" s="243"/>
      <c r="T73" s="243"/>
      <c r="U73" s="243"/>
      <c r="V73" s="244"/>
      <c r="W73" s="243"/>
      <c r="X73" s="243"/>
      <c r="Y73" s="243"/>
      <c r="Z73" s="243"/>
      <c r="AA73" s="243"/>
      <c r="AB73" s="243"/>
      <c r="AC73" s="243"/>
      <c r="AD73" s="243"/>
      <c r="AE73" s="244"/>
      <c r="AF73" s="244"/>
      <c r="AG73" s="244"/>
      <c r="AH73" s="244"/>
      <c r="AI73" s="244"/>
      <c r="AJ73" s="244"/>
      <c r="AK73" s="244"/>
      <c r="AL73" s="244"/>
      <c r="AM73" s="244"/>
      <c r="AN73" s="244"/>
      <c r="AO73" s="244"/>
      <c r="AP73" s="244"/>
    </row>
    <row r="74" spans="2:42" s="254" customFormat="1" ht="89.25">
      <c r="B74" s="207" t="e">
        <f>IF('Formulario PPGR1'!$F74="","",CONCATENATE('Formulario PPGR1'!$C74,".",'Formulario PPGR1'!$D74,".",'Formulario PPGR1'!$E74,".",#REF!))</f>
        <v>#REF!</v>
      </c>
      <c r="C74" s="207" t="e">
        <f>IF('Formulario PPGR1'!$F74="","",#REF!)</f>
        <v>#REF!</v>
      </c>
      <c r="D74" s="207" t="e">
        <f>IF('Formulario PPGR1'!$F74="","",#REF!)</f>
        <v>#REF!</v>
      </c>
      <c r="E74" s="207" t="e">
        <f>IF('Formulario PPGR1'!$F74="","",#REF!)</f>
        <v>#REF!</v>
      </c>
      <c r="F74" s="232" t="s">
        <v>301</v>
      </c>
      <c r="G74" s="233" t="str" cm="1">
        <f t="array" ref="G74">_xlfn.XLOOKUP($F74,LE_tbl[[#All],[Ls_LinesEstategica]],LE_tbl[[#All],[Le_code]],"",0)</f>
        <v>LE.2</v>
      </c>
      <c r="H74" s="232" t="s">
        <v>320</v>
      </c>
      <c r="I74" s="233" t="str">
        <f>_xlfn.XLOOKUP($H74,Obj!$D$122:$D$134,Obj!$E$122:$E$134,"",0)</f>
        <v>Obj2.3</v>
      </c>
      <c r="J74" s="232" t="s">
        <v>321</v>
      </c>
      <c r="K74" s="283" t="s">
        <v>322</v>
      </c>
      <c r="L74" s="232" t="s">
        <v>329</v>
      </c>
      <c r="M74" s="232" t="s">
        <v>141</v>
      </c>
      <c r="N74" s="533">
        <v>2.9000000000000001E-2</v>
      </c>
      <c r="O74" s="533">
        <v>2.9600000000000001E-2</v>
      </c>
      <c r="P74" s="206"/>
      <c r="Q74" s="234" t="s">
        <v>45</v>
      </c>
      <c r="R74" s="243"/>
      <c r="S74" s="243"/>
      <c r="T74" s="243"/>
      <c r="U74" s="243"/>
      <c r="V74" s="244"/>
      <c r="W74" s="243"/>
      <c r="X74" s="243"/>
      <c r="Y74" s="243"/>
      <c r="Z74" s="243"/>
      <c r="AA74" s="243"/>
      <c r="AB74" s="243"/>
      <c r="AC74" s="243"/>
      <c r="AD74" s="243"/>
      <c r="AE74" s="244"/>
      <c r="AF74" s="244"/>
      <c r="AG74" s="244"/>
      <c r="AH74" s="244"/>
      <c r="AI74" s="244"/>
      <c r="AJ74" s="244"/>
      <c r="AK74" s="244"/>
      <c r="AL74" s="244"/>
      <c r="AM74" s="244"/>
      <c r="AN74" s="244"/>
      <c r="AO74" s="244"/>
      <c r="AP74" s="244"/>
    </row>
    <row r="75" spans="2:42" s="254" customFormat="1" ht="89.25">
      <c r="B75" s="207" t="e">
        <f>IF('Formulario PPGR1'!$F75="","",CONCATENATE('Formulario PPGR1'!$C75,".",'Formulario PPGR1'!$D75,".",'Formulario PPGR1'!$E75,".",#REF!))</f>
        <v>#REF!</v>
      </c>
      <c r="C75" s="207" t="e">
        <f>IF('Formulario PPGR1'!$F75="","",#REF!)</f>
        <v>#REF!</v>
      </c>
      <c r="D75" s="207" t="e">
        <f>IF('Formulario PPGR1'!$F75="","",#REF!)</f>
        <v>#REF!</v>
      </c>
      <c r="E75" s="207" t="e">
        <f>IF('Formulario PPGR1'!$F75="","",#REF!)</f>
        <v>#REF!</v>
      </c>
      <c r="F75" s="232" t="s">
        <v>301</v>
      </c>
      <c r="G75" s="233" t="str" cm="1">
        <f t="array" ref="G75">_xlfn.XLOOKUP($F75,LE_tbl[[#All],[Ls_LinesEstategica]],LE_tbl[[#All],[Le_code]],"",0)</f>
        <v>LE.2</v>
      </c>
      <c r="H75" s="232" t="s">
        <v>320</v>
      </c>
      <c r="I75" s="233" t="str">
        <f>_xlfn.XLOOKUP($H75,Obj!$D$122:$D$134,Obj!$E$122:$E$134,"",0)</f>
        <v>Obj2.3</v>
      </c>
      <c r="J75" s="232" t="s">
        <v>321</v>
      </c>
      <c r="K75" s="283" t="s">
        <v>322</v>
      </c>
      <c r="L75" s="232" t="s">
        <v>330</v>
      </c>
      <c r="M75" s="232" t="s">
        <v>141</v>
      </c>
      <c r="N75" s="533">
        <v>1.2999999999999999E-3</v>
      </c>
      <c r="O75" s="533">
        <v>1.4E-3</v>
      </c>
      <c r="P75" s="206"/>
      <c r="Q75" s="234" t="s">
        <v>45</v>
      </c>
      <c r="R75" s="243"/>
      <c r="S75" s="243"/>
      <c r="T75" s="243"/>
      <c r="U75" s="243"/>
      <c r="V75" s="244"/>
      <c r="W75" s="243"/>
      <c r="X75" s="243"/>
      <c r="Y75" s="243"/>
      <c r="Z75" s="243"/>
      <c r="AA75" s="243"/>
      <c r="AB75" s="243"/>
      <c r="AC75" s="243"/>
      <c r="AD75" s="243"/>
      <c r="AE75" s="244"/>
      <c r="AF75" s="244"/>
      <c r="AG75" s="244"/>
      <c r="AH75" s="244"/>
      <c r="AI75" s="244"/>
      <c r="AJ75" s="244"/>
      <c r="AK75" s="244"/>
      <c r="AL75" s="244"/>
      <c r="AM75" s="244"/>
      <c r="AN75" s="244"/>
      <c r="AO75" s="244"/>
      <c r="AP75" s="244"/>
    </row>
    <row r="76" spans="2:42" s="254" customFormat="1" ht="89.25">
      <c r="B76" s="207" t="e">
        <f>IF('Formulario PPGR1'!$F76="","",CONCATENATE('Formulario PPGR1'!$C76,".",'Formulario PPGR1'!$D76,".",'Formulario PPGR1'!$E76,".",#REF!))</f>
        <v>#REF!</v>
      </c>
      <c r="C76" s="207" t="e">
        <f>IF('Formulario PPGR1'!$F76="","",#REF!)</f>
        <v>#REF!</v>
      </c>
      <c r="D76" s="207" t="e">
        <f>IF('Formulario PPGR1'!$F76="","",#REF!)</f>
        <v>#REF!</v>
      </c>
      <c r="E76" s="207" t="e">
        <f>IF('Formulario PPGR1'!$F76="","",#REF!)</f>
        <v>#REF!</v>
      </c>
      <c r="F76" s="232" t="s">
        <v>301</v>
      </c>
      <c r="G76" s="233" t="str" cm="1">
        <f t="array" ref="G76">_xlfn.XLOOKUP($F76,LE_tbl[[#All],[Ls_LinesEstategica]],LE_tbl[[#All],[Le_code]],"",0)</f>
        <v>LE.2</v>
      </c>
      <c r="H76" s="232" t="s">
        <v>320</v>
      </c>
      <c r="I76" s="233" t="str">
        <f>_xlfn.XLOOKUP($H76,Obj!$D$122:$D$134,Obj!$E$122:$E$134,"",0)</f>
        <v>Obj2.3</v>
      </c>
      <c r="J76" s="232" t="s">
        <v>321</v>
      </c>
      <c r="K76" s="283" t="s">
        <v>322</v>
      </c>
      <c r="L76" s="232" t="s">
        <v>331</v>
      </c>
      <c r="M76" s="232" t="s">
        <v>141</v>
      </c>
      <c r="N76" s="533">
        <v>8.2000000000000007E-3</v>
      </c>
      <c r="O76" s="533">
        <v>9.4000000000000004E-3</v>
      </c>
      <c r="P76" s="206"/>
      <c r="Q76" s="234" t="s">
        <v>45</v>
      </c>
      <c r="R76" s="243"/>
      <c r="S76" s="243"/>
      <c r="T76" s="243"/>
      <c r="U76" s="243"/>
      <c r="V76" s="244"/>
      <c r="W76" s="243"/>
      <c r="X76" s="243"/>
      <c r="Y76" s="243"/>
      <c r="Z76" s="243"/>
      <c r="AA76" s="243"/>
      <c r="AB76" s="243"/>
      <c r="AC76" s="243"/>
      <c r="AD76" s="243"/>
      <c r="AE76" s="244"/>
      <c r="AF76" s="244"/>
      <c r="AG76" s="244"/>
      <c r="AH76" s="244"/>
      <c r="AI76" s="244"/>
      <c r="AJ76" s="244"/>
      <c r="AK76" s="244"/>
      <c r="AL76" s="244"/>
      <c r="AM76" s="244"/>
      <c r="AN76" s="244"/>
      <c r="AO76" s="244"/>
      <c r="AP76" s="244"/>
    </row>
    <row r="77" spans="2:42" s="254" customFormat="1" ht="89.25">
      <c r="B77" s="207" t="e">
        <f>IF('Formulario PPGR1'!$F77="","",CONCATENATE('Formulario PPGR1'!$C77,".",'Formulario PPGR1'!$D77,".",'Formulario PPGR1'!$E77,".",#REF!))</f>
        <v>#REF!</v>
      </c>
      <c r="C77" s="207" t="e">
        <f>IF('Formulario PPGR1'!$F77="","",#REF!)</f>
        <v>#REF!</v>
      </c>
      <c r="D77" s="207" t="e">
        <f>IF('Formulario PPGR1'!$F77="","",#REF!)</f>
        <v>#REF!</v>
      </c>
      <c r="E77" s="207" t="e">
        <f>IF('Formulario PPGR1'!$F77="","",#REF!)</f>
        <v>#REF!</v>
      </c>
      <c r="F77" s="232" t="s">
        <v>301</v>
      </c>
      <c r="G77" s="233" t="str" cm="1">
        <f t="array" ref="G77">_xlfn.XLOOKUP($F77,LE_tbl[[#All],[Ls_LinesEstategica]],LE_tbl[[#All],[Le_code]],"",0)</f>
        <v>LE.2</v>
      </c>
      <c r="H77" s="232" t="s">
        <v>320</v>
      </c>
      <c r="I77" s="233" t="str">
        <f>_xlfn.XLOOKUP($H77,Obj!$D$122:$D$134,Obj!$E$122:$E$134,"",0)</f>
        <v>Obj2.3</v>
      </c>
      <c r="J77" s="232" t="s">
        <v>321</v>
      </c>
      <c r="K77" s="283" t="s">
        <v>322</v>
      </c>
      <c r="L77" s="232" t="s">
        <v>332</v>
      </c>
      <c r="M77" s="232" t="s">
        <v>141</v>
      </c>
      <c r="N77" s="287">
        <v>3.27E-2</v>
      </c>
      <c r="O77" s="533">
        <v>3.2800000000000003E-2</v>
      </c>
      <c r="P77" s="206"/>
      <c r="Q77" s="234" t="s">
        <v>45</v>
      </c>
      <c r="R77" s="243"/>
      <c r="S77" s="243"/>
      <c r="T77" s="243"/>
      <c r="U77" s="243"/>
      <c r="V77" s="244"/>
      <c r="W77" s="243"/>
      <c r="X77" s="243"/>
      <c r="Y77" s="243"/>
      <c r="Z77" s="243"/>
      <c r="AA77" s="243"/>
      <c r="AB77" s="243"/>
      <c r="AC77" s="243"/>
      <c r="AD77" s="243"/>
      <c r="AE77" s="244"/>
      <c r="AF77" s="244"/>
      <c r="AG77" s="244"/>
      <c r="AH77" s="244"/>
      <c r="AI77" s="244"/>
      <c r="AJ77" s="244"/>
      <c r="AK77" s="244"/>
      <c r="AL77" s="244"/>
      <c r="AM77" s="244"/>
      <c r="AN77" s="244"/>
      <c r="AO77" s="244"/>
      <c r="AP77" s="244"/>
    </row>
    <row r="78" spans="2:42" s="254" customFormat="1" ht="63.75">
      <c r="B78" s="207" t="e">
        <f>IF('Formulario PPGR1'!$F78="","",CONCATENATE('Formulario PPGR1'!$C78,".",'Formulario PPGR1'!$D78,".",'Formulario PPGR1'!$E78,".",#REF!))</f>
        <v>#REF!</v>
      </c>
      <c r="C78" s="207" t="e">
        <f>IF('Formulario PPGR1'!$F78="","",#REF!)</f>
        <v>#REF!</v>
      </c>
      <c r="D78" s="207" t="e">
        <f>IF('Formulario PPGR1'!$F78="","",#REF!)</f>
        <v>#REF!</v>
      </c>
      <c r="E78" s="207" t="e">
        <f>IF('Formulario PPGR1'!$F78="","",#REF!)</f>
        <v>#REF!</v>
      </c>
      <c r="F78" s="232" t="s">
        <v>333</v>
      </c>
      <c r="G78" s="233" t="str" cm="1">
        <f t="array" ref="G78">_xlfn.XLOOKUP($F78,LE_tbl[[#All],[Ls_LinesEstategica]],LE_tbl[[#All],[Le_code]],"",0)</f>
        <v>LE.3</v>
      </c>
      <c r="H78" s="232" t="s">
        <v>334</v>
      </c>
      <c r="I78" s="233" t="str">
        <f>_xlfn.XLOOKUP($H78,Obj!$D$122:$D$134,Obj!$E$122:$E$134,"",0)</f>
        <v>Obj3.1</v>
      </c>
      <c r="J78" s="232" t="s">
        <v>335</v>
      </c>
      <c r="K78" s="283" t="s">
        <v>336</v>
      </c>
      <c r="L78" s="232" t="s">
        <v>337</v>
      </c>
      <c r="M78" s="264" t="s">
        <v>141</v>
      </c>
      <c r="N78" s="289" t="s">
        <v>338</v>
      </c>
      <c r="O78" s="289">
        <v>0.95</v>
      </c>
      <c r="P78" s="206"/>
      <c r="Q78" s="288" t="s">
        <v>41</v>
      </c>
      <c r="R78" s="243"/>
      <c r="S78" s="243"/>
      <c r="T78" s="243"/>
      <c r="U78" s="243"/>
      <c r="V78" s="244"/>
      <c r="W78" s="243"/>
      <c r="X78" s="243"/>
      <c r="Y78" s="243"/>
      <c r="Z78" s="243"/>
      <c r="AA78" s="243"/>
      <c r="AB78" s="243"/>
      <c r="AC78" s="243"/>
      <c r="AD78" s="243"/>
      <c r="AE78" s="244"/>
      <c r="AF78" s="244"/>
      <c r="AG78" s="244"/>
      <c r="AH78" s="244"/>
      <c r="AI78" s="244"/>
      <c r="AJ78" s="244"/>
      <c r="AK78" s="244"/>
      <c r="AL78" s="244"/>
      <c r="AM78" s="244"/>
      <c r="AN78" s="244"/>
      <c r="AO78" s="244"/>
      <c r="AP78" s="244"/>
    </row>
    <row r="79" spans="2:42" s="254" customFormat="1" ht="63.75">
      <c r="B79" s="207" t="e">
        <f>IF('Formulario PPGR1'!$F79="","",CONCATENATE('Formulario PPGR1'!$C79,".",'Formulario PPGR1'!$D79,".",'Formulario PPGR1'!$E79,".",#REF!))</f>
        <v>#REF!</v>
      </c>
      <c r="C79" s="207" t="e">
        <f>IF('Formulario PPGR1'!$F79="","",#REF!)</f>
        <v>#REF!</v>
      </c>
      <c r="D79" s="207" t="e">
        <f>IF('Formulario PPGR1'!$F79="","",#REF!)</f>
        <v>#REF!</v>
      </c>
      <c r="E79" s="207" t="e">
        <f>IF('Formulario PPGR1'!$F79="","",#REF!)</f>
        <v>#REF!</v>
      </c>
      <c r="F79" s="232" t="s">
        <v>333</v>
      </c>
      <c r="G79" s="233" t="str" cm="1">
        <f t="array" ref="G79">_xlfn.XLOOKUP($F79,LE_tbl[[#All],[Ls_LinesEstategica]],LE_tbl[[#All],[Le_code]],"",0)</f>
        <v>LE.3</v>
      </c>
      <c r="H79" s="232" t="s">
        <v>334</v>
      </c>
      <c r="I79" s="233" t="str">
        <f>_xlfn.XLOOKUP($H79,Obj!$D$122:$D$134,Obj!$E$122:$E$134,"",0)</f>
        <v>Obj3.1</v>
      </c>
      <c r="J79" s="232" t="s">
        <v>335</v>
      </c>
      <c r="K79" s="279" t="s">
        <v>339</v>
      </c>
      <c r="L79" s="259" t="s">
        <v>340</v>
      </c>
      <c r="M79" s="512" t="s">
        <v>141</v>
      </c>
      <c r="N79" s="513" t="s">
        <v>341</v>
      </c>
      <c r="O79" s="513">
        <v>1</v>
      </c>
      <c r="P79" s="207"/>
      <c r="Q79" s="514" t="s">
        <v>47</v>
      </c>
      <c r="R79" s="243"/>
      <c r="S79" s="243"/>
      <c r="T79" s="243"/>
      <c r="U79" s="243"/>
      <c r="V79" s="244"/>
      <c r="W79" s="243"/>
      <c r="X79" s="243"/>
      <c r="Y79" s="243"/>
      <c r="Z79" s="243"/>
      <c r="AA79" s="243"/>
      <c r="AB79" s="243"/>
      <c r="AC79" s="243"/>
      <c r="AD79" s="243"/>
      <c r="AE79" s="244"/>
      <c r="AF79" s="244"/>
      <c r="AG79" s="244"/>
      <c r="AH79" s="244"/>
      <c r="AI79" s="244"/>
      <c r="AJ79" s="244"/>
      <c r="AK79" s="244"/>
      <c r="AL79" s="244"/>
      <c r="AM79" s="244"/>
      <c r="AN79" s="244"/>
      <c r="AO79" s="244"/>
      <c r="AP79" s="244"/>
    </row>
    <row r="80" spans="2:42" s="254" customFormat="1" ht="63.75">
      <c r="B80" s="207" t="e">
        <f>IF('Formulario PPGR1'!$F80="","",CONCATENATE('Formulario PPGR1'!$C80,".",'Formulario PPGR1'!$D80,".",'Formulario PPGR1'!$E80,".",#REF!))</f>
        <v>#REF!</v>
      </c>
      <c r="C80" s="207" t="e">
        <f>IF('Formulario PPGR1'!$F80="","",#REF!)</f>
        <v>#REF!</v>
      </c>
      <c r="D80" s="207" t="e">
        <f>IF('Formulario PPGR1'!$F80="","",#REF!)</f>
        <v>#REF!</v>
      </c>
      <c r="E80" s="207" t="e">
        <f>IF('Formulario PPGR1'!$F80="","",#REF!)</f>
        <v>#REF!</v>
      </c>
      <c r="F80" s="232" t="s">
        <v>333</v>
      </c>
      <c r="G80" s="233" t="str" cm="1">
        <f t="array" ref="G80">_xlfn.XLOOKUP($F80,LE_tbl[[#All],[Ls_LinesEstategica]],LE_tbl[[#All],[Le_code]],"",0)</f>
        <v>LE.3</v>
      </c>
      <c r="H80" s="232" t="s">
        <v>334</v>
      </c>
      <c r="I80" s="233" t="str">
        <f>_xlfn.XLOOKUP($H80,Obj!$D$122:$D$134,Obj!$E$122:$E$134,"",0)</f>
        <v>Obj3.1</v>
      </c>
      <c r="J80" s="232" t="s">
        <v>335</v>
      </c>
      <c r="K80" s="279" t="s">
        <v>342</v>
      </c>
      <c r="L80" s="259" t="s">
        <v>343</v>
      </c>
      <c r="M80" s="512" t="s">
        <v>141</v>
      </c>
      <c r="N80" s="513" t="s">
        <v>153</v>
      </c>
      <c r="O80" s="513">
        <v>0.85</v>
      </c>
      <c r="P80" s="207"/>
      <c r="Q80" s="514" t="s">
        <v>34</v>
      </c>
      <c r="R80" s="243"/>
      <c r="S80" s="243"/>
      <c r="T80" s="243"/>
      <c r="U80" s="243"/>
      <c r="V80" s="244"/>
      <c r="W80" s="243"/>
      <c r="X80" s="243"/>
      <c r="Y80" s="243"/>
      <c r="Z80" s="243"/>
      <c r="AA80" s="243"/>
      <c r="AB80" s="243"/>
      <c r="AC80" s="243"/>
      <c r="AD80" s="243"/>
      <c r="AE80" s="244"/>
      <c r="AF80" s="244"/>
      <c r="AG80" s="244"/>
      <c r="AH80" s="244"/>
      <c r="AI80" s="244"/>
      <c r="AJ80" s="244"/>
      <c r="AK80" s="244"/>
      <c r="AL80" s="244"/>
      <c r="AM80" s="244"/>
      <c r="AN80" s="244"/>
      <c r="AO80" s="244"/>
      <c r="AP80" s="244"/>
    </row>
    <row r="81" spans="2:42" s="254" customFormat="1" ht="63.75">
      <c r="B81" s="207" t="e">
        <f>IF('Formulario PPGR1'!$F81="","",CONCATENATE('Formulario PPGR1'!$C81,".",'Formulario PPGR1'!$D81,".",'Formulario PPGR1'!$E81,".",#REF!))</f>
        <v>#REF!</v>
      </c>
      <c r="C81" s="207" t="e">
        <f>IF('Formulario PPGR1'!$F81="","",#REF!)</f>
        <v>#REF!</v>
      </c>
      <c r="D81" s="207" t="e">
        <f>IF('Formulario PPGR1'!$F81="","",#REF!)</f>
        <v>#REF!</v>
      </c>
      <c r="E81" s="207" t="e">
        <f>IF('Formulario PPGR1'!$F81="","",#REF!)</f>
        <v>#REF!</v>
      </c>
      <c r="F81" s="232" t="s">
        <v>333</v>
      </c>
      <c r="G81" s="233" t="str" cm="1">
        <f t="array" ref="G81">_xlfn.XLOOKUP($F81,LE_tbl[[#All],[Ls_LinesEstategica]],LE_tbl[[#All],[Le_code]],"",0)</f>
        <v>LE.3</v>
      </c>
      <c r="H81" s="232" t="s">
        <v>334</v>
      </c>
      <c r="I81" s="233" t="str">
        <f>_xlfn.XLOOKUP($H81,Obj!$D$122:$D$134,Obj!$E$122:$E$134,"",0)</f>
        <v>Obj3.1</v>
      </c>
      <c r="J81" s="232" t="s">
        <v>335</v>
      </c>
      <c r="K81" s="279" t="s">
        <v>344</v>
      </c>
      <c r="L81" s="259" t="s">
        <v>345</v>
      </c>
      <c r="M81" s="512" t="s">
        <v>141</v>
      </c>
      <c r="N81" s="513" t="s">
        <v>346</v>
      </c>
      <c r="O81" s="513">
        <v>0.6</v>
      </c>
      <c r="P81" s="207"/>
      <c r="Q81" s="514" t="s">
        <v>49</v>
      </c>
      <c r="R81" s="243"/>
      <c r="S81" s="243"/>
      <c r="T81" s="243"/>
      <c r="U81" s="243"/>
      <c r="V81" s="244"/>
      <c r="W81" s="243"/>
      <c r="X81" s="243"/>
      <c r="Y81" s="243"/>
      <c r="Z81" s="243"/>
      <c r="AA81" s="243"/>
      <c r="AB81" s="243"/>
      <c r="AC81" s="243"/>
      <c r="AD81" s="243"/>
      <c r="AE81" s="244"/>
      <c r="AF81" s="244"/>
      <c r="AG81" s="244"/>
      <c r="AH81" s="244"/>
      <c r="AI81" s="244"/>
      <c r="AJ81" s="244"/>
      <c r="AK81" s="244"/>
      <c r="AL81" s="244"/>
      <c r="AM81" s="244"/>
      <c r="AN81" s="244"/>
      <c r="AO81" s="244"/>
      <c r="AP81" s="244"/>
    </row>
    <row r="82" spans="2:42" s="254" customFormat="1" ht="63.75">
      <c r="B82" s="207" t="e">
        <f>IF('Formulario PPGR1'!$F82="","",CONCATENATE('Formulario PPGR1'!$C82,".",'Formulario PPGR1'!$D82,".",'Formulario PPGR1'!$E82,".",#REF!))</f>
        <v>#REF!</v>
      </c>
      <c r="C82" s="207" t="e">
        <f>IF('Formulario PPGR1'!$F82="","",#REF!)</f>
        <v>#REF!</v>
      </c>
      <c r="D82" s="207" t="e">
        <f>IF('Formulario PPGR1'!$F82="","",#REF!)</f>
        <v>#REF!</v>
      </c>
      <c r="E82" s="207" t="e">
        <f>IF('Formulario PPGR1'!$F82="","",#REF!)</f>
        <v>#REF!</v>
      </c>
      <c r="F82" s="232" t="s">
        <v>333</v>
      </c>
      <c r="G82" s="233" t="str" cm="1">
        <f t="array" ref="G82">_xlfn.XLOOKUP($F82,LE_tbl[[#All],[Ls_LinesEstategica]],LE_tbl[[#All],[Le_code]],"",0)</f>
        <v>LE.3</v>
      </c>
      <c r="H82" s="232" t="s">
        <v>334</v>
      </c>
      <c r="I82" s="233" t="str">
        <f>_xlfn.XLOOKUP($H82,Obj!$D$122:$D$134,Obj!$E$122:$E$134,"",0)</f>
        <v>Obj3.1</v>
      </c>
      <c r="J82" s="232" t="s">
        <v>335</v>
      </c>
      <c r="K82" s="279" t="s">
        <v>347</v>
      </c>
      <c r="L82" s="259" t="s">
        <v>348</v>
      </c>
      <c r="M82" s="512" t="s">
        <v>141</v>
      </c>
      <c r="N82" s="513" t="s">
        <v>349</v>
      </c>
      <c r="O82" s="513">
        <v>0.55000000000000004</v>
      </c>
      <c r="P82" s="207"/>
      <c r="Q82" s="514" t="s">
        <v>49</v>
      </c>
      <c r="R82" s="243"/>
      <c r="S82" s="243"/>
      <c r="T82" s="243"/>
      <c r="U82" s="243"/>
      <c r="V82" s="244"/>
      <c r="W82" s="243"/>
      <c r="X82" s="243"/>
      <c r="Y82" s="243"/>
      <c r="Z82" s="243"/>
      <c r="AA82" s="243"/>
      <c r="AB82" s="243"/>
      <c r="AC82" s="243"/>
      <c r="AD82" s="243"/>
      <c r="AE82" s="244"/>
      <c r="AF82" s="244"/>
      <c r="AG82" s="244"/>
      <c r="AH82" s="244"/>
      <c r="AI82" s="244"/>
      <c r="AJ82" s="244"/>
      <c r="AK82" s="244"/>
      <c r="AL82" s="244"/>
      <c r="AM82" s="244"/>
      <c r="AN82" s="244"/>
      <c r="AO82" s="244"/>
      <c r="AP82" s="244"/>
    </row>
    <row r="83" spans="2:42" s="254" customFormat="1" ht="63.75">
      <c r="B83" s="207" t="e">
        <f>IF('Formulario PPGR1'!$F83="","",CONCATENATE('Formulario PPGR1'!$C83,".",'Formulario PPGR1'!$D83,".",'Formulario PPGR1'!$E83,".",#REF!))</f>
        <v>#REF!</v>
      </c>
      <c r="C83" s="207" t="e">
        <f>IF('Formulario PPGR1'!$F83="","",#REF!)</f>
        <v>#REF!</v>
      </c>
      <c r="D83" s="207" t="e">
        <f>IF('Formulario PPGR1'!$F83="","",#REF!)</f>
        <v>#REF!</v>
      </c>
      <c r="E83" s="207" t="e">
        <f>IF('Formulario PPGR1'!$F83="","",#REF!)</f>
        <v>#REF!</v>
      </c>
      <c r="F83" s="232" t="s">
        <v>333</v>
      </c>
      <c r="G83" s="233" t="str" cm="1">
        <f t="array" ref="G83">_xlfn.XLOOKUP($F83,LE_tbl[[#All],[Ls_LinesEstategica]],LE_tbl[[#All],[Le_code]],"",0)</f>
        <v>LE.3</v>
      </c>
      <c r="H83" s="232" t="s">
        <v>334</v>
      </c>
      <c r="I83" s="233" t="str">
        <f>_xlfn.XLOOKUP($H83,Obj!$D$122:$D$134,Obj!$E$122:$E$134,"",0)</f>
        <v>Obj3.1</v>
      </c>
      <c r="J83" s="232" t="s">
        <v>335</v>
      </c>
      <c r="K83" s="279" t="s">
        <v>350</v>
      </c>
      <c r="L83" s="259" t="s">
        <v>351</v>
      </c>
      <c r="M83" s="512" t="s">
        <v>141</v>
      </c>
      <c r="N83" s="513" t="s">
        <v>153</v>
      </c>
      <c r="O83" s="513">
        <v>0.85</v>
      </c>
      <c r="P83" s="207"/>
      <c r="Q83" s="514" t="s">
        <v>49</v>
      </c>
      <c r="R83" s="243"/>
      <c r="S83" s="243"/>
      <c r="T83" s="243"/>
      <c r="U83" s="243"/>
      <c r="V83" s="244"/>
      <c r="W83" s="243"/>
      <c r="X83" s="243"/>
      <c r="Y83" s="243"/>
      <c r="Z83" s="243"/>
      <c r="AA83" s="243"/>
      <c r="AB83" s="243"/>
      <c r="AC83" s="243"/>
      <c r="AD83" s="243"/>
      <c r="AE83" s="244"/>
      <c r="AF83" s="244"/>
      <c r="AG83" s="244"/>
      <c r="AH83" s="244"/>
      <c r="AI83" s="244"/>
      <c r="AJ83" s="244"/>
      <c r="AK83" s="244"/>
      <c r="AL83" s="244"/>
      <c r="AM83" s="244"/>
      <c r="AN83" s="244"/>
      <c r="AO83" s="244"/>
      <c r="AP83" s="244"/>
    </row>
    <row r="84" spans="2:42" s="254" customFormat="1" ht="63.75">
      <c r="B84" s="207" t="e">
        <f>IF('Formulario PPGR1'!$F84="","",CONCATENATE('Formulario PPGR1'!$C84,".",'Formulario PPGR1'!$D84,".",'Formulario PPGR1'!$E84,".",#REF!))</f>
        <v>#REF!</v>
      </c>
      <c r="C84" s="207" t="e">
        <f>IF('Formulario PPGR1'!$F84="","",#REF!)</f>
        <v>#REF!</v>
      </c>
      <c r="D84" s="207" t="e">
        <f>IF('Formulario PPGR1'!$F84="","",#REF!)</f>
        <v>#REF!</v>
      </c>
      <c r="E84" s="207" t="e">
        <f>IF('Formulario PPGR1'!$F84="","",#REF!)</f>
        <v>#REF!</v>
      </c>
      <c r="F84" s="232" t="s">
        <v>333</v>
      </c>
      <c r="G84" s="233" t="str" cm="1">
        <f t="array" ref="G84">_xlfn.XLOOKUP($F84,LE_tbl[[#All],[Ls_LinesEstategica]],LE_tbl[[#All],[Le_code]],"",0)</f>
        <v>LE.3</v>
      </c>
      <c r="H84" s="232" t="s">
        <v>334</v>
      </c>
      <c r="I84" s="233" t="str">
        <f>_xlfn.XLOOKUP($H84,Obj!$D$122:$D$134,Obj!$E$122:$E$134,"",0)</f>
        <v>Obj3.1</v>
      </c>
      <c r="J84" s="232" t="s">
        <v>335</v>
      </c>
      <c r="K84" s="279" t="s">
        <v>352</v>
      </c>
      <c r="L84" s="259" t="s">
        <v>353</v>
      </c>
      <c r="M84" s="512" t="s">
        <v>141</v>
      </c>
      <c r="N84" s="513" t="s">
        <v>153</v>
      </c>
      <c r="O84" s="513">
        <v>0.6</v>
      </c>
      <c r="P84" s="207"/>
      <c r="Q84" s="514" t="s">
        <v>59</v>
      </c>
      <c r="R84" s="243"/>
      <c r="S84" s="243"/>
      <c r="T84" s="243"/>
      <c r="U84" s="243"/>
      <c r="V84" s="244"/>
      <c r="W84" s="243"/>
      <c r="X84" s="243"/>
      <c r="Y84" s="243"/>
      <c r="Z84" s="243"/>
      <c r="AA84" s="243"/>
      <c r="AB84" s="243"/>
      <c r="AC84" s="243"/>
      <c r="AD84" s="243"/>
      <c r="AE84" s="244"/>
      <c r="AF84" s="244"/>
      <c r="AG84" s="244"/>
      <c r="AH84" s="244"/>
      <c r="AI84" s="244"/>
      <c r="AJ84" s="244"/>
      <c r="AK84" s="244"/>
      <c r="AL84" s="244"/>
      <c r="AM84" s="244"/>
      <c r="AN84" s="244"/>
      <c r="AO84" s="244"/>
      <c r="AP84" s="244"/>
    </row>
    <row r="85" spans="2:42" s="254" customFormat="1" ht="102">
      <c r="B85" s="207" t="e">
        <f>IF('Formulario PPGR1'!$F85="","",CONCATENATE('Formulario PPGR1'!$C85,".",'Formulario PPGR1'!$D85,".",'Formulario PPGR1'!$E85,".",#REF!))</f>
        <v>#REF!</v>
      </c>
      <c r="C85" s="207" t="e">
        <f>IF('Formulario PPGR1'!$F85="","",#REF!)</f>
        <v>#REF!</v>
      </c>
      <c r="D85" s="207" t="e">
        <f>IF('Formulario PPGR1'!$F85="","",#REF!)</f>
        <v>#REF!</v>
      </c>
      <c r="E85" s="207" t="e">
        <f>IF('Formulario PPGR1'!$F85="","",#REF!)</f>
        <v>#REF!</v>
      </c>
      <c r="F85" s="259" t="s">
        <v>333</v>
      </c>
      <c r="G85" s="233" t="str" cm="1">
        <f t="array" ref="G85">_xlfn.XLOOKUP($F85,LE_tbl[[#All],[Ls_LinesEstategica]],LE_tbl[[#All],[Le_code]],"",0)</f>
        <v>LE.3</v>
      </c>
      <c r="H85" s="259" t="s">
        <v>354</v>
      </c>
      <c r="I85" s="233" t="str">
        <f>_xlfn.XLOOKUP($H85,Obj!$D$122:$D$134,Obj!$E$122:$E$134,"",0)</f>
        <v>Obj3.2</v>
      </c>
      <c r="J85" s="259" t="s">
        <v>355</v>
      </c>
      <c r="K85" s="279" t="s">
        <v>356</v>
      </c>
      <c r="L85" s="259" t="s">
        <v>357</v>
      </c>
      <c r="M85" s="512" t="s">
        <v>141</v>
      </c>
      <c r="N85" s="513" t="s">
        <v>358</v>
      </c>
      <c r="O85" s="513">
        <v>0.95</v>
      </c>
      <c r="P85" s="207"/>
      <c r="Q85" s="514" t="s">
        <v>49</v>
      </c>
      <c r="R85" s="243"/>
      <c r="S85" s="243"/>
      <c r="T85" s="243"/>
      <c r="U85" s="243"/>
      <c r="V85" s="244"/>
      <c r="W85" s="243"/>
      <c r="X85" s="243"/>
      <c r="Y85" s="243"/>
      <c r="Z85" s="243"/>
      <c r="AA85" s="243"/>
      <c r="AB85" s="243"/>
      <c r="AC85" s="243"/>
      <c r="AD85" s="243"/>
      <c r="AE85" s="244"/>
      <c r="AF85" s="244"/>
      <c r="AG85" s="244"/>
      <c r="AH85" s="244"/>
      <c r="AI85" s="244"/>
      <c r="AJ85" s="244"/>
      <c r="AK85" s="244"/>
      <c r="AL85" s="244"/>
      <c r="AM85" s="244"/>
      <c r="AN85" s="244"/>
      <c r="AO85" s="244"/>
      <c r="AP85" s="244"/>
    </row>
    <row r="86" spans="2:42" s="254" customFormat="1" ht="102">
      <c r="B86" s="207" t="e">
        <f>IF('Formulario PPGR1'!$F86="","",CONCATENATE('Formulario PPGR1'!$C86,".",'Formulario PPGR1'!$D86,".",'Formulario PPGR1'!$E86,".",#REF!))</f>
        <v>#REF!</v>
      </c>
      <c r="C86" s="207" t="e">
        <f>IF('Formulario PPGR1'!$F86="","",#REF!)</f>
        <v>#REF!</v>
      </c>
      <c r="D86" s="207" t="e">
        <f>IF('Formulario PPGR1'!$F86="","",#REF!)</f>
        <v>#REF!</v>
      </c>
      <c r="E86" s="207" t="e">
        <f>IF('Formulario PPGR1'!$F86="","",#REF!)</f>
        <v>#REF!</v>
      </c>
      <c r="F86" s="259" t="s">
        <v>333</v>
      </c>
      <c r="G86" s="233" t="str" cm="1">
        <f t="array" ref="G86">_xlfn.XLOOKUP($F86,LE_tbl[[#All],[Ls_LinesEstategica]],LE_tbl[[#All],[Le_code]],"",0)</f>
        <v>LE.3</v>
      </c>
      <c r="H86" s="259" t="s">
        <v>354</v>
      </c>
      <c r="I86" s="233" t="str">
        <f>_xlfn.XLOOKUP($H86,Obj!$D$122:$D$134,Obj!$E$122:$E$134,"",0)</f>
        <v>Obj3.2</v>
      </c>
      <c r="J86" s="259" t="s">
        <v>355</v>
      </c>
      <c r="K86" s="279" t="s">
        <v>359</v>
      </c>
      <c r="L86" s="259" t="s">
        <v>360</v>
      </c>
      <c r="M86" s="512" t="s">
        <v>141</v>
      </c>
      <c r="N86" s="513" t="s">
        <v>361</v>
      </c>
      <c r="O86" s="513">
        <v>0.9</v>
      </c>
      <c r="P86" s="207"/>
      <c r="Q86" s="514" t="s">
        <v>53</v>
      </c>
      <c r="R86" s="243"/>
      <c r="S86" s="243"/>
      <c r="T86" s="243"/>
      <c r="U86" s="243"/>
      <c r="V86" s="244"/>
      <c r="W86" s="243"/>
      <c r="X86" s="243"/>
      <c r="Y86" s="243"/>
      <c r="Z86" s="243"/>
      <c r="AA86" s="243"/>
      <c r="AB86" s="243"/>
      <c r="AC86" s="243"/>
      <c r="AD86" s="243"/>
      <c r="AE86" s="244"/>
      <c r="AF86" s="244"/>
      <c r="AG86" s="244"/>
      <c r="AH86" s="244"/>
      <c r="AI86" s="244"/>
      <c r="AJ86" s="244"/>
      <c r="AK86" s="244"/>
      <c r="AL86" s="244"/>
      <c r="AM86" s="244"/>
      <c r="AN86" s="244"/>
      <c r="AO86" s="244"/>
      <c r="AP86" s="244"/>
    </row>
    <row r="87" spans="2:42" s="254" customFormat="1" ht="102">
      <c r="B87" s="207" t="e">
        <f>IF('Formulario PPGR1'!$F87="","",CONCATENATE('Formulario PPGR1'!$C87,".",'Formulario PPGR1'!$D87,".",'Formulario PPGR1'!$E87,".",#REF!))</f>
        <v>#REF!</v>
      </c>
      <c r="C87" s="207" t="e">
        <f>IF('Formulario PPGR1'!$F87="","",#REF!)</f>
        <v>#REF!</v>
      </c>
      <c r="D87" s="207" t="e">
        <f>IF('Formulario PPGR1'!$F87="","",#REF!)</f>
        <v>#REF!</v>
      </c>
      <c r="E87" s="207" t="e">
        <f>IF('Formulario PPGR1'!$F87="","",#REF!)</f>
        <v>#REF!</v>
      </c>
      <c r="F87" s="259" t="s">
        <v>333</v>
      </c>
      <c r="G87" s="233" t="str" cm="1">
        <f t="array" ref="G87">_xlfn.XLOOKUP($F87,LE_tbl[[#All],[Ls_LinesEstategica]],LE_tbl[[#All],[Le_code]],"",0)</f>
        <v>LE.3</v>
      </c>
      <c r="H87" s="259" t="s">
        <v>354</v>
      </c>
      <c r="I87" s="233" t="str">
        <f>_xlfn.XLOOKUP($H87,Obj!$D$122:$D$134,Obj!$E$122:$E$134,"",0)</f>
        <v>Obj3.2</v>
      </c>
      <c r="J87" s="259" t="s">
        <v>355</v>
      </c>
      <c r="K87" s="279" t="s">
        <v>359</v>
      </c>
      <c r="L87" s="259" t="s">
        <v>362</v>
      </c>
      <c r="M87" s="512" t="s">
        <v>141</v>
      </c>
      <c r="N87" s="513" t="s">
        <v>363</v>
      </c>
      <c r="O87" s="513">
        <v>0.95</v>
      </c>
      <c r="P87" s="207"/>
      <c r="Q87" s="514" t="s">
        <v>53</v>
      </c>
      <c r="R87" s="243"/>
      <c r="S87" s="243"/>
      <c r="T87" s="243"/>
      <c r="U87" s="243"/>
      <c r="V87" s="244"/>
      <c r="W87" s="243"/>
      <c r="X87" s="243"/>
      <c r="Y87" s="243"/>
      <c r="Z87" s="243"/>
      <c r="AA87" s="243"/>
      <c r="AB87" s="243"/>
      <c r="AC87" s="243"/>
      <c r="AD87" s="243"/>
      <c r="AE87" s="244"/>
      <c r="AF87" s="244"/>
      <c r="AG87" s="244"/>
      <c r="AH87" s="244"/>
      <c r="AI87" s="244"/>
      <c r="AJ87" s="244"/>
      <c r="AK87" s="244"/>
      <c r="AL87" s="244"/>
      <c r="AM87" s="244"/>
      <c r="AN87" s="244"/>
      <c r="AO87" s="244"/>
      <c r="AP87" s="244"/>
    </row>
    <row r="88" spans="2:42" s="254" customFormat="1" ht="102">
      <c r="B88" s="207" t="e">
        <f>IF('Formulario PPGR1'!$F88="","",CONCATENATE('Formulario PPGR1'!$C88,".",'Formulario PPGR1'!$D88,".",'Formulario PPGR1'!$E88,".",#REF!))</f>
        <v>#REF!</v>
      </c>
      <c r="C88" s="207" t="e">
        <f>IF('Formulario PPGR1'!$F88="","",#REF!)</f>
        <v>#REF!</v>
      </c>
      <c r="D88" s="207" t="e">
        <f>IF('Formulario PPGR1'!$F88="","",#REF!)</f>
        <v>#REF!</v>
      </c>
      <c r="E88" s="207" t="e">
        <f>IF('Formulario PPGR1'!$F88="","",#REF!)</f>
        <v>#REF!</v>
      </c>
      <c r="F88" s="259" t="s">
        <v>333</v>
      </c>
      <c r="G88" s="233" t="str" cm="1">
        <f t="array" ref="G88">_xlfn.XLOOKUP($F88,LE_tbl[[#All],[Ls_LinesEstategica]],LE_tbl[[#All],[Le_code]],"",0)</f>
        <v>LE.3</v>
      </c>
      <c r="H88" s="259" t="s">
        <v>354</v>
      </c>
      <c r="I88" s="233" t="str">
        <f>_xlfn.XLOOKUP($H88,Obj!$D$122:$D$134,Obj!$E$122:$E$134,"",0)</f>
        <v>Obj3.2</v>
      </c>
      <c r="J88" s="259" t="s">
        <v>355</v>
      </c>
      <c r="K88" s="279" t="s">
        <v>359</v>
      </c>
      <c r="L88" s="259" t="s">
        <v>364</v>
      </c>
      <c r="M88" s="512" t="s">
        <v>141</v>
      </c>
      <c r="N88" s="513" t="s">
        <v>365</v>
      </c>
      <c r="O88" s="513">
        <v>1</v>
      </c>
      <c r="P88" s="207"/>
      <c r="Q88" s="514" t="s">
        <v>53</v>
      </c>
      <c r="R88" s="243"/>
      <c r="S88" s="243"/>
      <c r="T88" s="243"/>
      <c r="U88" s="243"/>
      <c r="V88" s="244"/>
      <c r="W88" s="243"/>
      <c r="X88" s="243"/>
      <c r="Y88" s="243"/>
      <c r="Z88" s="243"/>
      <c r="AA88" s="243"/>
      <c r="AB88" s="243"/>
      <c r="AC88" s="243"/>
      <c r="AD88" s="243"/>
      <c r="AE88" s="244"/>
      <c r="AF88" s="244"/>
      <c r="AG88" s="244"/>
      <c r="AH88" s="244"/>
      <c r="AI88" s="244"/>
      <c r="AJ88" s="244"/>
      <c r="AK88" s="244"/>
      <c r="AL88" s="244"/>
      <c r="AM88" s="244"/>
      <c r="AN88" s="244"/>
      <c r="AO88" s="244"/>
      <c r="AP88" s="244"/>
    </row>
    <row r="89" spans="2:42" s="254" customFormat="1" ht="102">
      <c r="B89" s="207" t="e">
        <f>IF('Formulario PPGR1'!$F89="","",CONCATENATE('Formulario PPGR1'!$C89,".",'Formulario PPGR1'!$D89,".",'Formulario PPGR1'!$E89,".",#REF!))</f>
        <v>#REF!</v>
      </c>
      <c r="C89" s="207" t="e">
        <f>IF('Formulario PPGR1'!$F89="","",#REF!)</f>
        <v>#REF!</v>
      </c>
      <c r="D89" s="207" t="e">
        <f>IF('Formulario PPGR1'!$F89="","",#REF!)</f>
        <v>#REF!</v>
      </c>
      <c r="E89" s="207" t="e">
        <f>IF('Formulario PPGR1'!$F89="","",#REF!)</f>
        <v>#REF!</v>
      </c>
      <c r="F89" s="259" t="s">
        <v>333</v>
      </c>
      <c r="G89" s="233" t="str" cm="1">
        <f t="array" ref="G89">_xlfn.XLOOKUP($F89,LE_tbl[[#All],[Ls_LinesEstategica]],LE_tbl[[#All],[Le_code]],"",0)</f>
        <v>LE.3</v>
      </c>
      <c r="H89" s="259" t="s">
        <v>354</v>
      </c>
      <c r="I89" s="233" t="str">
        <f>_xlfn.XLOOKUP($H89,Obj!$D$122:$D$134,Obj!$E$122:$E$134,"",0)</f>
        <v>Obj3.2</v>
      </c>
      <c r="J89" s="259" t="s">
        <v>355</v>
      </c>
      <c r="K89" s="279" t="s">
        <v>366</v>
      </c>
      <c r="L89" s="259" t="s">
        <v>367</v>
      </c>
      <c r="M89" s="512" t="s">
        <v>141</v>
      </c>
      <c r="N89" s="513" t="s">
        <v>368</v>
      </c>
      <c r="O89" s="528" t="s">
        <v>369</v>
      </c>
      <c r="P89" s="207"/>
      <c r="Q89" s="514" t="s">
        <v>59</v>
      </c>
      <c r="R89" s="243"/>
      <c r="S89" s="243"/>
      <c r="T89" s="243"/>
      <c r="U89" s="243"/>
      <c r="V89" s="244"/>
      <c r="W89" s="243"/>
      <c r="X89" s="243"/>
      <c r="Y89" s="243"/>
      <c r="Z89" s="243"/>
      <c r="AA89" s="243"/>
      <c r="AB89" s="243"/>
      <c r="AC89" s="243"/>
      <c r="AD89" s="243"/>
      <c r="AE89" s="244"/>
      <c r="AF89" s="244"/>
      <c r="AG89" s="244"/>
      <c r="AH89" s="244"/>
      <c r="AI89" s="244"/>
      <c r="AJ89" s="244"/>
      <c r="AK89" s="244"/>
      <c r="AL89" s="244"/>
      <c r="AM89" s="244"/>
      <c r="AN89" s="244"/>
      <c r="AO89" s="244"/>
      <c r="AP89" s="244"/>
    </row>
    <row r="90" spans="2:42" s="254" customFormat="1" ht="102">
      <c r="B90" s="207" t="e">
        <f>IF('Formulario PPGR1'!$F90="","",CONCATENATE('Formulario PPGR1'!$C90,".",'Formulario PPGR1'!$D90,".",'Formulario PPGR1'!$E90,".",#REF!))</f>
        <v>#REF!</v>
      </c>
      <c r="C90" s="207" t="e">
        <f>IF('Formulario PPGR1'!$F90="","",#REF!)</f>
        <v>#REF!</v>
      </c>
      <c r="D90" s="207" t="e">
        <f>IF('Formulario PPGR1'!$F90="","",#REF!)</f>
        <v>#REF!</v>
      </c>
      <c r="E90" s="207" t="e">
        <f>IF('Formulario PPGR1'!$F90="","",#REF!)</f>
        <v>#REF!</v>
      </c>
      <c r="F90" s="259" t="s">
        <v>333</v>
      </c>
      <c r="G90" s="233" t="str" cm="1">
        <f t="array" ref="G90">_xlfn.XLOOKUP($F90,LE_tbl[[#All],[Ls_LinesEstategica]],LE_tbl[[#All],[Le_code]],"",0)</f>
        <v>LE.3</v>
      </c>
      <c r="H90" s="259" t="s">
        <v>354</v>
      </c>
      <c r="I90" s="233" t="str">
        <f>_xlfn.XLOOKUP($H90,Obj!$D$122:$D$134,Obj!$E$122:$E$134,"",0)</f>
        <v>Obj3.2</v>
      </c>
      <c r="J90" s="259" t="s">
        <v>355</v>
      </c>
      <c r="K90" s="279" t="s">
        <v>366</v>
      </c>
      <c r="L90" s="259" t="s">
        <v>370</v>
      </c>
      <c r="M90" s="512" t="s">
        <v>141</v>
      </c>
      <c r="N90" s="513" t="s">
        <v>371</v>
      </c>
      <c r="O90" s="528" t="s">
        <v>372</v>
      </c>
      <c r="P90" s="207"/>
      <c r="Q90" s="514" t="s">
        <v>59</v>
      </c>
      <c r="R90" s="243"/>
      <c r="S90" s="243"/>
      <c r="T90" s="243"/>
      <c r="U90" s="243"/>
      <c r="V90" s="244"/>
      <c r="W90" s="243"/>
      <c r="X90" s="243"/>
      <c r="Y90" s="243"/>
      <c r="Z90" s="243"/>
      <c r="AA90" s="243"/>
      <c r="AB90" s="243"/>
      <c r="AC90" s="243"/>
      <c r="AD90" s="243"/>
      <c r="AE90" s="244"/>
      <c r="AF90" s="244"/>
      <c r="AG90" s="244"/>
      <c r="AH90" s="244"/>
      <c r="AI90" s="244"/>
      <c r="AJ90" s="244"/>
      <c r="AK90" s="244"/>
      <c r="AL90" s="244"/>
      <c r="AM90" s="244"/>
      <c r="AN90" s="244"/>
      <c r="AO90" s="244"/>
      <c r="AP90" s="244"/>
    </row>
    <row r="91" spans="2:42" s="254" customFormat="1" ht="102">
      <c r="B91" s="207" t="e">
        <f>IF('Formulario PPGR1'!$F91="","",CONCATENATE('Formulario PPGR1'!$C91,".",'Formulario PPGR1'!$D91,".",'Formulario PPGR1'!$E91,".",#REF!))</f>
        <v>#REF!</v>
      </c>
      <c r="C91" s="207" t="e">
        <f>IF('Formulario PPGR1'!$F91="","",#REF!)</f>
        <v>#REF!</v>
      </c>
      <c r="D91" s="207" t="e">
        <f>IF('Formulario PPGR1'!$F91="","",#REF!)</f>
        <v>#REF!</v>
      </c>
      <c r="E91" s="207" t="e">
        <f>IF('Formulario PPGR1'!$F91="","",#REF!)</f>
        <v>#REF!</v>
      </c>
      <c r="F91" s="259" t="s">
        <v>333</v>
      </c>
      <c r="G91" s="233" t="str" cm="1">
        <f t="array" ref="G91">_xlfn.XLOOKUP($F91,LE_tbl[[#All],[Ls_LinesEstategica]],LE_tbl[[#All],[Le_code]],"",0)</f>
        <v>LE.3</v>
      </c>
      <c r="H91" s="259" t="s">
        <v>373</v>
      </c>
      <c r="I91" s="233" t="str">
        <f>_xlfn.XLOOKUP($H91,Obj!$D$122:$D$134,Obj!$E$122:$E$134,"",0)</f>
        <v>Obj3.3</v>
      </c>
      <c r="J91" s="259" t="s">
        <v>374</v>
      </c>
      <c r="K91" s="279" t="s">
        <v>375</v>
      </c>
      <c r="L91" s="259" t="s">
        <v>376</v>
      </c>
      <c r="M91" s="512" t="s">
        <v>141</v>
      </c>
      <c r="N91" s="513" t="s">
        <v>153</v>
      </c>
      <c r="O91" s="513">
        <v>0.9</v>
      </c>
      <c r="P91" s="207"/>
      <c r="Q91" s="514" t="s">
        <v>37</v>
      </c>
      <c r="R91" s="243"/>
      <c r="S91" s="243"/>
      <c r="T91" s="243"/>
      <c r="U91" s="243"/>
      <c r="V91" s="244"/>
      <c r="W91" s="243"/>
      <c r="X91" s="243"/>
      <c r="Y91" s="243"/>
      <c r="Z91" s="243"/>
      <c r="AA91" s="243"/>
      <c r="AB91" s="243"/>
      <c r="AC91" s="243"/>
      <c r="AD91" s="243"/>
      <c r="AE91" s="244"/>
      <c r="AF91" s="244"/>
      <c r="AG91" s="244"/>
      <c r="AH91" s="244"/>
      <c r="AI91" s="244"/>
      <c r="AJ91" s="244"/>
      <c r="AK91" s="244"/>
      <c r="AL91" s="244"/>
      <c r="AM91" s="244"/>
      <c r="AN91" s="244"/>
      <c r="AO91" s="244"/>
      <c r="AP91" s="244"/>
    </row>
    <row r="92" spans="2:42" s="254" customFormat="1" ht="102">
      <c r="B92" s="207" t="e">
        <f>IF('Formulario PPGR1'!$F92="","",CONCATENATE('Formulario PPGR1'!$C92,".",'Formulario PPGR1'!$D92,".",'Formulario PPGR1'!$E92,".",#REF!))</f>
        <v>#REF!</v>
      </c>
      <c r="C92" s="207" t="e">
        <f>IF('Formulario PPGR1'!$F92="","",#REF!)</f>
        <v>#REF!</v>
      </c>
      <c r="D92" s="207" t="e">
        <f>IF('Formulario PPGR1'!$F92="","",#REF!)</f>
        <v>#REF!</v>
      </c>
      <c r="E92" s="207" t="e">
        <f>IF('Formulario PPGR1'!$F92="","",#REF!)</f>
        <v>#REF!</v>
      </c>
      <c r="F92" s="259" t="s">
        <v>333</v>
      </c>
      <c r="G92" s="233" t="str" cm="1">
        <f t="array" ref="G92">_xlfn.XLOOKUP($F92,LE_tbl[[#All],[Ls_LinesEstategica]],LE_tbl[[#All],[Le_code]],"",0)</f>
        <v>LE.3</v>
      </c>
      <c r="H92" s="259" t="s">
        <v>373</v>
      </c>
      <c r="I92" s="233" t="str">
        <f>_xlfn.XLOOKUP($H92,Obj!$D$122:$D$134,Obj!$E$122:$E$134,"",0)</f>
        <v>Obj3.3</v>
      </c>
      <c r="J92" s="259" t="s">
        <v>374</v>
      </c>
      <c r="K92" s="279" t="s">
        <v>377</v>
      </c>
      <c r="L92" s="259" t="s">
        <v>378</v>
      </c>
      <c r="M92" s="512" t="s">
        <v>141</v>
      </c>
      <c r="N92" s="513" t="s">
        <v>153</v>
      </c>
      <c r="O92" s="513">
        <v>0.75</v>
      </c>
      <c r="P92" s="207"/>
      <c r="Q92" s="514" t="s">
        <v>37</v>
      </c>
      <c r="R92" s="243"/>
      <c r="S92" s="243"/>
      <c r="T92" s="243"/>
      <c r="U92" s="243"/>
      <c r="V92" s="244"/>
      <c r="W92" s="243"/>
      <c r="X92" s="243"/>
      <c r="Y92" s="243"/>
      <c r="Z92" s="243"/>
      <c r="AA92" s="243"/>
      <c r="AB92" s="243"/>
      <c r="AC92" s="243"/>
      <c r="AD92" s="243"/>
      <c r="AE92" s="244"/>
      <c r="AF92" s="244"/>
      <c r="AG92" s="244"/>
      <c r="AH92" s="244"/>
      <c r="AI92" s="244"/>
      <c r="AJ92" s="244"/>
      <c r="AK92" s="244"/>
      <c r="AL92" s="244"/>
      <c r="AM92" s="244"/>
      <c r="AN92" s="244"/>
      <c r="AO92" s="244"/>
      <c r="AP92" s="244"/>
    </row>
    <row r="93" spans="2:42" s="254" customFormat="1" ht="102">
      <c r="B93" s="207" t="e">
        <f>IF('Formulario PPGR1'!$F93="","",CONCATENATE('Formulario PPGR1'!$C93,".",'Formulario PPGR1'!$D93,".",'Formulario PPGR1'!$E93,".",#REF!))</f>
        <v>#REF!</v>
      </c>
      <c r="C93" s="207" t="e">
        <f>IF('Formulario PPGR1'!$F93="","",#REF!)</f>
        <v>#REF!</v>
      </c>
      <c r="D93" s="207" t="e">
        <f>IF('Formulario PPGR1'!$F93="","",#REF!)</f>
        <v>#REF!</v>
      </c>
      <c r="E93" s="207" t="e">
        <f>IF('Formulario PPGR1'!$F93="","",#REF!)</f>
        <v>#REF!</v>
      </c>
      <c r="F93" s="259" t="s">
        <v>333</v>
      </c>
      <c r="G93" s="233" t="str" cm="1">
        <f t="array" ref="G93">_xlfn.XLOOKUP($F93,LE_tbl[[#All],[Ls_LinesEstategica]],LE_tbl[[#All],[Le_code]],"",0)</f>
        <v>LE.3</v>
      </c>
      <c r="H93" s="259" t="s">
        <v>373</v>
      </c>
      <c r="I93" s="233" t="str">
        <f>_xlfn.XLOOKUP($H93,Obj!$D$122:$D$134,Obj!$E$122:$E$134,"",0)</f>
        <v>Obj3.3</v>
      </c>
      <c r="J93" s="259" t="s">
        <v>374</v>
      </c>
      <c r="K93" s="279" t="s">
        <v>379</v>
      </c>
      <c r="L93" s="259" t="s">
        <v>380</v>
      </c>
      <c r="M93" s="512" t="s">
        <v>141</v>
      </c>
      <c r="N93" s="513" t="s">
        <v>250</v>
      </c>
      <c r="O93" s="513">
        <v>1</v>
      </c>
      <c r="P93" s="207"/>
      <c r="Q93" s="514" t="s">
        <v>37</v>
      </c>
      <c r="R93" s="243"/>
      <c r="S93" s="243"/>
      <c r="T93" s="243"/>
      <c r="U93" s="243"/>
      <c r="V93" s="244"/>
      <c r="W93" s="243"/>
      <c r="X93" s="243"/>
      <c r="Y93" s="243"/>
      <c r="Z93" s="243"/>
      <c r="AA93" s="243"/>
      <c r="AB93" s="243"/>
      <c r="AC93" s="243"/>
      <c r="AD93" s="243"/>
      <c r="AE93" s="244"/>
      <c r="AF93" s="244"/>
      <c r="AG93" s="244"/>
      <c r="AH93" s="244"/>
      <c r="AI93" s="244"/>
      <c r="AJ93" s="244"/>
      <c r="AK93" s="244"/>
      <c r="AL93" s="244"/>
      <c r="AM93" s="244"/>
      <c r="AN93" s="244"/>
      <c r="AO93" s="244"/>
      <c r="AP93" s="244"/>
    </row>
    <row r="94" spans="2:42" s="254" customFormat="1" ht="63.75">
      <c r="B94" s="207" t="e">
        <f>IF('Formulario PPGR1'!$F94="","",CONCATENATE('Formulario PPGR1'!$C94,".",'Formulario PPGR1'!$D94,".",'Formulario PPGR1'!$E94,".",#REF!))</f>
        <v>#REF!</v>
      </c>
      <c r="C94" s="207" t="e">
        <f>IF('Formulario PPGR1'!$F94="","",#REF!)</f>
        <v>#REF!</v>
      </c>
      <c r="D94" s="207" t="e">
        <f>IF('Formulario PPGR1'!$F94="","",#REF!)</f>
        <v>#REF!</v>
      </c>
      <c r="E94" s="207" t="e">
        <f>IF('Formulario PPGR1'!$F94="","",#REF!)</f>
        <v>#REF!</v>
      </c>
      <c r="F94" s="232" t="s">
        <v>333</v>
      </c>
      <c r="G94" s="233" t="str" cm="1">
        <f t="array" ref="G94">_xlfn.XLOOKUP($F94,LE_tbl[[#All],[Ls_LinesEstategica]],LE_tbl[[#All],[Le_code]],"",0)</f>
        <v>LE.3</v>
      </c>
      <c r="H94" s="232" t="s">
        <v>381</v>
      </c>
      <c r="I94" s="233" t="str">
        <f>_xlfn.XLOOKUP($H94,Obj!$D$122:$D$134,Obj!$E$122:$E$134,"",0)</f>
        <v>Obj3.4</v>
      </c>
      <c r="J94" s="232" t="s">
        <v>382</v>
      </c>
      <c r="K94" s="291" t="s">
        <v>383</v>
      </c>
      <c r="L94" s="264" t="s">
        <v>384</v>
      </c>
      <c r="M94" s="264" t="s">
        <v>141</v>
      </c>
      <c r="N94" s="289" t="s">
        <v>153</v>
      </c>
      <c r="O94" s="289">
        <v>0.9</v>
      </c>
      <c r="P94" s="206"/>
      <c r="Q94" s="288" t="s">
        <v>39</v>
      </c>
      <c r="R94" s="243"/>
      <c r="S94" s="243"/>
      <c r="T94" s="243"/>
      <c r="U94" s="243"/>
      <c r="V94" s="244"/>
      <c r="W94" s="243"/>
      <c r="X94" s="243"/>
      <c r="Y94" s="243"/>
      <c r="Z94" s="243"/>
      <c r="AA94" s="243"/>
      <c r="AB94" s="243"/>
      <c r="AC94" s="243"/>
      <c r="AD94" s="243"/>
      <c r="AE94" s="244"/>
      <c r="AF94" s="244"/>
      <c r="AG94" s="244"/>
      <c r="AH94" s="244"/>
      <c r="AI94" s="244"/>
      <c r="AJ94" s="244"/>
      <c r="AK94" s="244"/>
      <c r="AL94" s="244"/>
      <c r="AM94" s="244"/>
      <c r="AN94" s="244"/>
      <c r="AO94" s="244"/>
      <c r="AP94" s="244"/>
    </row>
    <row r="95" spans="2:42" s="254" customFormat="1" ht="63.75">
      <c r="B95" s="207" t="e">
        <f>IF('Formulario PPGR1'!$F95="","",CONCATENATE('Formulario PPGR1'!$C95,".",'Formulario PPGR1'!$D95,".",'Formulario PPGR1'!$E95,".",#REF!))</f>
        <v>#REF!</v>
      </c>
      <c r="C95" s="207" t="e">
        <f>IF('Formulario PPGR1'!$F95="","",#REF!)</f>
        <v>#REF!</v>
      </c>
      <c r="D95" s="207" t="e">
        <f>IF('Formulario PPGR1'!$F95="","",#REF!)</f>
        <v>#REF!</v>
      </c>
      <c r="E95" s="207" t="e">
        <f>IF('Formulario PPGR1'!$F95="","",#REF!)</f>
        <v>#REF!</v>
      </c>
      <c r="F95" s="232" t="s">
        <v>333</v>
      </c>
      <c r="G95" s="233" t="str" cm="1">
        <f t="array" ref="G95">_xlfn.XLOOKUP($F95,LE_tbl[[#All],[Ls_LinesEstategica]],LE_tbl[[#All],[Le_code]],"",0)</f>
        <v>LE.3</v>
      </c>
      <c r="H95" s="232" t="s">
        <v>381</v>
      </c>
      <c r="I95" s="233" t="str">
        <f>_xlfn.XLOOKUP($H95,Obj!$D$122:$D$134,Obj!$E$122:$E$134,"",0)</f>
        <v>Obj3.4</v>
      </c>
      <c r="J95" s="232" t="s">
        <v>382</v>
      </c>
      <c r="K95" s="283" t="s">
        <v>385</v>
      </c>
      <c r="L95" s="232" t="s">
        <v>386</v>
      </c>
      <c r="M95" s="264" t="s">
        <v>141</v>
      </c>
      <c r="N95" s="289" t="s">
        <v>153</v>
      </c>
      <c r="O95" s="284">
        <v>1</v>
      </c>
      <c r="P95" s="206"/>
      <c r="Q95" s="234" t="s">
        <v>43</v>
      </c>
      <c r="R95" s="243"/>
      <c r="S95" s="243"/>
      <c r="T95" s="243"/>
      <c r="U95" s="243"/>
      <c r="V95" s="244"/>
      <c r="W95" s="243"/>
      <c r="X95" s="243"/>
      <c r="Y95" s="243"/>
      <c r="Z95" s="243"/>
      <c r="AA95" s="243"/>
      <c r="AB95" s="243"/>
      <c r="AC95" s="243"/>
      <c r="AD95" s="243"/>
      <c r="AE95" s="244"/>
      <c r="AF95" s="244"/>
      <c r="AG95" s="244"/>
      <c r="AH95" s="244"/>
      <c r="AI95" s="244"/>
      <c r="AJ95" s="244"/>
      <c r="AK95" s="244"/>
      <c r="AL95" s="244"/>
      <c r="AM95" s="244"/>
      <c r="AN95" s="244"/>
      <c r="AO95" s="244"/>
      <c r="AP95" s="244"/>
    </row>
    <row r="96" spans="2:42" s="254" customFormat="1" ht="51">
      <c r="B96" s="207" t="e">
        <f>IF('Formulario PPGR1'!$F96="","",CONCATENATE('Formulario PPGR1'!$C96,".",'Formulario PPGR1'!$D96,".",'Formulario PPGR1'!$E96,".",#REF!))</f>
        <v>#REF!</v>
      </c>
      <c r="C96" s="207" t="e">
        <f>IF('Formulario PPGR1'!$F96="","",#REF!)</f>
        <v>#REF!</v>
      </c>
      <c r="D96" s="207" t="e">
        <f>IF('Formulario PPGR1'!$F96="","",#REF!)</f>
        <v>#REF!</v>
      </c>
      <c r="E96" s="207" t="e">
        <f>IF('Formulario PPGR1'!$F96="","",#REF!)</f>
        <v>#REF!</v>
      </c>
      <c r="F96" s="232" t="s">
        <v>333</v>
      </c>
      <c r="G96" s="233" t="str" cm="1">
        <f t="array" ref="G96">_xlfn.XLOOKUP($F96,LE_tbl[[#All],[Ls_LinesEstategica]],LE_tbl[[#All],[Le_code]],"",0)</f>
        <v>LE.3</v>
      </c>
      <c r="H96" s="232" t="s">
        <v>387</v>
      </c>
      <c r="I96" s="233" t="str">
        <f>_xlfn.XLOOKUP($H96,Obj!$D$122:$D$134,Obj!$E$122:$E$134,"",0)</f>
        <v>Obj3.5</v>
      </c>
      <c r="J96" s="232" t="s">
        <v>388</v>
      </c>
      <c r="K96" s="283" t="s">
        <v>389</v>
      </c>
      <c r="L96" s="232" t="s">
        <v>390</v>
      </c>
      <c r="M96" s="232" t="s">
        <v>141</v>
      </c>
      <c r="N96" s="286" t="s">
        <v>153</v>
      </c>
      <c r="O96" s="284">
        <v>1</v>
      </c>
      <c r="P96" s="206"/>
      <c r="Q96" s="234" t="s">
        <v>75</v>
      </c>
      <c r="R96" s="243"/>
      <c r="S96" s="243"/>
      <c r="T96" s="243"/>
      <c r="U96" s="243"/>
      <c r="V96" s="244"/>
      <c r="W96" s="243"/>
      <c r="X96" s="243"/>
      <c r="Y96" s="243"/>
      <c r="Z96" s="243"/>
      <c r="AA96" s="243"/>
      <c r="AB96" s="243"/>
      <c r="AC96" s="243"/>
      <c r="AD96" s="243"/>
      <c r="AE96" s="244"/>
      <c r="AF96" s="244"/>
      <c r="AG96" s="244"/>
      <c r="AH96" s="244"/>
      <c r="AI96" s="244"/>
      <c r="AJ96" s="244"/>
      <c r="AK96" s="244"/>
      <c r="AL96" s="244"/>
      <c r="AM96" s="244"/>
      <c r="AN96" s="244"/>
      <c r="AO96" s="244"/>
      <c r="AP96" s="244"/>
    </row>
    <row r="97" spans="2:42" s="254" customFormat="1" ht="51">
      <c r="B97" s="207" t="e">
        <f>IF('Formulario PPGR1'!$F97="","",CONCATENATE('Formulario PPGR1'!$C97,".",'Formulario PPGR1'!$D97,".",'Formulario PPGR1'!$E97,".",#REF!))</f>
        <v>#REF!</v>
      </c>
      <c r="C97" s="207" t="e">
        <f>IF('Formulario PPGR1'!$F97="","",#REF!)</f>
        <v>#REF!</v>
      </c>
      <c r="D97" s="207" t="e">
        <f>IF('Formulario PPGR1'!$F97="","",#REF!)</f>
        <v>#REF!</v>
      </c>
      <c r="E97" s="207" t="e">
        <f>IF('Formulario PPGR1'!$F97="","",#REF!)</f>
        <v>#REF!</v>
      </c>
      <c r="F97" s="232" t="s">
        <v>333</v>
      </c>
      <c r="G97" s="233" t="str" cm="1">
        <f t="array" ref="G97">_xlfn.XLOOKUP($F97,LE_tbl[[#All],[Ls_LinesEstategica]],LE_tbl[[#All],[Le_code]],"",0)</f>
        <v>LE.3</v>
      </c>
      <c r="H97" s="232" t="s">
        <v>387</v>
      </c>
      <c r="I97" s="233" t="str">
        <f>_xlfn.XLOOKUP($H97,Obj!$D$122:$D$134,Obj!$E$122:$E$134,"",0)</f>
        <v>Obj3.5</v>
      </c>
      <c r="J97" s="232" t="s">
        <v>388</v>
      </c>
      <c r="K97" s="283" t="s">
        <v>391</v>
      </c>
      <c r="L97" s="232" t="s">
        <v>392</v>
      </c>
      <c r="M97" s="232" t="s">
        <v>141</v>
      </c>
      <c r="N97" s="286" t="s">
        <v>153</v>
      </c>
      <c r="O97" s="286">
        <v>1</v>
      </c>
      <c r="P97" s="206"/>
      <c r="Q97" s="234" t="s">
        <v>75</v>
      </c>
      <c r="R97" s="243"/>
      <c r="S97" s="243"/>
      <c r="T97" s="243"/>
      <c r="U97" s="243"/>
      <c r="V97" s="244"/>
      <c r="W97" s="243"/>
      <c r="X97" s="243"/>
      <c r="Y97" s="243"/>
      <c r="Z97" s="243"/>
      <c r="AA97" s="243"/>
      <c r="AB97" s="243"/>
      <c r="AC97" s="243"/>
      <c r="AD97" s="243"/>
      <c r="AE97" s="244"/>
      <c r="AF97" s="244"/>
      <c r="AG97" s="244"/>
      <c r="AH97" s="244"/>
      <c r="AI97" s="244"/>
      <c r="AJ97" s="244"/>
      <c r="AK97" s="244"/>
      <c r="AL97" s="244"/>
      <c r="AM97" s="244"/>
      <c r="AN97" s="244"/>
      <c r="AO97" s="244"/>
      <c r="AP97" s="244"/>
    </row>
    <row r="98" spans="2:42" s="254" customFormat="1" ht="51">
      <c r="B98" s="207" t="e">
        <f>IF('Formulario PPGR1'!$F98="","",CONCATENATE('Formulario PPGR1'!$C98,".",'Formulario PPGR1'!$D98,".",'Formulario PPGR1'!$E98,".",#REF!))</f>
        <v>#REF!</v>
      </c>
      <c r="C98" s="207" t="e">
        <f>IF('Formulario PPGR1'!$F98="","",#REF!)</f>
        <v>#REF!</v>
      </c>
      <c r="D98" s="207" t="e">
        <f>IF('Formulario PPGR1'!$F98="","",#REF!)</f>
        <v>#REF!</v>
      </c>
      <c r="E98" s="207" t="e">
        <f>IF('Formulario PPGR1'!$F98="","",#REF!)</f>
        <v>#REF!</v>
      </c>
      <c r="F98" s="232" t="s">
        <v>333</v>
      </c>
      <c r="G98" s="233" t="str" cm="1">
        <f t="array" ref="G98">_xlfn.XLOOKUP($F98,LE_tbl[[#All],[Ls_LinesEstategica]],LE_tbl[[#All],[Le_code]],"",0)</f>
        <v>LE.3</v>
      </c>
      <c r="H98" s="232" t="s">
        <v>387</v>
      </c>
      <c r="I98" s="233" t="str">
        <f>_xlfn.XLOOKUP($H98,Obj!$D$122:$D$134,Obj!$E$122:$E$134,"",0)</f>
        <v>Obj3.5</v>
      </c>
      <c r="J98" s="232" t="s">
        <v>388</v>
      </c>
      <c r="K98" s="283" t="s">
        <v>391</v>
      </c>
      <c r="L98" s="232" t="s">
        <v>393</v>
      </c>
      <c r="M98" s="232" t="s">
        <v>141</v>
      </c>
      <c r="N98" s="286" t="s">
        <v>153</v>
      </c>
      <c r="O98" s="286">
        <v>1</v>
      </c>
      <c r="P98" s="206"/>
      <c r="Q98" s="234" t="s">
        <v>75</v>
      </c>
      <c r="R98" s="243"/>
      <c r="S98" s="243"/>
      <c r="T98" s="243"/>
      <c r="U98" s="243"/>
      <c r="V98" s="244"/>
      <c r="W98" s="243"/>
      <c r="X98" s="243"/>
      <c r="Y98" s="243"/>
      <c r="Z98" s="243"/>
      <c r="AA98" s="243"/>
      <c r="AB98" s="243"/>
      <c r="AC98" s="243"/>
      <c r="AD98" s="243"/>
      <c r="AE98" s="244"/>
      <c r="AF98" s="244"/>
      <c r="AG98" s="244"/>
      <c r="AH98" s="244"/>
      <c r="AI98" s="244"/>
      <c r="AJ98" s="244"/>
      <c r="AK98" s="244"/>
      <c r="AL98" s="244"/>
      <c r="AM98" s="244"/>
      <c r="AN98" s="244"/>
      <c r="AO98" s="244"/>
      <c r="AP98" s="244"/>
    </row>
    <row r="99" spans="2:42" s="254" customFormat="1" ht="51">
      <c r="B99" s="207" t="e">
        <f>IF('Formulario PPGR1'!$F99="","",CONCATENATE('Formulario PPGR1'!$C99,".",'Formulario PPGR1'!$D99,".",'Formulario PPGR1'!$E99,".",#REF!))</f>
        <v>#REF!</v>
      </c>
      <c r="C99" s="207" t="e">
        <f>IF('Formulario PPGR1'!$F99="","",#REF!)</f>
        <v>#REF!</v>
      </c>
      <c r="D99" s="207" t="e">
        <f>IF('Formulario PPGR1'!$F99="","",#REF!)</f>
        <v>#REF!</v>
      </c>
      <c r="E99" s="207" t="e">
        <f>IF('Formulario PPGR1'!$F99="","",#REF!)</f>
        <v>#REF!</v>
      </c>
      <c r="F99" s="232" t="s">
        <v>333</v>
      </c>
      <c r="G99" s="233" t="str" cm="1">
        <f t="array" ref="G99">_xlfn.XLOOKUP($F99,LE_tbl[[#All],[Ls_LinesEstategica]],LE_tbl[[#All],[Le_code]],"",0)</f>
        <v>LE.3</v>
      </c>
      <c r="H99" s="232" t="s">
        <v>387</v>
      </c>
      <c r="I99" s="233" t="str">
        <f>_xlfn.XLOOKUP($H99,Obj!$D$122:$D$134,Obj!$E$122:$E$134,"",0)</f>
        <v>Obj3.5</v>
      </c>
      <c r="J99" s="232" t="s">
        <v>388</v>
      </c>
      <c r="K99" s="283" t="s">
        <v>394</v>
      </c>
      <c r="L99" s="264" t="s">
        <v>395</v>
      </c>
      <c r="M99" s="264" t="s">
        <v>141</v>
      </c>
      <c r="N99" s="289" t="s">
        <v>396</v>
      </c>
      <c r="O99" s="290">
        <v>0.95</v>
      </c>
      <c r="P99" s="206"/>
      <c r="Q99" s="288" t="s">
        <v>397</v>
      </c>
      <c r="R99" s="243"/>
      <c r="S99" s="243"/>
      <c r="T99" s="243"/>
      <c r="U99" s="243"/>
      <c r="V99" s="244"/>
      <c r="W99" s="243"/>
      <c r="X99" s="243"/>
      <c r="Y99" s="243"/>
      <c r="Z99" s="243"/>
      <c r="AA99" s="243"/>
      <c r="AB99" s="243"/>
      <c r="AC99" s="243"/>
      <c r="AD99" s="243"/>
      <c r="AE99" s="244"/>
      <c r="AF99" s="244"/>
      <c r="AG99" s="244"/>
      <c r="AH99" s="244"/>
      <c r="AI99" s="244"/>
      <c r="AJ99" s="244"/>
      <c r="AK99" s="244"/>
      <c r="AL99" s="244"/>
      <c r="AM99" s="244"/>
      <c r="AN99" s="244"/>
      <c r="AO99" s="244"/>
      <c r="AP99" s="244"/>
    </row>
    <row r="100" spans="2:42" s="254" customFormat="1" ht="51">
      <c r="B100" s="207" t="e">
        <f>IF('Formulario PPGR1'!$F100="","",CONCATENATE('Formulario PPGR1'!$C100,".",'Formulario PPGR1'!$D100,".",'Formulario PPGR1'!$E100,".",#REF!))</f>
        <v>#REF!</v>
      </c>
      <c r="C100" s="207" t="e">
        <f>IF('Formulario PPGR1'!$F100="","",#REF!)</f>
        <v>#REF!</v>
      </c>
      <c r="D100" s="207" t="e">
        <f>IF('Formulario PPGR1'!$F100="","",#REF!)</f>
        <v>#REF!</v>
      </c>
      <c r="E100" s="207" t="e">
        <f>IF('Formulario PPGR1'!$F100="","",#REF!)</f>
        <v>#REF!</v>
      </c>
      <c r="F100" s="232" t="s">
        <v>333</v>
      </c>
      <c r="G100" s="233" t="str" cm="1">
        <f t="array" ref="G100">_xlfn.XLOOKUP($F100,LE_tbl[[#All],[Ls_LinesEstategica]],LE_tbl[[#All],[Le_code]],"",0)</f>
        <v>LE.3</v>
      </c>
      <c r="H100" s="232" t="s">
        <v>387</v>
      </c>
      <c r="I100" s="233" t="str">
        <f>_xlfn.XLOOKUP($H100,Obj!$D$122:$D$134,Obj!$E$122:$E$134,"",0)</f>
        <v>Obj3.5</v>
      </c>
      <c r="J100" s="232" t="s">
        <v>388</v>
      </c>
      <c r="K100" s="283" t="s">
        <v>398</v>
      </c>
      <c r="L100" s="264" t="s">
        <v>399</v>
      </c>
      <c r="M100" s="264" t="s">
        <v>141</v>
      </c>
      <c r="N100" s="289" t="s">
        <v>153</v>
      </c>
      <c r="O100" s="290">
        <v>0.3</v>
      </c>
      <c r="P100" s="206"/>
      <c r="Q100" s="288" t="s">
        <v>400</v>
      </c>
      <c r="R100" s="243"/>
      <c r="S100" s="243"/>
      <c r="T100" s="243"/>
      <c r="U100" s="243"/>
      <c r="V100" s="244"/>
      <c r="W100" s="243"/>
      <c r="X100" s="243"/>
      <c r="Y100" s="243"/>
      <c r="Z100" s="243"/>
      <c r="AA100" s="243"/>
      <c r="AB100" s="243"/>
      <c r="AC100" s="243"/>
      <c r="AD100" s="243"/>
      <c r="AE100" s="244"/>
      <c r="AF100" s="244"/>
      <c r="AG100" s="244"/>
      <c r="AH100" s="244"/>
      <c r="AI100" s="244"/>
      <c r="AJ100" s="244"/>
      <c r="AK100" s="244"/>
      <c r="AL100" s="244"/>
      <c r="AM100" s="244"/>
      <c r="AN100" s="244"/>
      <c r="AO100" s="244"/>
      <c r="AP100" s="244"/>
    </row>
    <row r="101" spans="2:42" s="254" customFormat="1" ht="51">
      <c r="B101" s="207" t="e">
        <f>IF('Formulario PPGR1'!$F101="","",CONCATENATE('Formulario PPGR1'!$C101,".",'Formulario PPGR1'!$D101,".",'Formulario PPGR1'!$E101,".",#REF!))</f>
        <v>#REF!</v>
      </c>
      <c r="C101" s="207" t="e">
        <f>IF('Formulario PPGR1'!$F101="","",#REF!)</f>
        <v>#REF!</v>
      </c>
      <c r="D101" s="207" t="e">
        <f>IF('Formulario PPGR1'!$F101="","",#REF!)</f>
        <v>#REF!</v>
      </c>
      <c r="E101" s="207" t="e">
        <f>IF('Formulario PPGR1'!$F101="","",#REF!)</f>
        <v>#REF!</v>
      </c>
      <c r="F101" s="232" t="s">
        <v>333</v>
      </c>
      <c r="G101" s="233" t="str" cm="1">
        <f t="array" ref="G101">_xlfn.XLOOKUP($F101,LE_tbl[[#All],[Ls_LinesEstategica]],LE_tbl[[#All],[Le_code]],"",0)</f>
        <v>LE.3</v>
      </c>
      <c r="H101" s="232" t="s">
        <v>401</v>
      </c>
      <c r="I101" s="233" t="str">
        <f>_xlfn.XLOOKUP($H101,Obj!$D$122:$D$134,Obj!$E$122:$E$134,"",0)</f>
        <v>Obj3.6</v>
      </c>
      <c r="J101" s="232" t="s">
        <v>402</v>
      </c>
      <c r="K101" s="283" t="s">
        <v>403</v>
      </c>
      <c r="L101" s="232" t="s">
        <v>404</v>
      </c>
      <c r="M101" s="232" t="s">
        <v>141</v>
      </c>
      <c r="N101" s="285" t="s">
        <v>153</v>
      </c>
      <c r="O101" s="292">
        <v>0.9</v>
      </c>
      <c r="P101" s="234"/>
      <c r="Q101" s="234" t="s">
        <v>55</v>
      </c>
      <c r="R101" s="243"/>
      <c r="S101" s="243"/>
      <c r="T101" s="243"/>
      <c r="U101" s="243"/>
      <c r="V101" s="244" t="s">
        <v>405</v>
      </c>
      <c r="W101" s="243"/>
      <c r="X101" s="243"/>
      <c r="Y101" s="243"/>
      <c r="Z101" s="243"/>
      <c r="AA101" s="243"/>
      <c r="AB101" s="243"/>
      <c r="AC101" s="243"/>
      <c r="AD101" s="243"/>
      <c r="AE101" s="244"/>
      <c r="AF101" s="244"/>
      <c r="AG101" s="244"/>
      <c r="AH101" s="244"/>
      <c r="AI101" s="244"/>
      <c r="AJ101" s="244"/>
      <c r="AK101" s="244"/>
      <c r="AL101" s="244"/>
      <c r="AM101" s="244"/>
      <c r="AN101" s="244"/>
      <c r="AO101" s="244"/>
      <c r="AP101" s="244"/>
    </row>
    <row r="102" spans="2:42" s="254" customFormat="1" ht="51">
      <c r="B102" s="207" t="e">
        <f>IF('Formulario PPGR1'!$F102="","",CONCATENATE('Formulario PPGR1'!$C102,".",'Formulario PPGR1'!$D102,".",'Formulario PPGR1'!$E102,".",#REF!))</f>
        <v>#REF!</v>
      </c>
      <c r="C102" s="207" t="e">
        <f>IF('Formulario PPGR1'!$F102="","",#REF!)</f>
        <v>#REF!</v>
      </c>
      <c r="D102" s="207" t="e">
        <f>IF('Formulario PPGR1'!$F102="","",#REF!)</f>
        <v>#REF!</v>
      </c>
      <c r="E102" s="207" t="e">
        <f>IF('Formulario PPGR1'!$F102="","",#REF!)</f>
        <v>#REF!</v>
      </c>
      <c r="F102" s="232" t="s">
        <v>333</v>
      </c>
      <c r="G102" s="233" t="str" cm="1">
        <f t="array" ref="G102">_xlfn.XLOOKUP($F102,LE_tbl[[#All],[Ls_LinesEstategica]],LE_tbl[[#All],[Le_code]],"",0)</f>
        <v>LE.3</v>
      </c>
      <c r="H102" s="232" t="s">
        <v>401</v>
      </c>
      <c r="I102" s="233" t="str">
        <f>_xlfn.XLOOKUP($H102,Obj!$D$122:$D$134,Obj!$E$122:$E$134,"",0)</f>
        <v>Obj3.6</v>
      </c>
      <c r="J102" s="232" t="s">
        <v>402</v>
      </c>
      <c r="K102" s="283" t="s">
        <v>406</v>
      </c>
      <c r="L102" s="232" t="s">
        <v>407</v>
      </c>
      <c r="M102" s="232" t="s">
        <v>141</v>
      </c>
      <c r="N102" s="285" t="s">
        <v>153</v>
      </c>
      <c r="O102" s="286">
        <v>0.8</v>
      </c>
      <c r="P102" s="234"/>
      <c r="Q102" s="234" t="s">
        <v>55</v>
      </c>
      <c r="R102" s="243"/>
      <c r="S102" s="243"/>
      <c r="T102" s="243"/>
      <c r="U102" s="243"/>
      <c r="V102" s="244" t="s">
        <v>408</v>
      </c>
      <c r="W102" s="243"/>
      <c r="X102" s="243"/>
      <c r="Y102" s="243"/>
      <c r="Z102" s="243"/>
      <c r="AA102" s="243"/>
      <c r="AB102" s="243"/>
      <c r="AC102" s="243"/>
      <c r="AD102" s="243"/>
      <c r="AE102" s="244"/>
      <c r="AF102" s="244"/>
      <c r="AG102" s="244"/>
      <c r="AH102" s="244"/>
      <c r="AI102" s="244"/>
      <c r="AJ102" s="244"/>
      <c r="AK102" s="244"/>
      <c r="AL102" s="244"/>
      <c r="AM102" s="244"/>
      <c r="AN102" s="244"/>
      <c r="AO102" s="244"/>
      <c r="AP102" s="244"/>
    </row>
    <row r="103" spans="2:42" s="254" customFormat="1" ht="63.75">
      <c r="B103" s="207" t="e">
        <f>IF('Formulario PPGR1'!$F103="","",CONCATENATE('Formulario PPGR1'!$C103,".",'Formulario PPGR1'!$D103,".",'Formulario PPGR1'!$E103,".",#REF!))</f>
        <v>#REF!</v>
      </c>
      <c r="C103" s="207" t="e">
        <f>IF('Formulario PPGR1'!$F103="","",#REF!)</f>
        <v>#REF!</v>
      </c>
      <c r="D103" s="207" t="e">
        <f>IF('Formulario PPGR1'!$F103="","",#REF!)</f>
        <v>#REF!</v>
      </c>
      <c r="E103" s="207" t="e">
        <f>IF('Formulario PPGR1'!$F103="","",#REF!)</f>
        <v>#REF!</v>
      </c>
      <c r="F103" s="232" t="s">
        <v>333</v>
      </c>
      <c r="G103" s="233" t="str" cm="1">
        <f t="array" ref="G103">_xlfn.XLOOKUP($F103,LE_tbl[[#All],[Ls_LinesEstategica]],LE_tbl[[#All],[Le_code]],"",0)</f>
        <v>LE.3</v>
      </c>
      <c r="H103" s="232" t="s">
        <v>401</v>
      </c>
      <c r="I103" s="233" t="str">
        <f>_xlfn.XLOOKUP($H103,Obj!$D$122:$D$134,Obj!$E$122:$E$134,"",0)</f>
        <v>Obj3.6</v>
      </c>
      <c r="J103" s="232" t="s">
        <v>402</v>
      </c>
      <c r="K103" s="283" t="s">
        <v>409</v>
      </c>
      <c r="L103" s="232" t="s">
        <v>410</v>
      </c>
      <c r="M103" s="232" t="s">
        <v>141</v>
      </c>
      <c r="N103" s="285" t="s">
        <v>411</v>
      </c>
      <c r="O103" s="284">
        <v>0.85</v>
      </c>
      <c r="P103" s="206"/>
      <c r="Q103" s="234" t="s">
        <v>55</v>
      </c>
      <c r="R103" s="243"/>
      <c r="S103" s="243"/>
      <c r="T103" s="243"/>
      <c r="U103" s="243"/>
      <c r="V103" s="244"/>
      <c r="W103" s="243"/>
      <c r="X103" s="243"/>
      <c r="Y103" s="243"/>
      <c r="Z103" s="243"/>
      <c r="AA103" s="243"/>
      <c r="AB103" s="243"/>
      <c r="AC103" s="243"/>
      <c r="AD103" s="243"/>
      <c r="AE103" s="244"/>
      <c r="AF103" s="244"/>
      <c r="AG103" s="244"/>
      <c r="AH103" s="244"/>
      <c r="AI103" s="244"/>
      <c r="AJ103" s="244"/>
      <c r="AK103" s="244"/>
      <c r="AL103" s="244"/>
      <c r="AM103" s="244"/>
      <c r="AN103" s="244"/>
      <c r="AO103" s="244"/>
      <c r="AP103" s="244"/>
    </row>
    <row r="104" spans="2:42" s="254" customFormat="1" ht="76.5">
      <c r="B104" s="207" t="e">
        <f>IF('Formulario PPGR1'!$F104="","",CONCATENATE('Formulario PPGR1'!$C104,".",'Formulario PPGR1'!$D104,".",'Formulario PPGR1'!$E104,".",#REF!))</f>
        <v>#REF!</v>
      </c>
      <c r="C104" s="207" t="e">
        <f>IF('Formulario PPGR1'!$F104="","",#REF!)</f>
        <v>#REF!</v>
      </c>
      <c r="D104" s="207" t="e">
        <f>IF('Formulario PPGR1'!$F104="","",#REF!)</f>
        <v>#REF!</v>
      </c>
      <c r="E104" s="207" t="e">
        <f>IF('Formulario PPGR1'!$F104="","",#REF!)</f>
        <v>#REF!</v>
      </c>
      <c r="F104" s="232" t="s">
        <v>333</v>
      </c>
      <c r="G104" s="233" t="str" cm="1">
        <f t="array" ref="G104">_xlfn.XLOOKUP($F104,LE_tbl[[#All],[Ls_LinesEstategica]],LE_tbl[[#All],[Le_code]],"",0)</f>
        <v>LE.3</v>
      </c>
      <c r="H104" s="232" t="s">
        <v>412</v>
      </c>
      <c r="I104" s="233" t="str">
        <f>_xlfn.XLOOKUP($H104,Obj!$D$122:$D$134,Obj!$E$122:$E$134,"",0)</f>
        <v>Obj3.7</v>
      </c>
      <c r="J104" s="232" t="s">
        <v>413</v>
      </c>
      <c r="K104" s="283" t="s">
        <v>414</v>
      </c>
      <c r="L104" s="232" t="s">
        <v>415</v>
      </c>
      <c r="M104" s="232" t="s">
        <v>141</v>
      </c>
      <c r="N104" s="285" t="s">
        <v>416</v>
      </c>
      <c r="O104" s="286">
        <v>0.95</v>
      </c>
      <c r="P104" s="234"/>
      <c r="Q104" s="234" t="s">
        <v>417</v>
      </c>
      <c r="R104" s="243"/>
      <c r="S104" s="243"/>
      <c r="T104" s="243"/>
      <c r="U104" s="243"/>
      <c r="V104" s="243"/>
      <c r="W104" s="243"/>
      <c r="X104" s="243"/>
      <c r="Y104" s="243"/>
      <c r="Z104" s="243"/>
      <c r="AA104" s="243"/>
      <c r="AB104" s="243"/>
      <c r="AC104" s="243"/>
      <c r="AD104" s="243"/>
      <c r="AE104" s="244"/>
      <c r="AF104" s="244"/>
      <c r="AG104" s="244"/>
      <c r="AH104" s="244"/>
      <c r="AI104" s="244"/>
      <c r="AJ104" s="244"/>
      <c r="AK104" s="244"/>
      <c r="AL104" s="244"/>
      <c r="AM104" s="244"/>
      <c r="AN104" s="244"/>
      <c r="AO104" s="244"/>
      <c r="AP104" s="244"/>
    </row>
    <row r="105" spans="2:42" s="254" customFormat="1" ht="76.5">
      <c r="B105" s="207" t="e">
        <f>IF('Formulario PPGR1'!$F105="","",CONCATENATE('Formulario PPGR1'!$C105,".",'Formulario PPGR1'!$D105,".",'Formulario PPGR1'!$E105,".",#REF!))</f>
        <v>#REF!</v>
      </c>
      <c r="C105" s="207" t="e">
        <f>IF('Formulario PPGR1'!$F105="","",#REF!)</f>
        <v>#REF!</v>
      </c>
      <c r="D105" s="207" t="e">
        <f>IF('Formulario PPGR1'!$F105="","",#REF!)</f>
        <v>#REF!</v>
      </c>
      <c r="E105" s="207" t="e">
        <f>IF('Formulario PPGR1'!$F105="","",#REF!)</f>
        <v>#REF!</v>
      </c>
      <c r="F105" s="232" t="s">
        <v>333</v>
      </c>
      <c r="G105" s="233" t="str" cm="1">
        <f t="array" ref="G105">_xlfn.XLOOKUP($F105,LE_tbl[[#All],[Ls_LinesEstategica]],LE_tbl[[#All],[Le_code]],"",0)</f>
        <v>LE.3</v>
      </c>
      <c r="H105" s="232" t="s">
        <v>412</v>
      </c>
      <c r="I105" s="233" t="str">
        <f>_xlfn.XLOOKUP($H105,Obj!$D$122:$D$134,Obj!$E$122:$E$134,"",0)</f>
        <v>Obj3.7</v>
      </c>
      <c r="J105" s="232" t="s">
        <v>413</v>
      </c>
      <c r="K105" s="283" t="s">
        <v>418</v>
      </c>
      <c r="L105" s="232" t="s">
        <v>419</v>
      </c>
      <c r="M105" s="232" t="s">
        <v>141</v>
      </c>
      <c r="N105" s="286" t="s">
        <v>420</v>
      </c>
      <c r="O105" s="286">
        <v>0.9</v>
      </c>
      <c r="P105" s="234"/>
      <c r="Q105" s="234" t="s">
        <v>421</v>
      </c>
      <c r="R105" s="243"/>
      <c r="S105" s="243"/>
      <c r="T105" s="243"/>
      <c r="U105" s="243"/>
      <c r="V105" s="243"/>
      <c r="W105" s="243"/>
      <c r="X105" s="243"/>
      <c r="Y105" s="243"/>
      <c r="Z105" s="243"/>
      <c r="AA105" s="243"/>
      <c r="AB105" s="243"/>
      <c r="AC105" s="243"/>
      <c r="AD105" s="243"/>
      <c r="AE105" s="244"/>
      <c r="AF105" s="244"/>
      <c r="AG105" s="244"/>
      <c r="AH105" s="244"/>
      <c r="AI105" s="244"/>
      <c r="AJ105" s="244"/>
      <c r="AK105" s="244"/>
      <c r="AL105" s="244"/>
      <c r="AM105" s="244"/>
      <c r="AN105" s="244"/>
      <c r="AO105" s="244"/>
      <c r="AP105" s="244"/>
    </row>
    <row r="106" spans="2:42" s="254" customFormat="1" ht="76.5">
      <c r="B106" s="207" t="e">
        <f>IF('Formulario PPGR1'!$F106="","",CONCATENATE('Formulario PPGR1'!$C106,".",'Formulario PPGR1'!$D106,".",'Formulario PPGR1'!$E106,".",#REF!))</f>
        <v>#REF!</v>
      </c>
      <c r="C106" s="207" t="e">
        <f>IF('Formulario PPGR1'!$F106="","",#REF!)</f>
        <v>#REF!</v>
      </c>
      <c r="D106" s="207" t="e">
        <f>IF('Formulario PPGR1'!$F106="","",#REF!)</f>
        <v>#REF!</v>
      </c>
      <c r="E106" s="207" t="e">
        <f>IF('Formulario PPGR1'!$F106="","",#REF!)</f>
        <v>#REF!</v>
      </c>
      <c r="F106" s="232" t="s">
        <v>333</v>
      </c>
      <c r="G106" s="233" t="str" cm="1">
        <f t="array" ref="G106">_xlfn.XLOOKUP($F106,LE_tbl[[#All],[Ls_LinesEstategica]],LE_tbl[[#All],[Le_code]],"",0)</f>
        <v>LE.3</v>
      </c>
      <c r="H106" s="232" t="s">
        <v>412</v>
      </c>
      <c r="I106" s="233" t="str">
        <f>_xlfn.XLOOKUP($H106,Obj!$D$122:$D$134,Obj!$E$122:$E$134,"",0)</f>
        <v>Obj3.7</v>
      </c>
      <c r="J106" s="232" t="s">
        <v>413</v>
      </c>
      <c r="K106" s="283" t="s">
        <v>422</v>
      </c>
      <c r="L106" s="232" t="s">
        <v>423</v>
      </c>
      <c r="M106" s="232" t="s">
        <v>141</v>
      </c>
      <c r="N106" s="286" t="s">
        <v>424</v>
      </c>
      <c r="O106" s="286">
        <v>0.85</v>
      </c>
      <c r="P106" s="234"/>
      <c r="Q106" s="234" t="s">
        <v>43</v>
      </c>
      <c r="R106" s="243"/>
      <c r="S106" s="243"/>
      <c r="T106" s="243"/>
      <c r="U106" s="243"/>
      <c r="V106" s="243"/>
      <c r="W106" s="243"/>
      <c r="X106" s="243"/>
      <c r="Y106" s="243"/>
      <c r="Z106" s="243"/>
      <c r="AA106" s="243"/>
      <c r="AB106" s="243"/>
      <c r="AC106" s="243"/>
      <c r="AD106" s="243"/>
      <c r="AE106" s="244"/>
      <c r="AF106" s="244"/>
      <c r="AG106" s="244"/>
      <c r="AH106" s="244"/>
      <c r="AI106" s="244"/>
      <c r="AJ106" s="244"/>
      <c r="AK106" s="244"/>
      <c r="AL106" s="244"/>
      <c r="AM106" s="244"/>
      <c r="AN106" s="244"/>
      <c r="AO106" s="244"/>
      <c r="AP106" s="244"/>
    </row>
    <row r="107" spans="2:42" s="254" customFormat="1" ht="76.5">
      <c r="B107" s="207" t="e">
        <f>IF('Formulario PPGR1'!$F107="","",CONCATENATE('Formulario PPGR1'!$C107,".",'Formulario PPGR1'!$D107,".",'Formulario PPGR1'!$E107,".",#REF!))</f>
        <v>#REF!</v>
      </c>
      <c r="C107" s="207" t="e">
        <f>IF('Formulario PPGR1'!$F107="","",#REF!)</f>
        <v>#REF!</v>
      </c>
      <c r="D107" s="207" t="e">
        <f>IF('Formulario PPGR1'!$F107="","",#REF!)</f>
        <v>#REF!</v>
      </c>
      <c r="E107" s="207" t="e">
        <f>IF('Formulario PPGR1'!$F107="","",#REF!)</f>
        <v>#REF!</v>
      </c>
      <c r="F107" s="232" t="s">
        <v>333</v>
      </c>
      <c r="G107" s="233" t="str" cm="1">
        <f t="array" ref="G107">_xlfn.XLOOKUP($F107,LE_tbl[[#All],[Ls_LinesEstategica]],LE_tbl[[#All],[Le_code]],"",0)</f>
        <v>LE.3</v>
      </c>
      <c r="H107" s="232" t="s">
        <v>412</v>
      </c>
      <c r="I107" s="233" t="str">
        <f>_xlfn.XLOOKUP($H107,Obj!$D$122:$D$134,Obj!$E$122:$E$134,"",0)</f>
        <v>Obj3.7</v>
      </c>
      <c r="J107" s="232" t="s">
        <v>413</v>
      </c>
      <c r="K107" s="283" t="s">
        <v>422</v>
      </c>
      <c r="L107" s="259" t="s">
        <v>425</v>
      </c>
      <c r="M107" s="232" t="s">
        <v>141</v>
      </c>
      <c r="N107" s="281" t="s">
        <v>426</v>
      </c>
      <c r="O107" s="281">
        <v>0.8</v>
      </c>
      <c r="P107" s="207"/>
      <c r="Q107" s="234" t="s">
        <v>43</v>
      </c>
      <c r="R107" s="243"/>
      <c r="S107" s="243"/>
      <c r="T107" s="243"/>
      <c r="U107" s="243"/>
      <c r="V107" s="243"/>
      <c r="W107" s="243"/>
      <c r="X107" s="243"/>
      <c r="Y107" s="243"/>
      <c r="Z107" s="243"/>
      <c r="AA107" s="243"/>
      <c r="AB107" s="243"/>
      <c r="AC107" s="243"/>
      <c r="AD107" s="243"/>
      <c r="AE107" s="244"/>
      <c r="AF107" s="244"/>
      <c r="AG107" s="244"/>
      <c r="AH107" s="244"/>
      <c r="AI107" s="244"/>
      <c r="AJ107" s="244"/>
      <c r="AK107" s="244"/>
      <c r="AL107" s="244"/>
      <c r="AM107" s="244"/>
      <c r="AN107" s="244"/>
      <c r="AO107" s="244"/>
      <c r="AP107" s="244"/>
    </row>
    <row r="108" spans="2:42" s="254" customFormat="1" ht="76.5">
      <c r="B108" s="207" t="e">
        <f>IF('Formulario PPGR1'!$F108="","",CONCATENATE('Formulario PPGR1'!$C108,".",'Formulario PPGR1'!$D108,".",'Formulario PPGR1'!$E108,".",#REF!))</f>
        <v>#REF!</v>
      </c>
      <c r="C108" s="207" t="e">
        <f>IF('Formulario PPGR1'!$F108="","",#REF!)</f>
        <v>#REF!</v>
      </c>
      <c r="D108" s="207" t="e">
        <f>IF('Formulario PPGR1'!$F108="","",#REF!)</f>
        <v>#REF!</v>
      </c>
      <c r="E108" s="207" t="e">
        <f>IF('Formulario PPGR1'!$F108="","",#REF!)</f>
        <v>#REF!</v>
      </c>
      <c r="F108" s="232" t="s">
        <v>333</v>
      </c>
      <c r="G108" s="233" t="str" cm="1">
        <f t="array" ref="G108">_xlfn.XLOOKUP($F108,LE_tbl[[#All],[Ls_LinesEstategica]],LE_tbl[[#All],[Le_code]],"",0)</f>
        <v>LE.3</v>
      </c>
      <c r="H108" s="232" t="s">
        <v>412</v>
      </c>
      <c r="I108" s="233" t="str">
        <f>_xlfn.XLOOKUP($H108,Obj!$D$122:$D$134,Obj!$E$122:$E$134,"",0)</f>
        <v>Obj3.7</v>
      </c>
      <c r="J108" s="232" t="s">
        <v>413</v>
      </c>
      <c r="K108" s="283" t="s">
        <v>422</v>
      </c>
      <c r="L108" s="259" t="s">
        <v>427</v>
      </c>
      <c r="M108" s="259" t="s">
        <v>141</v>
      </c>
      <c r="N108" s="281" t="s">
        <v>153</v>
      </c>
      <c r="O108" s="281">
        <v>0.75</v>
      </c>
      <c r="P108" s="207"/>
      <c r="Q108" s="280" t="s">
        <v>45</v>
      </c>
      <c r="R108" s="243"/>
      <c r="S108" s="243"/>
      <c r="T108" s="243"/>
      <c r="U108" s="243"/>
      <c r="V108" s="243"/>
      <c r="W108" s="243"/>
      <c r="X108" s="243"/>
      <c r="Y108" s="243"/>
      <c r="Z108" s="243"/>
      <c r="AA108" s="243"/>
      <c r="AB108" s="243"/>
      <c r="AC108" s="243"/>
      <c r="AD108" s="243"/>
      <c r="AE108" s="244"/>
      <c r="AF108" s="244"/>
      <c r="AG108" s="244"/>
      <c r="AH108" s="244"/>
      <c r="AI108" s="244"/>
      <c r="AJ108" s="244"/>
      <c r="AK108" s="244"/>
      <c r="AL108" s="244"/>
      <c r="AM108" s="244"/>
      <c r="AN108" s="244"/>
      <c r="AO108" s="244"/>
      <c r="AP108" s="244"/>
    </row>
    <row r="109" spans="2:42" s="254" customFormat="1" ht="76.5">
      <c r="B109" s="207" t="e">
        <f>IF('Formulario PPGR1'!$F109="","",CONCATENATE('Formulario PPGR1'!$C109,".",'Formulario PPGR1'!$D109,".",'Formulario PPGR1'!$E109,".",#REF!))</f>
        <v>#REF!</v>
      </c>
      <c r="C109" s="207" t="e">
        <f>IF('Formulario PPGR1'!$F109="","",#REF!)</f>
        <v>#REF!</v>
      </c>
      <c r="D109" s="207" t="e">
        <f>IF('Formulario PPGR1'!$F109="","",#REF!)</f>
        <v>#REF!</v>
      </c>
      <c r="E109" s="207" t="e">
        <f>IF('Formulario PPGR1'!$F109="","",#REF!)</f>
        <v>#REF!</v>
      </c>
      <c r="F109" s="232" t="s">
        <v>333</v>
      </c>
      <c r="G109" s="233" t="str" cm="1">
        <f t="array" ref="G109">_xlfn.XLOOKUP($F109,LE_tbl[[#All],[Ls_LinesEstategica]],LE_tbl[[#All],[Le_code]],"",0)</f>
        <v>LE.3</v>
      </c>
      <c r="H109" s="232" t="s">
        <v>412</v>
      </c>
      <c r="I109" s="233" t="str">
        <f>_xlfn.XLOOKUP($H109,Obj!$D$122:$D$134,Obj!$E$122:$E$134,"",0)</f>
        <v>Obj3.7</v>
      </c>
      <c r="J109" s="232" t="s">
        <v>413</v>
      </c>
      <c r="K109" s="283" t="s">
        <v>428</v>
      </c>
      <c r="L109" s="232" t="s">
        <v>429</v>
      </c>
      <c r="M109" s="232" t="s">
        <v>430</v>
      </c>
      <c r="N109" s="286" t="s">
        <v>431</v>
      </c>
      <c r="O109" s="293">
        <v>2</v>
      </c>
      <c r="P109" s="234"/>
      <c r="Q109" s="234" t="s">
        <v>43</v>
      </c>
      <c r="R109" s="243"/>
      <c r="S109" s="243"/>
      <c r="T109" s="243"/>
      <c r="U109" s="243"/>
      <c r="V109" s="243"/>
      <c r="W109" s="243"/>
      <c r="X109" s="243"/>
      <c r="Y109" s="243"/>
      <c r="Z109" s="243"/>
      <c r="AA109" s="243"/>
      <c r="AB109" s="243"/>
      <c r="AC109" s="243"/>
      <c r="AD109" s="243"/>
      <c r="AE109" s="244"/>
      <c r="AF109" s="244"/>
      <c r="AG109" s="244"/>
      <c r="AH109" s="244"/>
      <c r="AI109" s="244"/>
      <c r="AJ109" s="244"/>
      <c r="AK109" s="244"/>
      <c r="AL109" s="244"/>
      <c r="AM109" s="244"/>
      <c r="AN109" s="244"/>
      <c r="AO109" s="244"/>
      <c r="AP109" s="244"/>
    </row>
    <row r="110" spans="2:42" s="254" customFormat="1" ht="76.5">
      <c r="B110" s="207" t="e">
        <f>IF('Formulario PPGR1'!$F110="","",CONCATENATE('Formulario PPGR1'!$C110,".",'Formulario PPGR1'!$D110,".",'Formulario PPGR1'!$E110,".",#REF!))</f>
        <v>#REF!</v>
      </c>
      <c r="C110" s="207" t="e">
        <f>IF('Formulario PPGR1'!$F110="","",#REF!)</f>
        <v>#REF!</v>
      </c>
      <c r="D110" s="207" t="e">
        <f>IF('Formulario PPGR1'!$F110="","",#REF!)</f>
        <v>#REF!</v>
      </c>
      <c r="E110" s="207" t="e">
        <f>IF('Formulario PPGR1'!$F110="","",#REF!)</f>
        <v>#REF!</v>
      </c>
      <c r="F110" s="232" t="s">
        <v>333</v>
      </c>
      <c r="G110" s="233" t="str" cm="1">
        <f t="array" ref="G110">_xlfn.XLOOKUP($F110,LE_tbl[[#All],[Ls_LinesEstategica]],LE_tbl[[#All],[Le_code]],"",0)</f>
        <v>LE.3</v>
      </c>
      <c r="H110" s="232" t="s">
        <v>412</v>
      </c>
      <c r="I110" s="233" t="str">
        <f>_xlfn.XLOOKUP($H110,Obj!$D$122:$D$134,Obj!$E$122:$E$134,"",0)</f>
        <v>Obj3.7</v>
      </c>
      <c r="J110" s="232" t="s">
        <v>413</v>
      </c>
      <c r="K110" s="283" t="s">
        <v>432</v>
      </c>
      <c r="L110" s="232" t="s">
        <v>433</v>
      </c>
      <c r="M110" s="232" t="s">
        <v>141</v>
      </c>
      <c r="N110" s="286">
        <v>0.98</v>
      </c>
      <c r="O110" s="286" t="s">
        <v>434</v>
      </c>
      <c r="P110" s="234"/>
      <c r="Q110" s="234" t="s">
        <v>43</v>
      </c>
      <c r="R110" s="243"/>
      <c r="S110" s="243"/>
      <c r="T110" s="243"/>
      <c r="U110" s="243"/>
      <c r="V110" s="243"/>
      <c r="W110" s="243"/>
      <c r="X110" s="243"/>
      <c r="Y110" s="243"/>
      <c r="Z110" s="243"/>
      <c r="AA110" s="243"/>
      <c r="AB110" s="243"/>
      <c r="AC110" s="243"/>
      <c r="AD110" s="243"/>
      <c r="AE110" s="244"/>
      <c r="AF110" s="244"/>
      <c r="AG110" s="244"/>
      <c r="AH110" s="244"/>
      <c r="AI110" s="244"/>
      <c r="AJ110" s="244"/>
      <c r="AK110" s="244"/>
      <c r="AL110" s="244"/>
      <c r="AM110" s="244"/>
      <c r="AN110" s="244"/>
      <c r="AO110" s="244"/>
      <c r="AP110" s="244"/>
    </row>
    <row r="111" spans="2:42" s="254" customFormat="1" ht="76.5">
      <c r="B111" s="207" t="e">
        <f>IF('Formulario PPGR1'!$F111="","",CONCATENATE('Formulario PPGR1'!$C111,".",'Formulario PPGR1'!$D111,".",'Formulario PPGR1'!$E111,".",#REF!))</f>
        <v>#REF!</v>
      </c>
      <c r="C111" s="207" t="e">
        <f>IF('Formulario PPGR1'!$F111="","",#REF!)</f>
        <v>#REF!</v>
      </c>
      <c r="D111" s="207" t="e">
        <f>IF('Formulario PPGR1'!$F111="","",#REF!)</f>
        <v>#REF!</v>
      </c>
      <c r="E111" s="207" t="e">
        <f>IF('Formulario PPGR1'!$F111="","",#REF!)</f>
        <v>#REF!</v>
      </c>
      <c r="F111" s="232" t="s">
        <v>333</v>
      </c>
      <c r="G111" s="233" t="str" cm="1">
        <f t="array" ref="G111">_xlfn.XLOOKUP($F111,LE_tbl[[#All],[Ls_LinesEstategica]],LE_tbl[[#All],[Le_code]],"",0)</f>
        <v>LE.3</v>
      </c>
      <c r="H111" s="232" t="s">
        <v>412</v>
      </c>
      <c r="I111" s="233" t="str">
        <f>_xlfn.XLOOKUP($H111,Obj!$D$122:$D$134,Obj!$E$122:$E$134,"",0)</f>
        <v>Obj3.7</v>
      </c>
      <c r="J111" s="232" t="s">
        <v>413</v>
      </c>
      <c r="K111" s="283" t="s">
        <v>432</v>
      </c>
      <c r="L111" s="232" t="s">
        <v>435</v>
      </c>
      <c r="M111" s="232" t="s">
        <v>141</v>
      </c>
      <c r="N111" s="286">
        <v>1</v>
      </c>
      <c r="O111" s="286">
        <v>1</v>
      </c>
      <c r="P111" s="234"/>
      <c r="Q111" s="234" t="s">
        <v>43</v>
      </c>
      <c r="R111" s="243"/>
      <c r="S111" s="243"/>
      <c r="T111" s="243"/>
      <c r="U111" s="243"/>
      <c r="V111" s="243"/>
      <c r="W111" s="243"/>
      <c r="X111" s="243"/>
      <c r="Y111" s="243"/>
      <c r="Z111" s="243"/>
      <c r="AA111" s="243"/>
      <c r="AB111" s="243"/>
      <c r="AC111" s="243"/>
      <c r="AD111" s="243"/>
      <c r="AE111" s="244"/>
      <c r="AF111" s="244"/>
      <c r="AG111" s="244"/>
      <c r="AH111" s="244"/>
      <c r="AI111" s="244"/>
      <c r="AJ111" s="244"/>
      <c r="AK111" s="244"/>
      <c r="AL111" s="244"/>
      <c r="AM111" s="244"/>
      <c r="AN111" s="244"/>
      <c r="AO111" s="244"/>
      <c r="AP111" s="244"/>
    </row>
    <row r="112" spans="2:42" s="254" customFormat="1" ht="76.5">
      <c r="B112" s="207" t="e">
        <f>IF('Formulario PPGR1'!$F112="","",CONCATENATE('Formulario PPGR1'!$C112,".",'Formulario PPGR1'!$D112,".",'Formulario PPGR1'!$E112,".",#REF!))</f>
        <v>#REF!</v>
      </c>
      <c r="C112" s="207" t="e">
        <f>IF('Formulario PPGR1'!$F112="","",#REF!)</f>
        <v>#REF!</v>
      </c>
      <c r="D112" s="207" t="e">
        <f>IF('Formulario PPGR1'!$F112="","",#REF!)</f>
        <v>#REF!</v>
      </c>
      <c r="E112" s="207" t="e">
        <f>IF('Formulario PPGR1'!$F112="","",#REF!)</f>
        <v>#REF!</v>
      </c>
      <c r="F112" s="232" t="s">
        <v>333</v>
      </c>
      <c r="G112" s="233" t="str" cm="1">
        <f t="array" ref="G112">_xlfn.XLOOKUP($F112,LE_tbl[[#All],[Ls_LinesEstategica]],LE_tbl[[#All],[Le_code]],"",0)</f>
        <v>LE.3</v>
      </c>
      <c r="H112" s="232" t="s">
        <v>412</v>
      </c>
      <c r="I112" s="233" t="str">
        <f>_xlfn.XLOOKUP($H112,Obj!$D$122:$D$134,Obj!$E$122:$E$134,"",0)</f>
        <v>Obj3.7</v>
      </c>
      <c r="J112" s="232" t="s">
        <v>413</v>
      </c>
      <c r="K112" s="283" t="s">
        <v>432</v>
      </c>
      <c r="L112" s="232" t="s">
        <v>436</v>
      </c>
      <c r="M112" s="232" t="s">
        <v>141</v>
      </c>
      <c r="N112" s="286" t="s">
        <v>250</v>
      </c>
      <c r="O112" s="286">
        <v>1</v>
      </c>
      <c r="P112" s="234"/>
      <c r="Q112" s="234" t="s">
        <v>43</v>
      </c>
      <c r="R112" s="243"/>
      <c r="S112" s="243"/>
      <c r="T112" s="243"/>
      <c r="U112" s="243"/>
      <c r="V112" s="243"/>
      <c r="W112" s="243"/>
      <c r="X112" s="243"/>
      <c r="Y112" s="243"/>
      <c r="Z112" s="243"/>
      <c r="AA112" s="243"/>
      <c r="AB112" s="243"/>
      <c r="AC112" s="243"/>
      <c r="AD112" s="243"/>
      <c r="AE112" s="244"/>
      <c r="AF112" s="244"/>
      <c r="AG112" s="244"/>
      <c r="AH112" s="244"/>
      <c r="AI112" s="244"/>
      <c r="AJ112" s="244"/>
      <c r="AK112" s="244"/>
      <c r="AL112" s="244"/>
      <c r="AM112" s="244"/>
      <c r="AN112" s="244"/>
      <c r="AO112" s="244"/>
      <c r="AP112" s="244"/>
    </row>
    <row r="113" spans="2:42" s="254" customFormat="1" ht="76.5">
      <c r="B113" s="207" t="e">
        <f>IF('Formulario PPGR1'!$F113="","",CONCATENATE('Formulario PPGR1'!$C113,".",'Formulario PPGR1'!$D113,".",'Formulario PPGR1'!$E113,".",#REF!))</f>
        <v>#REF!</v>
      </c>
      <c r="C113" s="207" t="e">
        <f>IF('Formulario PPGR1'!$F113="","",#REF!)</f>
        <v>#REF!</v>
      </c>
      <c r="D113" s="207" t="e">
        <f>IF('Formulario PPGR1'!$F113="","",#REF!)</f>
        <v>#REF!</v>
      </c>
      <c r="E113" s="207" t="e">
        <f>IF('Formulario PPGR1'!$F113="","",#REF!)</f>
        <v>#REF!</v>
      </c>
      <c r="F113" s="232" t="s">
        <v>333</v>
      </c>
      <c r="G113" s="233" t="str" cm="1">
        <f t="array" ref="G113">_xlfn.XLOOKUP($F113,LE_tbl[[#All],[Ls_LinesEstategica]],LE_tbl[[#All],[Le_code]],"",0)</f>
        <v>LE.3</v>
      </c>
      <c r="H113" s="232" t="s">
        <v>412</v>
      </c>
      <c r="I113" s="233" t="str">
        <f>_xlfn.XLOOKUP($H113,Obj!$D$122:$D$134,Obj!$E$122:$E$134,"",0)</f>
        <v>Obj3.7</v>
      </c>
      <c r="J113" s="232" t="s">
        <v>413</v>
      </c>
      <c r="K113" s="283" t="s">
        <v>432</v>
      </c>
      <c r="L113" s="232" t="s">
        <v>437</v>
      </c>
      <c r="M113" s="232" t="s">
        <v>141</v>
      </c>
      <c r="N113" s="286" t="s">
        <v>438</v>
      </c>
      <c r="O113" s="286">
        <v>0.85</v>
      </c>
      <c r="P113" s="234"/>
      <c r="Q113" s="234" t="s">
        <v>439</v>
      </c>
      <c r="R113" s="243"/>
      <c r="S113" s="243"/>
      <c r="T113" s="243"/>
      <c r="U113" s="243"/>
      <c r="V113" s="243"/>
      <c r="W113" s="243"/>
      <c r="X113" s="243"/>
      <c r="Y113" s="243"/>
      <c r="Z113" s="243"/>
      <c r="AA113" s="243"/>
      <c r="AB113" s="243"/>
      <c r="AC113" s="243"/>
      <c r="AD113" s="243"/>
      <c r="AE113" s="244"/>
      <c r="AF113" s="244"/>
      <c r="AG113" s="244"/>
      <c r="AH113" s="244"/>
      <c r="AI113" s="244"/>
      <c r="AJ113" s="244"/>
      <c r="AK113" s="244"/>
      <c r="AL113" s="244"/>
      <c r="AM113" s="244"/>
      <c r="AN113" s="244"/>
      <c r="AO113" s="244"/>
      <c r="AP113" s="244"/>
    </row>
    <row r="114" spans="2:42" s="254" customFormat="1" ht="76.5">
      <c r="B114" s="207" t="e">
        <f>IF('Formulario PPGR1'!$F114="","",CONCATENATE('Formulario PPGR1'!$C114,".",'Formulario PPGR1'!$D114,".",'Formulario PPGR1'!$E114,".",#REF!))</f>
        <v>#REF!</v>
      </c>
      <c r="C114" s="207" t="e">
        <f>IF('Formulario PPGR1'!$F114="","",#REF!)</f>
        <v>#REF!</v>
      </c>
      <c r="D114" s="207" t="e">
        <f>IF('Formulario PPGR1'!$F114="","",#REF!)</f>
        <v>#REF!</v>
      </c>
      <c r="E114" s="207" t="e">
        <f>IF('Formulario PPGR1'!$F114="","",#REF!)</f>
        <v>#REF!</v>
      </c>
      <c r="F114" s="232" t="s">
        <v>333</v>
      </c>
      <c r="G114" s="233" t="str" cm="1">
        <f t="array" ref="G114">_xlfn.XLOOKUP($F114,LE_tbl[[#All],[Ls_LinesEstategica]],LE_tbl[[#All],[Le_code]],"",0)</f>
        <v>LE.3</v>
      </c>
      <c r="H114" s="232" t="s">
        <v>412</v>
      </c>
      <c r="I114" s="233" t="str">
        <f>_xlfn.XLOOKUP($H114,Obj!$D$122:$D$134,Obj!$E$122:$E$134,"",0)</f>
        <v>Obj3.7</v>
      </c>
      <c r="J114" s="232" t="s">
        <v>413</v>
      </c>
      <c r="K114" s="283" t="s">
        <v>432</v>
      </c>
      <c r="L114" s="259" t="s">
        <v>440</v>
      </c>
      <c r="M114" s="259" t="s">
        <v>141</v>
      </c>
      <c r="N114" s="515" t="s">
        <v>235</v>
      </c>
      <c r="O114" s="233" t="s">
        <v>441</v>
      </c>
      <c r="P114" s="207"/>
      <c r="Q114" s="234" t="s">
        <v>442</v>
      </c>
      <c r="R114" s="243"/>
      <c r="S114" s="243"/>
      <c r="T114" s="243"/>
      <c r="U114" s="243"/>
      <c r="V114" s="243"/>
      <c r="W114" s="243"/>
      <c r="X114" s="243"/>
      <c r="Y114" s="243"/>
      <c r="Z114" s="243"/>
      <c r="AA114" s="243"/>
      <c r="AB114" s="243"/>
      <c r="AC114" s="243"/>
      <c r="AD114" s="243"/>
      <c r="AE114" s="244"/>
      <c r="AF114" s="244"/>
      <c r="AG114" s="244"/>
      <c r="AH114" s="244"/>
      <c r="AI114" s="244"/>
      <c r="AJ114" s="244"/>
      <c r="AK114" s="244"/>
      <c r="AL114" s="244"/>
      <c r="AM114" s="244"/>
      <c r="AN114" s="244"/>
      <c r="AO114" s="244"/>
      <c r="AP114" s="244"/>
    </row>
    <row r="115" spans="2:42" s="254" customFormat="1" ht="76.5">
      <c r="B115" s="207" t="e">
        <f>IF('Formulario PPGR1'!$F115="","",CONCATENATE('Formulario PPGR1'!$C115,".",'Formulario PPGR1'!$D115,".",'Formulario PPGR1'!$E115,".",#REF!))</f>
        <v>#REF!</v>
      </c>
      <c r="C115" s="207" t="e">
        <f>IF('Formulario PPGR1'!$F115="","",#REF!)</f>
        <v>#REF!</v>
      </c>
      <c r="D115" s="207" t="e">
        <f>IF('Formulario PPGR1'!$F115="","",#REF!)</f>
        <v>#REF!</v>
      </c>
      <c r="E115" s="207" t="e">
        <f>IF('Formulario PPGR1'!$F115="","",#REF!)</f>
        <v>#REF!</v>
      </c>
      <c r="F115" s="232" t="s">
        <v>333</v>
      </c>
      <c r="G115" s="233" t="str" cm="1">
        <f t="array" ref="G115">_xlfn.XLOOKUP($F115,LE_tbl[[#All],[Ls_LinesEstategica]],LE_tbl[[#All],[Le_code]],"",0)</f>
        <v>LE.3</v>
      </c>
      <c r="H115" s="232" t="s">
        <v>412</v>
      </c>
      <c r="I115" s="233" t="str">
        <f>_xlfn.XLOOKUP($H115,Obj!$D$122:$D$134,Obj!$E$122:$E$134,"",0)</f>
        <v>Obj3.7</v>
      </c>
      <c r="J115" s="232" t="s">
        <v>413</v>
      </c>
      <c r="K115" s="283" t="s">
        <v>432</v>
      </c>
      <c r="L115" s="259" t="s">
        <v>443</v>
      </c>
      <c r="M115" s="259" t="s">
        <v>141</v>
      </c>
      <c r="N115" s="515" t="s">
        <v>444</v>
      </c>
      <c r="O115" s="281">
        <v>0.9</v>
      </c>
      <c r="P115" s="207"/>
      <c r="Q115" s="234" t="s">
        <v>43</v>
      </c>
      <c r="R115" s="243"/>
      <c r="S115" s="243"/>
      <c r="T115" s="243"/>
      <c r="U115" s="243"/>
      <c r="V115" s="243"/>
      <c r="W115" s="243"/>
      <c r="X115" s="243"/>
      <c r="Y115" s="243"/>
      <c r="Z115" s="243"/>
      <c r="AA115" s="243"/>
      <c r="AB115" s="243"/>
      <c r="AC115" s="243"/>
      <c r="AD115" s="243"/>
      <c r="AE115" s="244"/>
      <c r="AF115" s="244"/>
      <c r="AG115" s="244"/>
      <c r="AH115" s="244"/>
      <c r="AI115" s="244"/>
      <c r="AJ115" s="244"/>
      <c r="AK115" s="244"/>
      <c r="AL115" s="244"/>
      <c r="AM115" s="244"/>
      <c r="AN115" s="244"/>
      <c r="AO115" s="244"/>
      <c r="AP115" s="244"/>
    </row>
    <row r="116" spans="2:42" s="254" customFormat="1" ht="76.5">
      <c r="B116" s="207" t="e">
        <f>IF('Formulario PPGR1'!$F116="","",CONCATENATE('Formulario PPGR1'!$C116,".",'Formulario PPGR1'!$D116,".",'Formulario PPGR1'!$E116,".",#REF!))</f>
        <v>#REF!</v>
      </c>
      <c r="C116" s="207" t="e">
        <f>IF('Formulario PPGR1'!$F116="","",#REF!)</f>
        <v>#REF!</v>
      </c>
      <c r="D116" s="207" t="e">
        <f>IF('Formulario PPGR1'!$F116="","",#REF!)</f>
        <v>#REF!</v>
      </c>
      <c r="E116" s="207" t="e">
        <f>IF('Formulario PPGR1'!$F116="","",#REF!)</f>
        <v>#REF!</v>
      </c>
      <c r="F116" s="232" t="s">
        <v>333</v>
      </c>
      <c r="G116" s="233" t="str" cm="1">
        <f t="array" ref="G116">_xlfn.XLOOKUP($F116,LE_tbl[[#All],[Ls_LinesEstategica]],LE_tbl[[#All],[Le_code]],"",0)</f>
        <v>LE.3</v>
      </c>
      <c r="H116" s="232" t="s">
        <v>412</v>
      </c>
      <c r="I116" s="233" t="str">
        <f>_xlfn.XLOOKUP($H116,Obj!$D$122:$D$134,Obj!$E$122:$E$134,"",0)</f>
        <v>Obj3.7</v>
      </c>
      <c r="J116" s="232" t="s">
        <v>413</v>
      </c>
      <c r="K116" s="283" t="s">
        <v>432</v>
      </c>
      <c r="L116" s="259" t="s">
        <v>445</v>
      </c>
      <c r="M116" s="259" t="s">
        <v>141</v>
      </c>
      <c r="N116" s="515" t="s">
        <v>250</v>
      </c>
      <c r="O116" s="281">
        <v>1</v>
      </c>
      <c r="P116" s="207"/>
      <c r="Q116" s="234" t="s">
        <v>43</v>
      </c>
      <c r="R116" s="243"/>
      <c r="S116" s="243"/>
      <c r="T116" s="243"/>
      <c r="U116" s="243"/>
      <c r="V116" s="243"/>
      <c r="W116" s="243"/>
      <c r="X116" s="243"/>
      <c r="Y116" s="243"/>
      <c r="Z116" s="243"/>
      <c r="AA116" s="243"/>
      <c r="AB116" s="243"/>
      <c r="AC116" s="243"/>
      <c r="AD116" s="243"/>
      <c r="AE116" s="244"/>
      <c r="AF116" s="244"/>
      <c r="AG116" s="244"/>
      <c r="AH116" s="244"/>
      <c r="AI116" s="244"/>
      <c r="AJ116" s="244"/>
      <c r="AK116" s="244"/>
      <c r="AL116" s="244"/>
      <c r="AM116" s="244"/>
      <c r="AN116" s="244"/>
      <c r="AO116" s="244"/>
      <c r="AP116" s="244"/>
    </row>
    <row r="117" spans="2:42" s="254" customFormat="1" ht="76.5">
      <c r="B117" s="207" t="e">
        <f>IF('Formulario PPGR1'!$F117="","",CONCATENATE('Formulario PPGR1'!$C117,".",'Formulario PPGR1'!$D117,".",'Formulario PPGR1'!$E117,".",#REF!))</f>
        <v>#REF!</v>
      </c>
      <c r="C117" s="207" t="e">
        <f>IF('Formulario PPGR1'!$F117="","",#REF!)</f>
        <v>#REF!</v>
      </c>
      <c r="D117" s="207" t="e">
        <f>IF('Formulario PPGR1'!$F117="","",#REF!)</f>
        <v>#REF!</v>
      </c>
      <c r="E117" s="207" t="e">
        <f>IF('Formulario PPGR1'!$F117="","",#REF!)</f>
        <v>#REF!</v>
      </c>
      <c r="F117" s="232" t="s">
        <v>333</v>
      </c>
      <c r="G117" s="233" t="str" cm="1">
        <f t="array" ref="G117">_xlfn.XLOOKUP($F117,LE_tbl[[#All],[Ls_LinesEstategica]],LE_tbl[[#All],[Le_code]],"",0)</f>
        <v>LE.3</v>
      </c>
      <c r="H117" s="232" t="s">
        <v>412</v>
      </c>
      <c r="I117" s="233" t="str">
        <f>_xlfn.XLOOKUP($H117,Obj!$D$122:$D$134,Obj!$E$122:$E$134,"",0)</f>
        <v>Obj3.7</v>
      </c>
      <c r="J117" s="232" t="s">
        <v>413</v>
      </c>
      <c r="K117" s="283" t="s">
        <v>446</v>
      </c>
      <c r="L117" s="232" t="s">
        <v>447</v>
      </c>
      <c r="M117" s="232" t="s">
        <v>141</v>
      </c>
      <c r="N117" s="285" t="s">
        <v>153</v>
      </c>
      <c r="O117" s="286">
        <v>1</v>
      </c>
      <c r="P117" s="234"/>
      <c r="Q117" s="234" t="s">
        <v>43</v>
      </c>
      <c r="R117" s="243"/>
      <c r="S117" s="243"/>
      <c r="T117" s="243"/>
      <c r="U117" s="243"/>
      <c r="V117" s="243"/>
      <c r="W117" s="243"/>
      <c r="X117" s="243"/>
      <c r="Y117" s="243"/>
      <c r="Z117" s="243"/>
      <c r="AA117" s="243"/>
      <c r="AB117" s="243"/>
      <c r="AC117" s="243"/>
      <c r="AD117" s="243"/>
      <c r="AE117" s="244"/>
      <c r="AF117" s="244"/>
      <c r="AG117" s="244"/>
      <c r="AH117" s="244"/>
      <c r="AI117" s="244"/>
      <c r="AJ117" s="244"/>
      <c r="AK117" s="244"/>
      <c r="AL117" s="244"/>
      <c r="AM117" s="244"/>
      <c r="AN117" s="244"/>
      <c r="AO117" s="244"/>
      <c r="AP117" s="244"/>
    </row>
    <row r="118" spans="2:42" s="254" customFormat="1" ht="76.5">
      <c r="B118" s="207" t="e">
        <f>IF('Formulario PPGR1'!$F118="","",CONCATENATE('Formulario PPGR1'!$C118,".",'Formulario PPGR1'!$D118,".",'Formulario PPGR1'!$E118,".",#REF!))</f>
        <v>#REF!</v>
      </c>
      <c r="C118" s="207" t="e">
        <f>IF('Formulario PPGR1'!$F118="","",#REF!)</f>
        <v>#REF!</v>
      </c>
      <c r="D118" s="207" t="e">
        <f>IF('Formulario PPGR1'!$F118="","",#REF!)</f>
        <v>#REF!</v>
      </c>
      <c r="E118" s="207" t="e">
        <f>IF('Formulario PPGR1'!$F118="","",#REF!)</f>
        <v>#REF!</v>
      </c>
      <c r="F118" s="232" t="s">
        <v>333</v>
      </c>
      <c r="G118" s="233" t="str" cm="1">
        <f t="array" ref="G118">_xlfn.XLOOKUP($F118,LE_tbl[[#All],[Ls_LinesEstategica]],LE_tbl[[#All],[Le_code]],"",0)</f>
        <v>LE.3</v>
      </c>
      <c r="H118" s="232" t="s">
        <v>412</v>
      </c>
      <c r="I118" s="233" t="str">
        <f>_xlfn.XLOOKUP($H118,Obj!$D$122:$D$134,Obj!$E$122:$E$134,"",0)</f>
        <v>Obj3.7</v>
      </c>
      <c r="J118" s="232" t="s">
        <v>413</v>
      </c>
      <c r="K118" s="283" t="s">
        <v>446</v>
      </c>
      <c r="L118" s="259" t="s">
        <v>448</v>
      </c>
      <c r="M118" s="232" t="s">
        <v>141</v>
      </c>
      <c r="N118" s="286" t="s">
        <v>250</v>
      </c>
      <c r="O118" s="286">
        <v>1</v>
      </c>
      <c r="P118" s="232"/>
      <c r="Q118" s="234" t="s">
        <v>43</v>
      </c>
      <c r="R118" s="243"/>
      <c r="S118" s="243"/>
      <c r="T118" s="243"/>
      <c r="U118" s="243"/>
      <c r="V118" s="243"/>
      <c r="W118" s="243"/>
      <c r="X118" s="243"/>
      <c r="Y118" s="243"/>
      <c r="Z118" s="243"/>
      <c r="AA118" s="243"/>
      <c r="AB118" s="243"/>
      <c r="AC118" s="243"/>
      <c r="AD118" s="243"/>
      <c r="AE118" s="244"/>
      <c r="AF118" s="244"/>
      <c r="AG118" s="244"/>
      <c r="AH118" s="244"/>
      <c r="AI118" s="244"/>
      <c r="AJ118" s="244"/>
      <c r="AK118" s="244"/>
      <c r="AL118" s="244"/>
      <c r="AM118" s="244"/>
      <c r="AN118" s="244"/>
      <c r="AO118" s="244"/>
      <c r="AP118" s="244"/>
    </row>
    <row r="119" spans="2:42" s="254" customFormat="1" ht="76.5">
      <c r="B119" s="207" t="e">
        <f>IF('Formulario PPGR1'!$F119="","",CONCATENATE('Formulario PPGR1'!$C119,".",'Formulario PPGR1'!$D119,".",'Formulario PPGR1'!$E119,".",#REF!))</f>
        <v>#REF!</v>
      </c>
      <c r="C119" s="207" t="e">
        <f>IF('Formulario PPGR1'!$F119="","",#REF!)</f>
        <v>#REF!</v>
      </c>
      <c r="D119" s="207" t="e">
        <f>IF('Formulario PPGR1'!$F119="","",#REF!)</f>
        <v>#REF!</v>
      </c>
      <c r="E119" s="207" t="e">
        <f>IF('Formulario PPGR1'!$F119="","",#REF!)</f>
        <v>#REF!</v>
      </c>
      <c r="F119" s="232" t="s">
        <v>333</v>
      </c>
      <c r="G119" s="233" t="str" cm="1">
        <f t="array" ref="G119">_xlfn.XLOOKUP($F119,LE_tbl[[#All],[Ls_LinesEstategica]],LE_tbl[[#All],[Le_code]],"",0)</f>
        <v>LE.3</v>
      </c>
      <c r="H119" s="232" t="s">
        <v>412</v>
      </c>
      <c r="I119" s="233" t="str">
        <f>_xlfn.XLOOKUP($H119,Obj!$D$122:$D$134,Obj!$E$122:$E$134,"",0)</f>
        <v>Obj3.7</v>
      </c>
      <c r="J119" s="232" t="s">
        <v>413</v>
      </c>
      <c r="K119" s="283" t="s">
        <v>446</v>
      </c>
      <c r="L119" s="232" t="s">
        <v>449</v>
      </c>
      <c r="M119" s="232" t="s">
        <v>141</v>
      </c>
      <c r="N119" s="286" t="s">
        <v>250</v>
      </c>
      <c r="O119" s="286">
        <v>1</v>
      </c>
      <c r="P119" s="206"/>
      <c r="Q119" s="234" t="s">
        <v>43</v>
      </c>
      <c r="R119" s="243"/>
      <c r="S119" s="243"/>
      <c r="T119" s="243"/>
      <c r="U119" s="243"/>
      <c r="V119" s="243"/>
      <c r="W119" s="243"/>
      <c r="X119" s="243"/>
      <c r="Y119" s="243"/>
      <c r="Z119" s="243"/>
      <c r="AA119" s="243"/>
      <c r="AB119" s="243"/>
      <c r="AC119" s="243"/>
      <c r="AD119" s="243"/>
      <c r="AE119" s="244"/>
      <c r="AF119" s="244"/>
      <c r="AG119" s="244"/>
      <c r="AH119" s="244"/>
      <c r="AI119" s="244"/>
      <c r="AJ119" s="244"/>
      <c r="AK119" s="244"/>
      <c r="AL119" s="244"/>
      <c r="AM119" s="244"/>
      <c r="AN119" s="244"/>
      <c r="AO119" s="244"/>
      <c r="AP119" s="244"/>
    </row>
    <row r="120" spans="2:42" s="254" customFormat="1" ht="76.5">
      <c r="B120" s="207" t="e">
        <f>IF('Formulario PPGR1'!$F120="","",CONCATENATE('Formulario PPGR1'!$C120,".",'Formulario PPGR1'!$D120,".",'Formulario PPGR1'!$E120,".",#REF!))</f>
        <v>#REF!</v>
      </c>
      <c r="C120" s="207" t="e">
        <f>IF('Formulario PPGR1'!$F120="","",#REF!)</f>
        <v>#REF!</v>
      </c>
      <c r="D120" s="207" t="e">
        <f>IF('Formulario PPGR1'!$F120="","",#REF!)</f>
        <v>#REF!</v>
      </c>
      <c r="E120" s="207" t="e">
        <f>IF('Formulario PPGR1'!$F120="","",#REF!)</f>
        <v>#REF!</v>
      </c>
      <c r="F120" s="232" t="s">
        <v>333</v>
      </c>
      <c r="G120" s="233" t="str" cm="1">
        <f t="array" ref="G120">_xlfn.XLOOKUP($F120,LE_tbl[[#All],[Ls_LinesEstategica]],LE_tbl[[#All],[Le_code]],"",0)</f>
        <v>LE.3</v>
      </c>
      <c r="H120" s="232" t="s">
        <v>412</v>
      </c>
      <c r="I120" s="233" t="str">
        <f>_xlfn.XLOOKUP($H120,Obj!$D$122:$D$134,Obj!$E$122:$E$134,"",0)</f>
        <v>Obj3.7</v>
      </c>
      <c r="J120" s="232" t="s">
        <v>413</v>
      </c>
      <c r="K120" s="283" t="s">
        <v>450</v>
      </c>
      <c r="L120" s="232" t="s">
        <v>451</v>
      </c>
      <c r="M120" s="232" t="s">
        <v>141</v>
      </c>
      <c r="N120" s="286" t="s">
        <v>363</v>
      </c>
      <c r="O120" s="284">
        <v>1</v>
      </c>
      <c r="P120" s="232"/>
      <c r="Q120" s="234" t="s">
        <v>43</v>
      </c>
      <c r="R120" s="243"/>
      <c r="S120" s="243"/>
      <c r="T120" s="243"/>
      <c r="U120" s="243"/>
      <c r="V120" s="243"/>
      <c r="W120" s="243"/>
      <c r="X120" s="243"/>
      <c r="Y120" s="243"/>
      <c r="Z120" s="243"/>
      <c r="AA120" s="243"/>
      <c r="AB120" s="243"/>
      <c r="AC120" s="243"/>
      <c r="AD120" s="243"/>
      <c r="AE120" s="244"/>
      <c r="AF120" s="244"/>
      <c r="AG120" s="244"/>
      <c r="AH120" s="244"/>
      <c r="AI120" s="244"/>
      <c r="AJ120" s="244"/>
      <c r="AK120" s="244"/>
      <c r="AL120" s="244"/>
      <c r="AM120" s="244"/>
      <c r="AN120" s="244"/>
      <c r="AO120" s="244"/>
      <c r="AP120" s="244"/>
    </row>
    <row r="121" spans="2:42" s="254" customFormat="1" ht="76.5">
      <c r="B121" s="207" t="e">
        <f>IF('Formulario PPGR1'!$F121="","",CONCATENATE('Formulario PPGR1'!$C121,".",'Formulario PPGR1'!$D121,".",'Formulario PPGR1'!$E121,".",#REF!))</f>
        <v>#REF!</v>
      </c>
      <c r="C121" s="207" t="e">
        <f>IF('Formulario PPGR1'!$F121="","",#REF!)</f>
        <v>#REF!</v>
      </c>
      <c r="D121" s="207" t="e">
        <f>IF('Formulario PPGR1'!$F121="","",#REF!)</f>
        <v>#REF!</v>
      </c>
      <c r="E121" s="207" t="e">
        <f>IF('Formulario PPGR1'!$F121="","",#REF!)</f>
        <v>#REF!</v>
      </c>
      <c r="F121" s="232" t="s">
        <v>333</v>
      </c>
      <c r="G121" s="233" t="str" cm="1">
        <f t="array" ref="G121">_xlfn.XLOOKUP($F121,LE_tbl[[#All],[Ls_LinesEstategica]],LE_tbl[[#All],[Le_code]],"",0)</f>
        <v>LE.3</v>
      </c>
      <c r="H121" s="232" t="s">
        <v>412</v>
      </c>
      <c r="I121" s="233" t="str">
        <f>_xlfn.XLOOKUP($H121,Obj!$D$122:$D$134,Obj!$E$122:$E$134,"",0)</f>
        <v>Obj3.7</v>
      </c>
      <c r="J121" s="232" t="s">
        <v>413</v>
      </c>
      <c r="K121" s="283" t="s">
        <v>450</v>
      </c>
      <c r="L121" s="232" t="s">
        <v>452</v>
      </c>
      <c r="M121" s="232" t="s">
        <v>141</v>
      </c>
      <c r="N121" s="286" t="s">
        <v>363</v>
      </c>
      <c r="O121" s="284">
        <v>1</v>
      </c>
      <c r="P121" s="232"/>
      <c r="Q121" s="234" t="s">
        <v>43</v>
      </c>
      <c r="R121" s="243"/>
      <c r="S121" s="243"/>
      <c r="T121" s="243"/>
      <c r="U121" s="243"/>
      <c r="V121" s="243"/>
      <c r="W121" s="243"/>
      <c r="X121" s="243"/>
      <c r="Y121" s="243"/>
      <c r="Z121" s="243"/>
      <c r="AA121" s="243"/>
      <c r="AB121" s="243"/>
      <c r="AC121" s="243"/>
      <c r="AD121" s="243"/>
      <c r="AE121" s="244"/>
      <c r="AF121" s="244"/>
      <c r="AG121" s="244"/>
      <c r="AH121" s="244"/>
      <c r="AI121" s="244"/>
      <c r="AJ121" s="244"/>
      <c r="AK121" s="244"/>
      <c r="AL121" s="244"/>
      <c r="AM121" s="244"/>
      <c r="AN121" s="244"/>
      <c r="AO121" s="244"/>
      <c r="AP121" s="244"/>
    </row>
    <row r="122" spans="2:42" s="254" customFormat="1" ht="76.5">
      <c r="B122" s="207" t="e">
        <f>IF('Formulario PPGR1'!$F122="","",CONCATENATE('Formulario PPGR1'!$C122,".",'Formulario PPGR1'!$D122,".",'Formulario PPGR1'!$E122,".",#REF!))</f>
        <v>#REF!</v>
      </c>
      <c r="C122" s="207" t="e">
        <f>IF('Formulario PPGR1'!$F122="","",#REF!)</f>
        <v>#REF!</v>
      </c>
      <c r="D122" s="207" t="e">
        <f>IF('Formulario PPGR1'!$F122="","",#REF!)</f>
        <v>#REF!</v>
      </c>
      <c r="E122" s="207" t="e">
        <f>IF('Formulario PPGR1'!$F122="","",#REF!)</f>
        <v>#REF!</v>
      </c>
      <c r="F122" s="232" t="s">
        <v>333</v>
      </c>
      <c r="G122" s="233" t="str" cm="1">
        <f t="array" ref="G122">_xlfn.XLOOKUP($F122,LE_tbl[[#All],[Ls_LinesEstategica]],LE_tbl[[#All],[Le_code]],"",0)</f>
        <v>LE.3</v>
      </c>
      <c r="H122" s="232" t="s">
        <v>412</v>
      </c>
      <c r="I122" s="233" t="str">
        <f>_xlfn.XLOOKUP($H122,Obj!$D$122:$D$134,Obj!$E$122:$E$134,"",0)</f>
        <v>Obj3.7</v>
      </c>
      <c r="J122" s="232" t="s">
        <v>413</v>
      </c>
      <c r="K122" s="283" t="s">
        <v>450</v>
      </c>
      <c r="L122" s="232" t="s">
        <v>453</v>
      </c>
      <c r="M122" s="232" t="s">
        <v>141</v>
      </c>
      <c r="N122" s="285" t="s">
        <v>454</v>
      </c>
      <c r="O122" s="286">
        <v>0.95</v>
      </c>
      <c r="P122" s="232"/>
      <c r="Q122" s="234" t="s">
        <v>43</v>
      </c>
      <c r="R122" s="243"/>
      <c r="S122" s="243"/>
      <c r="T122" s="243"/>
      <c r="U122" s="243"/>
      <c r="V122" s="243"/>
      <c r="W122" s="243"/>
      <c r="X122" s="243"/>
      <c r="Y122" s="243"/>
      <c r="Z122" s="243"/>
      <c r="AA122" s="243"/>
      <c r="AB122" s="243"/>
      <c r="AC122" s="243"/>
      <c r="AD122" s="243"/>
      <c r="AE122" s="244"/>
      <c r="AF122" s="244"/>
      <c r="AG122" s="244"/>
      <c r="AH122" s="244"/>
      <c r="AI122" s="244"/>
      <c r="AJ122" s="244"/>
      <c r="AK122" s="244"/>
      <c r="AL122" s="244"/>
      <c r="AM122" s="244"/>
      <c r="AN122" s="244"/>
      <c r="AO122" s="244"/>
      <c r="AP122" s="244"/>
    </row>
    <row r="123" spans="2:42" s="254" customFormat="1" ht="76.5">
      <c r="B123" s="207" t="e">
        <f>IF('Formulario PPGR1'!$F123="","",CONCATENATE('Formulario PPGR1'!$C123,".",'Formulario PPGR1'!$D123,".",'Formulario PPGR1'!$E123,".",#REF!))</f>
        <v>#REF!</v>
      </c>
      <c r="C123" s="207" t="e">
        <f>IF('Formulario PPGR1'!$F123="","",#REF!)</f>
        <v>#REF!</v>
      </c>
      <c r="D123" s="207" t="e">
        <f>IF('Formulario PPGR1'!$F123="","",#REF!)</f>
        <v>#REF!</v>
      </c>
      <c r="E123" s="207" t="e">
        <f>IF('Formulario PPGR1'!$F123="","",#REF!)</f>
        <v>#REF!</v>
      </c>
      <c r="F123" s="232" t="s">
        <v>333</v>
      </c>
      <c r="G123" s="233" t="str" cm="1">
        <f t="array" ref="G123">_xlfn.XLOOKUP($F123,LE_tbl[[#All],[Ls_LinesEstategica]],LE_tbl[[#All],[Le_code]],"",0)</f>
        <v>LE.3</v>
      </c>
      <c r="H123" s="232" t="s">
        <v>412</v>
      </c>
      <c r="I123" s="233" t="str">
        <f>_xlfn.XLOOKUP($H123,Obj!$D$122:$D$134,Obj!$E$122:$E$134,"",0)</f>
        <v>Obj3.7</v>
      </c>
      <c r="J123" s="232" t="s">
        <v>413</v>
      </c>
      <c r="K123" s="283" t="s">
        <v>455</v>
      </c>
      <c r="L123" s="232" t="s">
        <v>456</v>
      </c>
      <c r="M123" s="232" t="s">
        <v>141</v>
      </c>
      <c r="N123" s="286" t="s">
        <v>457</v>
      </c>
      <c r="O123" s="284" t="s">
        <v>458</v>
      </c>
      <c r="P123" s="232"/>
      <c r="Q123" s="234" t="s">
        <v>43</v>
      </c>
      <c r="R123" s="243"/>
      <c r="S123" s="243"/>
      <c r="T123" s="243"/>
      <c r="U123" s="243"/>
      <c r="V123" s="243"/>
      <c r="W123" s="243"/>
      <c r="X123" s="243"/>
      <c r="Y123" s="243"/>
      <c r="Z123" s="243"/>
      <c r="AA123" s="243"/>
      <c r="AB123" s="243"/>
      <c r="AC123" s="243"/>
      <c r="AD123" s="243"/>
      <c r="AE123" s="244"/>
      <c r="AF123" s="244"/>
      <c r="AG123" s="244"/>
      <c r="AH123" s="244"/>
      <c r="AI123" s="244"/>
      <c r="AJ123" s="244"/>
      <c r="AK123" s="244"/>
      <c r="AL123" s="244"/>
      <c r="AM123" s="244"/>
      <c r="AN123" s="244"/>
      <c r="AO123" s="244"/>
      <c r="AP123" s="244"/>
    </row>
    <row r="124" spans="2:42" s="254" customFormat="1" ht="76.5">
      <c r="B124" s="207" t="e">
        <f>IF('Formulario PPGR1'!$F124="","",CONCATENATE('Formulario PPGR1'!$C124,".",'Formulario PPGR1'!$D124,".",'Formulario PPGR1'!$E124,".",#REF!))</f>
        <v>#REF!</v>
      </c>
      <c r="C124" s="207" t="e">
        <f>IF('Formulario PPGR1'!$F124="","",#REF!)</f>
        <v>#REF!</v>
      </c>
      <c r="D124" s="207" t="e">
        <f>IF('Formulario PPGR1'!$F124="","",#REF!)</f>
        <v>#REF!</v>
      </c>
      <c r="E124" s="207" t="e">
        <f>IF('Formulario PPGR1'!$F124="","",#REF!)</f>
        <v>#REF!</v>
      </c>
      <c r="F124" s="232" t="s">
        <v>333</v>
      </c>
      <c r="G124" s="233" t="str" cm="1">
        <f t="array" ref="G124">_xlfn.XLOOKUP($F124,LE_tbl[[#All],[Ls_LinesEstategica]],LE_tbl[[#All],[Le_code]],"",0)</f>
        <v>LE.3</v>
      </c>
      <c r="H124" s="232" t="s">
        <v>412</v>
      </c>
      <c r="I124" s="233" t="str">
        <f>_xlfn.XLOOKUP($H124,Obj!$D$122:$D$134,Obj!$E$122:$E$134,"",0)</f>
        <v>Obj3.7</v>
      </c>
      <c r="J124" s="232" t="s">
        <v>413</v>
      </c>
      <c r="K124" s="283" t="s">
        <v>459</v>
      </c>
      <c r="L124" s="232" t="s">
        <v>460</v>
      </c>
      <c r="M124" s="232" t="s">
        <v>141</v>
      </c>
      <c r="N124" s="286">
        <v>0.85</v>
      </c>
      <c r="O124" s="286" t="s">
        <v>458</v>
      </c>
      <c r="P124" s="232"/>
      <c r="Q124" s="234" t="s">
        <v>43</v>
      </c>
      <c r="R124" s="243"/>
      <c r="S124" s="243"/>
      <c r="T124" s="243"/>
      <c r="U124" s="243"/>
      <c r="V124" s="243"/>
      <c r="W124" s="243"/>
      <c r="X124" s="243"/>
      <c r="Y124" s="243"/>
      <c r="Z124" s="243"/>
      <c r="AA124" s="243"/>
      <c r="AB124" s="243"/>
      <c r="AC124" s="243"/>
      <c r="AD124" s="243"/>
      <c r="AE124" s="244"/>
      <c r="AF124" s="244"/>
      <c r="AG124" s="244"/>
      <c r="AH124" s="244"/>
      <c r="AI124" s="244"/>
      <c r="AJ124" s="244"/>
      <c r="AK124" s="244"/>
      <c r="AL124" s="244"/>
      <c r="AM124" s="244"/>
      <c r="AN124" s="244"/>
      <c r="AO124" s="244"/>
      <c r="AP124" s="244"/>
    </row>
    <row r="125" spans="2:42" s="254" customFormat="1" ht="76.5">
      <c r="B125" s="207" t="e">
        <f>IF('Formulario PPGR1'!$F125="","",CONCATENATE('Formulario PPGR1'!$C125,".",'Formulario PPGR1'!$D125,".",'Formulario PPGR1'!$E125,".",#REF!))</f>
        <v>#REF!</v>
      </c>
      <c r="C125" s="207" t="e">
        <f>IF('Formulario PPGR1'!$F125="","",#REF!)</f>
        <v>#REF!</v>
      </c>
      <c r="D125" s="207" t="e">
        <f>IF('Formulario PPGR1'!$F125="","",#REF!)</f>
        <v>#REF!</v>
      </c>
      <c r="E125" s="207" t="e">
        <f>IF('Formulario PPGR1'!$F125="","",#REF!)</f>
        <v>#REF!</v>
      </c>
      <c r="F125" s="232" t="s">
        <v>333</v>
      </c>
      <c r="G125" s="233" t="str" cm="1">
        <f t="array" ref="G125">_xlfn.XLOOKUP($F125,LE_tbl[[#All],[Ls_LinesEstategica]],LE_tbl[[#All],[Le_code]],"",0)</f>
        <v>LE.3</v>
      </c>
      <c r="H125" s="232" t="s">
        <v>412</v>
      </c>
      <c r="I125" s="233" t="str">
        <f>_xlfn.XLOOKUP($H125,Obj!$D$122:$D$134,Obj!$E$122:$E$134,"",0)</f>
        <v>Obj3.7</v>
      </c>
      <c r="J125" s="232" t="s">
        <v>413</v>
      </c>
      <c r="K125" s="283" t="s">
        <v>459</v>
      </c>
      <c r="L125" s="232" t="s">
        <v>461</v>
      </c>
      <c r="M125" s="232" t="s">
        <v>141</v>
      </c>
      <c r="N125" s="285" t="s">
        <v>153</v>
      </c>
      <c r="O125" s="286" t="s">
        <v>462</v>
      </c>
      <c r="P125" s="206"/>
      <c r="Q125" s="234" t="s">
        <v>43</v>
      </c>
      <c r="R125" s="243"/>
      <c r="S125" s="243"/>
      <c r="T125" s="243"/>
      <c r="U125" s="243"/>
      <c r="V125" s="243"/>
      <c r="W125" s="243"/>
      <c r="X125" s="243"/>
      <c r="Y125" s="243"/>
      <c r="Z125" s="243"/>
      <c r="AA125" s="243"/>
      <c r="AB125" s="243"/>
      <c r="AC125" s="243"/>
      <c r="AD125" s="243"/>
      <c r="AE125" s="244"/>
      <c r="AF125" s="244"/>
      <c r="AG125" s="244"/>
      <c r="AH125" s="244"/>
      <c r="AI125" s="244"/>
      <c r="AJ125" s="244"/>
      <c r="AK125" s="244"/>
      <c r="AL125" s="244"/>
      <c r="AM125" s="244"/>
      <c r="AN125" s="244"/>
      <c r="AO125" s="244"/>
      <c r="AP125" s="244"/>
    </row>
    <row r="126" spans="2:42" s="254" customFormat="1" ht="76.5">
      <c r="B126" s="207" t="e">
        <f>IF('Formulario PPGR1'!$F126="","",CONCATENATE('Formulario PPGR1'!$C126,".",'Formulario PPGR1'!$D126,".",'Formulario PPGR1'!$E126,".",#REF!))</f>
        <v>#REF!</v>
      </c>
      <c r="C126" s="207" t="e">
        <f>IF('Formulario PPGR1'!$F126="","",#REF!)</f>
        <v>#REF!</v>
      </c>
      <c r="D126" s="207" t="e">
        <f>IF('Formulario PPGR1'!$F126="","",#REF!)</f>
        <v>#REF!</v>
      </c>
      <c r="E126" s="207" t="e">
        <f>IF('Formulario PPGR1'!$F126="","",#REF!)</f>
        <v>#REF!</v>
      </c>
      <c r="F126" s="232" t="s">
        <v>333</v>
      </c>
      <c r="G126" s="233" t="str" cm="1">
        <f t="array" ref="G126">_xlfn.XLOOKUP($F126,LE_tbl[[#All],[Ls_LinesEstategica]],LE_tbl[[#All],[Le_code]],"",0)</f>
        <v>LE.3</v>
      </c>
      <c r="H126" s="232" t="s">
        <v>412</v>
      </c>
      <c r="I126" s="233" t="str">
        <f>_xlfn.XLOOKUP($H126,Obj!$D$122:$D$134,Obj!$E$122:$E$134,"",0)</f>
        <v>Obj3.7</v>
      </c>
      <c r="J126" s="232" t="s">
        <v>413</v>
      </c>
      <c r="K126" s="283" t="s">
        <v>459</v>
      </c>
      <c r="L126" s="232" t="s">
        <v>463</v>
      </c>
      <c r="M126" s="232" t="s">
        <v>141</v>
      </c>
      <c r="N126" s="285" t="s">
        <v>153</v>
      </c>
      <c r="O126" s="286">
        <v>0.85</v>
      </c>
      <c r="P126" s="232"/>
      <c r="Q126" s="234" t="s">
        <v>43</v>
      </c>
      <c r="R126" s="243"/>
      <c r="S126" s="243"/>
      <c r="T126" s="243"/>
      <c r="U126" s="243"/>
      <c r="V126" s="243"/>
      <c r="W126" s="243"/>
      <c r="X126" s="243"/>
      <c r="Y126" s="243"/>
      <c r="Z126" s="243"/>
      <c r="AA126" s="243"/>
      <c r="AB126" s="243"/>
      <c r="AC126" s="243"/>
      <c r="AD126" s="243"/>
      <c r="AE126" s="244"/>
      <c r="AF126" s="244"/>
      <c r="AG126" s="244"/>
      <c r="AH126" s="244"/>
      <c r="AI126" s="244"/>
      <c r="AJ126" s="244"/>
      <c r="AK126" s="244"/>
      <c r="AL126" s="244"/>
      <c r="AM126" s="244"/>
      <c r="AN126" s="244"/>
      <c r="AO126" s="244"/>
      <c r="AP126" s="244"/>
    </row>
    <row r="127" spans="2:42" s="254" customFormat="1" ht="76.5">
      <c r="B127" s="207" t="e">
        <f>IF('Formulario PPGR1'!$F127="","",CONCATENATE('Formulario PPGR1'!$C127,".",'Formulario PPGR1'!$D127,".",'Formulario PPGR1'!$E127,".",#REF!))</f>
        <v>#REF!</v>
      </c>
      <c r="C127" s="207" t="e">
        <f>IF('Formulario PPGR1'!$F127="","",#REF!)</f>
        <v>#REF!</v>
      </c>
      <c r="D127" s="207" t="e">
        <f>IF('Formulario PPGR1'!$F127="","",#REF!)</f>
        <v>#REF!</v>
      </c>
      <c r="E127" s="207" t="e">
        <f>IF('Formulario PPGR1'!$F127="","",#REF!)</f>
        <v>#REF!</v>
      </c>
      <c r="F127" s="232" t="s">
        <v>333</v>
      </c>
      <c r="G127" s="233" t="str" cm="1">
        <f t="array" ref="G127">_xlfn.XLOOKUP($F127,LE_tbl[[#All],[Ls_LinesEstategica]],LE_tbl[[#All],[Le_code]],"",0)</f>
        <v>LE.3</v>
      </c>
      <c r="H127" s="232" t="s">
        <v>412</v>
      </c>
      <c r="I127" s="233" t="str">
        <f>_xlfn.XLOOKUP($H127,Obj!$D$122:$D$134,Obj!$E$122:$E$134,"",0)</f>
        <v>Obj3.7</v>
      </c>
      <c r="J127" s="232" t="s">
        <v>413</v>
      </c>
      <c r="K127" s="283" t="s">
        <v>459</v>
      </c>
      <c r="L127" s="232" t="s">
        <v>464</v>
      </c>
      <c r="M127" s="232" t="s">
        <v>141</v>
      </c>
      <c r="N127" s="286">
        <v>0.8</v>
      </c>
      <c r="O127" s="284" t="s">
        <v>458</v>
      </c>
      <c r="P127" s="232"/>
      <c r="Q127" s="234" t="s">
        <v>43</v>
      </c>
      <c r="R127" s="243"/>
      <c r="S127" s="243"/>
      <c r="T127" s="243"/>
      <c r="U127" s="243"/>
      <c r="V127" s="243"/>
      <c r="W127" s="243"/>
      <c r="X127" s="243"/>
      <c r="Y127" s="243"/>
      <c r="Z127" s="243"/>
      <c r="AA127" s="243"/>
      <c r="AB127" s="243"/>
      <c r="AC127" s="243"/>
      <c r="AD127" s="243"/>
      <c r="AE127" s="244"/>
      <c r="AF127" s="244"/>
      <c r="AG127" s="244"/>
      <c r="AH127" s="244"/>
      <c r="AI127" s="244"/>
      <c r="AJ127" s="244"/>
      <c r="AK127" s="244"/>
      <c r="AL127" s="244"/>
      <c r="AM127" s="244"/>
      <c r="AN127" s="244"/>
      <c r="AO127" s="244"/>
      <c r="AP127" s="244"/>
    </row>
    <row r="128" spans="2:42" s="254" customFormat="1" ht="76.5">
      <c r="B128" s="207" t="e">
        <f>IF('Formulario PPGR1'!$F128="","",CONCATENATE('Formulario PPGR1'!$C128,".",'Formulario PPGR1'!$D128,".",'Formulario PPGR1'!$E128,".",#REF!))</f>
        <v>#REF!</v>
      </c>
      <c r="C128" s="207" t="e">
        <f>IF('Formulario PPGR1'!$F128="","",#REF!)</f>
        <v>#REF!</v>
      </c>
      <c r="D128" s="207" t="e">
        <f>IF('Formulario PPGR1'!$F128="","",#REF!)</f>
        <v>#REF!</v>
      </c>
      <c r="E128" s="207" t="e">
        <f>IF('Formulario PPGR1'!$F128="","",#REF!)</f>
        <v>#REF!</v>
      </c>
      <c r="F128" s="232" t="s">
        <v>333</v>
      </c>
      <c r="G128" s="233" t="str" cm="1">
        <f t="array" ref="G128">_xlfn.XLOOKUP($F128,LE_tbl[[#All],[Ls_LinesEstategica]],LE_tbl[[#All],[Le_code]],"",0)</f>
        <v>LE.3</v>
      </c>
      <c r="H128" s="232" t="s">
        <v>412</v>
      </c>
      <c r="I128" s="233" t="str">
        <f>_xlfn.XLOOKUP($H128,Obj!$D$122:$D$134,Obj!$E$122:$E$134,"",0)</f>
        <v>Obj3.7</v>
      </c>
      <c r="J128" s="232" t="s">
        <v>413</v>
      </c>
      <c r="K128" s="283" t="s">
        <v>465</v>
      </c>
      <c r="L128" s="232" t="s">
        <v>466</v>
      </c>
      <c r="M128" s="232" t="s">
        <v>141</v>
      </c>
      <c r="N128" s="286" t="s">
        <v>153</v>
      </c>
      <c r="O128" s="286">
        <v>0.5</v>
      </c>
      <c r="P128" s="234"/>
      <c r="Q128" s="234" t="s">
        <v>39</v>
      </c>
      <c r="R128" s="243"/>
      <c r="S128" s="243"/>
      <c r="T128" s="243"/>
      <c r="U128" s="243"/>
      <c r="V128" s="243"/>
      <c r="W128" s="243"/>
      <c r="X128" s="243"/>
      <c r="Y128" s="243"/>
      <c r="Z128" s="243"/>
      <c r="AA128" s="243"/>
      <c r="AB128" s="243"/>
      <c r="AC128" s="243"/>
      <c r="AD128" s="243"/>
      <c r="AE128" s="244"/>
      <c r="AF128" s="244"/>
      <c r="AG128" s="244"/>
      <c r="AH128" s="244"/>
      <c r="AI128" s="244"/>
      <c r="AJ128" s="244"/>
      <c r="AK128" s="244"/>
      <c r="AL128" s="244"/>
      <c r="AM128" s="244"/>
      <c r="AN128" s="244"/>
      <c r="AO128" s="244"/>
      <c r="AP128" s="244"/>
    </row>
    <row r="129" spans="2:42" s="254" customFormat="1" ht="76.5">
      <c r="B129" s="207" t="e">
        <f>IF('Formulario PPGR1'!$F129="","",CONCATENATE('Formulario PPGR1'!$C129,".",'Formulario PPGR1'!$D129,".",'Formulario PPGR1'!$E129,".",#REF!))</f>
        <v>#REF!</v>
      </c>
      <c r="C129" s="207" t="e">
        <f>IF('Formulario PPGR1'!$F129="","",#REF!)</f>
        <v>#REF!</v>
      </c>
      <c r="D129" s="207" t="e">
        <f>IF('Formulario PPGR1'!$F129="","",#REF!)</f>
        <v>#REF!</v>
      </c>
      <c r="E129" s="207" t="e">
        <f>IF('Formulario PPGR1'!$F129="","",#REF!)</f>
        <v>#REF!</v>
      </c>
      <c r="F129" s="232" t="s">
        <v>333</v>
      </c>
      <c r="G129" s="233" t="str" cm="1">
        <f t="array" ref="G129">_xlfn.XLOOKUP($F129,LE_tbl[[#All],[Ls_LinesEstategica]],LE_tbl[[#All],[Le_code]],"",0)</f>
        <v>LE.3</v>
      </c>
      <c r="H129" s="232" t="s">
        <v>412</v>
      </c>
      <c r="I129" s="233" t="str">
        <f>_xlfn.XLOOKUP($H129,Obj!$D$122:$D$134,Obj!$E$122:$E$134,"",0)</f>
        <v>Obj3.7</v>
      </c>
      <c r="J129" s="232" t="s">
        <v>413</v>
      </c>
      <c r="K129" s="283" t="s">
        <v>465</v>
      </c>
      <c r="L129" s="232" t="s">
        <v>467</v>
      </c>
      <c r="M129" s="232" t="s">
        <v>141</v>
      </c>
      <c r="N129" s="286" t="s">
        <v>153</v>
      </c>
      <c r="O129" s="286">
        <v>0.5</v>
      </c>
      <c r="P129" s="234"/>
      <c r="Q129" s="234" t="s">
        <v>39</v>
      </c>
      <c r="R129" s="243"/>
      <c r="S129" s="243"/>
      <c r="T129" s="243"/>
      <c r="U129" s="243"/>
      <c r="V129" s="243"/>
      <c r="W129" s="243"/>
      <c r="X129" s="243"/>
      <c r="Y129" s="243"/>
      <c r="Z129" s="243"/>
      <c r="AA129" s="243"/>
      <c r="AB129" s="243"/>
      <c r="AC129" s="243"/>
      <c r="AD129" s="243"/>
      <c r="AE129" s="244"/>
      <c r="AF129" s="244"/>
      <c r="AG129" s="244"/>
      <c r="AH129" s="244"/>
      <c r="AI129" s="244"/>
      <c r="AJ129" s="244"/>
      <c r="AK129" s="244"/>
      <c r="AL129" s="244"/>
      <c r="AM129" s="244"/>
      <c r="AN129" s="244"/>
      <c r="AO129" s="244"/>
      <c r="AP129" s="244"/>
    </row>
    <row r="130" spans="2:42" s="254" customFormat="1" ht="76.5">
      <c r="B130" s="207" t="e">
        <f>IF('Formulario PPGR1'!$F130="","",CONCATENATE('Formulario PPGR1'!$C130,".",'Formulario PPGR1'!$D130,".",'Formulario PPGR1'!$E130,".",#REF!))</f>
        <v>#REF!</v>
      </c>
      <c r="C130" s="207" t="e">
        <f>IF('Formulario PPGR1'!$F130="","",#REF!)</f>
        <v>#REF!</v>
      </c>
      <c r="D130" s="207" t="e">
        <f>IF('Formulario PPGR1'!$F130="","",#REF!)</f>
        <v>#REF!</v>
      </c>
      <c r="E130" s="207" t="e">
        <f>IF('Formulario PPGR1'!$F130="","",#REF!)</f>
        <v>#REF!</v>
      </c>
      <c r="F130" s="232" t="s">
        <v>333</v>
      </c>
      <c r="G130" s="233" t="str" cm="1">
        <f t="array" ref="G130">_xlfn.XLOOKUP($F130,LE_tbl[[#All],[Ls_LinesEstategica]],LE_tbl[[#All],[Le_code]],"",0)</f>
        <v>LE.3</v>
      </c>
      <c r="H130" s="232" t="s">
        <v>412</v>
      </c>
      <c r="I130" s="233" t="str">
        <f>_xlfn.XLOOKUP($H130,Obj!$D$122:$D$134,Obj!$E$122:$E$134,"",0)</f>
        <v>Obj3.7</v>
      </c>
      <c r="J130" s="232" t="s">
        <v>413</v>
      </c>
      <c r="K130" s="283" t="s">
        <v>468</v>
      </c>
      <c r="L130" s="232" t="s">
        <v>469</v>
      </c>
      <c r="M130" s="232" t="s">
        <v>141</v>
      </c>
      <c r="N130" s="284" t="s">
        <v>153</v>
      </c>
      <c r="O130" s="286">
        <v>0.9</v>
      </c>
      <c r="P130" s="234"/>
      <c r="Q130" s="234" t="s">
        <v>39</v>
      </c>
      <c r="R130" s="243"/>
      <c r="S130" s="243"/>
      <c r="T130" s="243"/>
      <c r="U130" s="243"/>
      <c r="V130" s="243"/>
      <c r="W130" s="243"/>
      <c r="X130" s="243"/>
      <c r="Y130" s="243"/>
      <c r="Z130" s="243"/>
      <c r="AA130" s="243"/>
      <c r="AB130" s="243"/>
      <c r="AC130" s="243"/>
      <c r="AD130" s="243"/>
      <c r="AE130" s="244"/>
      <c r="AF130" s="244"/>
      <c r="AG130" s="244"/>
      <c r="AH130" s="244"/>
      <c r="AI130" s="244"/>
      <c r="AJ130" s="244"/>
      <c r="AK130" s="244"/>
      <c r="AL130" s="244"/>
      <c r="AM130" s="244"/>
      <c r="AN130" s="244"/>
      <c r="AO130" s="244"/>
      <c r="AP130" s="244"/>
    </row>
    <row r="131" spans="2:42" s="254" customFormat="1" ht="76.5">
      <c r="B131" s="207" t="e">
        <f>IF('Formulario PPGR1'!$F131="","",CONCATENATE('Formulario PPGR1'!$C131,".",'Formulario PPGR1'!$D131,".",'Formulario PPGR1'!$E131,".",#REF!))</f>
        <v>#REF!</v>
      </c>
      <c r="C131" s="207" t="e">
        <f>IF('Formulario PPGR1'!$F131="","",#REF!)</f>
        <v>#REF!</v>
      </c>
      <c r="D131" s="207" t="e">
        <f>IF('Formulario PPGR1'!$F131="","",#REF!)</f>
        <v>#REF!</v>
      </c>
      <c r="E131" s="207" t="e">
        <f>IF('Formulario PPGR1'!$F131="","",#REF!)</f>
        <v>#REF!</v>
      </c>
      <c r="F131" s="232" t="s">
        <v>333</v>
      </c>
      <c r="G131" s="233" t="str" cm="1">
        <f t="array" ref="G131">_xlfn.XLOOKUP($F131,LE_tbl[[#All],[Ls_LinesEstategica]],LE_tbl[[#All],[Le_code]],"",0)</f>
        <v>LE.3</v>
      </c>
      <c r="H131" s="232" t="s">
        <v>412</v>
      </c>
      <c r="I131" s="233" t="str">
        <f>_xlfn.XLOOKUP($H131,Obj!$D$122:$D$134,Obj!$E$122:$E$134,"",0)</f>
        <v>Obj3.7</v>
      </c>
      <c r="J131" s="232" t="s">
        <v>413</v>
      </c>
      <c r="K131" s="283" t="s">
        <v>470</v>
      </c>
      <c r="L131" s="232" t="s">
        <v>471</v>
      </c>
      <c r="M131" s="232" t="s">
        <v>141</v>
      </c>
      <c r="N131" s="284" t="s">
        <v>153</v>
      </c>
      <c r="O131" s="286">
        <v>0.75</v>
      </c>
      <c r="P131" s="234"/>
      <c r="Q131" s="234" t="s">
        <v>211</v>
      </c>
      <c r="R131" s="243"/>
      <c r="S131" s="243"/>
      <c r="T131" s="243"/>
      <c r="U131" s="243"/>
      <c r="V131" s="243"/>
      <c r="W131" s="243"/>
      <c r="X131" s="243"/>
      <c r="Y131" s="243"/>
      <c r="Z131" s="243"/>
      <c r="AA131" s="243"/>
      <c r="AB131" s="243"/>
      <c r="AC131" s="243"/>
      <c r="AD131" s="243"/>
      <c r="AE131" s="244"/>
      <c r="AF131" s="244"/>
      <c r="AG131" s="244"/>
      <c r="AH131" s="244"/>
      <c r="AI131" s="244"/>
      <c r="AJ131" s="244"/>
      <c r="AK131" s="244"/>
      <c r="AL131" s="244"/>
      <c r="AM131" s="244"/>
      <c r="AN131" s="244"/>
      <c r="AO131" s="244"/>
      <c r="AP131" s="244"/>
    </row>
    <row r="132" spans="2:42" s="254" customFormat="1">
      <c r="B132" s="207" t="str">
        <f>IF('Formulario PPGR1'!$F132="","",CONCATENATE('Formulario PPGR1'!$C132,".",'Formulario PPGR1'!$D132,".",'Formulario PPGR1'!$E132,".",#REF!))</f>
        <v/>
      </c>
      <c r="C132" s="207" t="str">
        <f>IF('Formulario PPGR1'!$F132="","",#REF!)</f>
        <v/>
      </c>
      <c r="D132" s="207" t="str">
        <f>IF('Formulario PPGR1'!$F132="","",#REF!)</f>
        <v/>
      </c>
      <c r="E132" s="207" t="str">
        <f>IF('Formulario PPGR1'!$F132="","",#REF!)</f>
        <v/>
      </c>
      <c r="F132" s="259"/>
      <c r="G132" s="233" t="str" cm="1">
        <f t="array" ref="G132">_xlfn.XLOOKUP($F132,LE_tbl[[#All],[Ls_LinesEstategica]],LE_tbl[[#All],[Le_code]],"",0)</f>
        <v/>
      </c>
      <c r="H132" s="259"/>
      <c r="I132" s="233" t="str">
        <f>_xlfn.XLOOKUP($H132,Obj!$D$122:$D$134,Obj!$E$122:$E$134,"",0)</f>
        <v/>
      </c>
      <c r="J132" s="232"/>
      <c r="K132" s="279"/>
      <c r="L132" s="259"/>
      <c r="M132" s="259"/>
      <c r="N132" s="233"/>
      <c r="O132" s="281"/>
      <c r="P132" s="207"/>
      <c r="Q132" s="280"/>
      <c r="R132" s="243"/>
      <c r="S132" s="243"/>
      <c r="T132" s="243"/>
      <c r="U132" s="243"/>
      <c r="V132" s="243"/>
      <c r="W132" s="243"/>
      <c r="X132" s="243"/>
      <c r="Y132" s="243"/>
      <c r="Z132" s="243"/>
      <c r="AA132" s="243"/>
      <c r="AB132" s="243"/>
      <c r="AC132" s="243"/>
      <c r="AD132" s="243"/>
      <c r="AE132" s="244"/>
      <c r="AF132" s="244"/>
      <c r="AG132" s="244"/>
      <c r="AH132" s="244"/>
      <c r="AI132" s="244"/>
      <c r="AJ132" s="244"/>
      <c r="AK132" s="244"/>
      <c r="AL132" s="244"/>
      <c r="AM132" s="244"/>
      <c r="AN132" s="244"/>
      <c r="AO132" s="244"/>
      <c r="AP132" s="244"/>
    </row>
    <row r="133" spans="2:42" s="254" customFormat="1">
      <c r="F133" s="255"/>
      <c r="G133" s="255"/>
      <c r="H133" s="255"/>
      <c r="I133" s="255"/>
      <c r="J133" s="255"/>
      <c r="K133" s="255"/>
      <c r="L133" s="255"/>
      <c r="M133" s="255"/>
      <c r="N133" s="256"/>
      <c r="O133" s="255"/>
      <c r="P133" s="243"/>
      <c r="Q133" s="243"/>
      <c r="R133" s="243"/>
      <c r="S133" s="243"/>
      <c r="T133" s="243"/>
      <c r="U133" s="243"/>
      <c r="V133" s="243"/>
      <c r="W133" s="243"/>
      <c r="X133" s="243"/>
      <c r="Y133" s="243"/>
      <c r="Z133" s="243"/>
      <c r="AA133" s="243"/>
      <c r="AB133" s="243"/>
      <c r="AC133" s="243"/>
      <c r="AD133" s="243"/>
      <c r="AE133" s="244"/>
      <c r="AF133" s="244"/>
      <c r="AG133" s="244"/>
      <c r="AH133" s="244"/>
      <c r="AI133" s="244"/>
      <c r="AJ133" s="244"/>
      <c r="AK133" s="244"/>
      <c r="AL133" s="244"/>
      <c r="AM133" s="244"/>
      <c r="AN133" s="244"/>
      <c r="AO133" s="244"/>
      <c r="AP133" s="244"/>
    </row>
    <row r="134" spans="2:42" s="254" customFormat="1">
      <c r="F134" s="255"/>
      <c r="G134" s="255"/>
      <c r="H134" s="255"/>
      <c r="I134" s="255"/>
      <c r="J134" s="255"/>
      <c r="K134" s="255"/>
      <c r="L134" s="255"/>
      <c r="M134" s="255"/>
      <c r="N134" s="256"/>
      <c r="O134" s="255"/>
      <c r="P134" s="243"/>
      <c r="Q134" s="243"/>
      <c r="R134" s="243"/>
      <c r="S134" s="243"/>
      <c r="T134" s="243"/>
      <c r="U134" s="243"/>
      <c r="V134" s="243"/>
      <c r="W134" s="243"/>
      <c r="X134" s="243"/>
      <c r="Y134" s="243"/>
      <c r="Z134" s="243"/>
      <c r="AA134" s="243"/>
      <c r="AB134" s="243"/>
      <c r="AC134" s="243"/>
      <c r="AD134" s="243"/>
      <c r="AE134" s="244"/>
      <c r="AF134" s="244"/>
      <c r="AG134" s="244"/>
      <c r="AH134" s="244"/>
      <c r="AI134" s="244"/>
      <c r="AJ134" s="244"/>
      <c r="AK134" s="244"/>
      <c r="AL134" s="244"/>
      <c r="AM134" s="244"/>
      <c r="AN134" s="244"/>
      <c r="AO134" s="244"/>
      <c r="AP134" s="244"/>
    </row>
  </sheetData>
  <sheetProtection autoFilter="0"/>
  <mergeCells count="4">
    <mergeCell ref="M2:O2"/>
    <mergeCell ref="M5:O5"/>
    <mergeCell ref="M4:O4"/>
    <mergeCell ref="M3:O3"/>
  </mergeCells>
  <phoneticPr fontId="28" type="noConversion"/>
  <dataValidations count="7">
    <dataValidation type="list" allowBlank="1" showInputMessage="1" showErrorMessage="1" sqref="M3:N3">
      <formula1>ls_Regiones</formula1>
    </dataValidation>
    <dataValidation type="list" allowBlank="1" showInputMessage="1" showErrorMessage="1" sqref="M4:N4">
      <formula1>INDIRECT($Q$3)</formula1>
    </dataValidation>
    <dataValidation type="list" allowBlank="1" showInputMessage="1" showErrorMessage="1" sqref="M5:N5">
      <formula1>INDIRECT($Q$4)</formula1>
    </dataValidation>
    <dataValidation type="list" allowBlank="1" showInputMessage="1" showErrorMessage="1" sqref="M2:N2">
      <formula1>Periodo_POA</formula1>
    </dataValidation>
    <dataValidation type="list" allowBlank="1" showInputMessage="1" showErrorMessage="1" sqref="H9:H132">
      <formula1>INDIRECT($G9)</formula1>
    </dataValidation>
    <dataValidation type="list" allowBlank="1" showInputMessage="1" showErrorMessage="1" sqref="J9:J132">
      <formula1>INDIRECT($I9)</formula1>
    </dataValidation>
    <dataValidation type="list" allowBlank="1" showInputMessage="1" showErrorMessage="1" sqref="F9:F132">
      <formula1>Ls_LinesEstategica</formula1>
    </dataValidation>
  </dataValidations>
  <pageMargins left="0.74803149606299213" right="0.15748031496062992" top="0.62992125984251968" bottom="0.51181102362204722" header="0.51181102362204722" footer="0.31496062992125984"/>
  <pageSetup paperSize="5" scale="70" orientation="landscape" r:id="rId1"/>
  <colBreaks count="1" manualBreakCount="1">
    <brk id="21" max="156" man="1"/>
  </colBreaks>
  <ignoredErrors>
    <ignoredError sqref="A64:E64 P64 R64:IV64 A69:E70 R69:IV70 P69:P70" unlockedFormula="1"/>
    <ignoredError sqref="J9 J27 H104 J44 J91 H68 J19 J37 J14" listDataValidation="1"/>
    <ignoredError sqref="I133:I134" emptyCellReference="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5</xdr:col>
                <xdr:colOff>266700</xdr:colOff>
                <xdr:row>5</xdr:row>
                <xdr:rowOff>57150</xdr:rowOff>
              </from>
              <to>
                <xdr:col>5</xdr:col>
                <xdr:colOff>1647825</xdr:colOff>
                <xdr:row>7</xdr:row>
                <xdr:rowOff>9525</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B2:BB724"/>
  <sheetViews>
    <sheetView showGridLines="0" tabSelected="1" view="pageBreakPreview" zoomScale="90" zoomScaleNormal="90" zoomScaleSheetLayoutView="90" workbookViewId="0">
      <selection activeCell="I658" sqref="I658"/>
    </sheetView>
  </sheetViews>
  <sheetFormatPr baseColWidth="10" defaultColWidth="9.140625" defaultRowHeight="12.75"/>
  <cols>
    <col min="1" max="1" width="5.42578125" style="240" customWidth="1"/>
    <col min="2" max="6" width="5.42578125" style="240" hidden="1" customWidth="1"/>
    <col min="7" max="7" width="26.28515625" style="240" customWidth="1"/>
    <col min="8" max="8" width="15.5703125" style="241" customWidth="1"/>
    <col min="9" max="9" width="30" style="241" customWidth="1"/>
    <col min="10" max="20" width="5.7109375" style="241" customWidth="1"/>
    <col min="21" max="21" width="5.7109375" style="257" customWidth="1"/>
    <col min="22" max="22" width="10.28515625" style="258" customWidth="1"/>
    <col min="23" max="23" width="12.7109375" style="258" customWidth="1"/>
    <col min="24" max="24" width="14.42578125" style="258" customWidth="1"/>
    <col min="25" max="25" width="16.140625" style="259" customWidth="1"/>
    <col min="26" max="26" width="12.5703125" style="505" customWidth="1"/>
    <col min="27" max="53" width="9.140625" style="254" customWidth="1"/>
    <col min="54" max="16384" width="9.140625" style="240"/>
  </cols>
  <sheetData>
    <row r="2" spans="2:54">
      <c r="H2" s="121" t="str">
        <f>'Formulario PPGR1'!G2</f>
        <v>Servicio Nacional de Salud</v>
      </c>
    </row>
    <row r="3" spans="2:54">
      <c r="H3" s="121" t="str">
        <f>'Formulario PPGR1'!G3</f>
        <v>Dirección de Planificación y Desarrollo</v>
      </c>
      <c r="Z3" s="506" t="str">
        <f>IF('Formulario PPGR1'!$M$3="SNS - Dirección Central","ls_Departamento","Ls_DepartamentosSRS")</f>
        <v>ls_Departamento</v>
      </c>
    </row>
    <row r="4" spans="2:54">
      <c r="H4" s="121" t="str">
        <f>+'Formulario PPGR1'!G4</f>
        <v xml:space="preserve">Plan Operativo Anual </v>
      </c>
    </row>
    <row r="5" spans="2:54">
      <c r="H5" s="121" t="s">
        <v>472</v>
      </c>
    </row>
    <row r="6" spans="2:54">
      <c r="H6" s="121" t="s">
        <v>1</v>
      </c>
      <c r="J6" s="255"/>
      <c r="K6" s="255"/>
      <c r="L6" s="255"/>
      <c r="M6" s="255"/>
      <c r="N6" s="255"/>
      <c r="O6" s="255"/>
      <c r="P6" s="255"/>
      <c r="Q6" s="255"/>
      <c r="R6" s="255"/>
      <c r="S6" s="255"/>
      <c r="T6" s="255"/>
      <c r="U6" s="255"/>
      <c r="V6" s="255"/>
      <c r="W6" s="260"/>
    </row>
    <row r="8" spans="2:54" s="262" customFormat="1" ht="51">
      <c r="B8" s="200" t="s">
        <v>120</v>
      </c>
      <c r="C8" s="201" t="s">
        <v>121</v>
      </c>
      <c r="D8" s="201" t="s">
        <v>122</v>
      </c>
      <c r="E8" s="201" t="s">
        <v>123</v>
      </c>
      <c r="F8" s="202" t="s">
        <v>473</v>
      </c>
      <c r="G8" s="149" t="s">
        <v>474</v>
      </c>
      <c r="H8" s="149" t="s">
        <v>475</v>
      </c>
      <c r="I8" s="149" t="s">
        <v>476</v>
      </c>
      <c r="J8" s="149" t="s">
        <v>477</v>
      </c>
      <c r="K8" s="149" t="s">
        <v>478</v>
      </c>
      <c r="L8" s="149" t="s">
        <v>479</v>
      </c>
      <c r="M8" s="149" t="s">
        <v>480</v>
      </c>
      <c r="N8" s="149" t="s">
        <v>481</v>
      </c>
      <c r="O8" s="149" t="s">
        <v>482</v>
      </c>
      <c r="P8" s="149" t="s">
        <v>483</v>
      </c>
      <c r="Q8" s="149" t="s">
        <v>484</v>
      </c>
      <c r="R8" s="149" t="s">
        <v>485</v>
      </c>
      <c r="S8" s="149" t="s">
        <v>486</v>
      </c>
      <c r="T8" s="149" t="s">
        <v>487</v>
      </c>
      <c r="U8" s="149" t="s">
        <v>488</v>
      </c>
      <c r="V8" s="149" t="s">
        <v>489</v>
      </c>
      <c r="W8" s="149" t="s">
        <v>490</v>
      </c>
      <c r="X8" s="149" t="s">
        <v>491</v>
      </c>
      <c r="Y8" s="149" t="s">
        <v>492</v>
      </c>
      <c r="Z8" s="149" t="s">
        <v>493</v>
      </c>
      <c r="AA8" s="261"/>
      <c r="AB8" s="261"/>
      <c r="AC8" s="261"/>
      <c r="AD8" s="261"/>
      <c r="AE8" s="261"/>
      <c r="AF8" s="261"/>
      <c r="AG8" s="261"/>
      <c r="AH8" s="261"/>
      <c r="AI8" s="261"/>
      <c r="AJ8" s="261"/>
      <c r="AK8" s="261"/>
      <c r="AL8" s="261"/>
      <c r="AM8" s="261"/>
      <c r="AN8" s="261"/>
      <c r="AO8" s="261"/>
      <c r="AP8" s="261"/>
      <c r="AQ8" s="261"/>
      <c r="AR8" s="261"/>
      <c r="AS8" s="261"/>
      <c r="AT8" s="261"/>
      <c r="AU8" s="261"/>
      <c r="AV8" s="261"/>
      <c r="AW8" s="261"/>
      <c r="AX8" s="261"/>
      <c r="AY8" s="261"/>
      <c r="AZ8" s="261"/>
      <c r="BA8" s="261"/>
      <c r="BB8" s="261"/>
    </row>
    <row r="9" spans="2:54" s="241" customFormat="1" ht="89.25" hidden="1">
      <c r="B9" s="263" t="e">
        <f>IF('Formulario PPGR2'!$G9="","",CONCATENATE('Formulario PPGR2'!$C9,".",'Formulario PPGR2'!$D9,".",'Formulario PPGR2'!$E9,".",'Formulario PPGR2'!$F9))</f>
        <v>#REF!</v>
      </c>
      <c r="C9" s="263" t="e">
        <f>IF('Formulario PPGR2'!$G9="","",'Formulario PPGR1'!#REF!)</f>
        <v>#REF!</v>
      </c>
      <c r="D9" s="263" t="e">
        <f>IF('Formulario PPGR2'!$G9="","",'Formulario PPGR1'!#REF!)</f>
        <v>#REF!</v>
      </c>
      <c r="E9" s="263" t="e">
        <f>IF('Formulario PPGR2'!$G9="","",'Formulario PPGR1'!#REF!)</f>
        <v>#REF!</v>
      </c>
      <c r="F9" s="263" t="e">
        <f>IF('Formulario PPGR2'!$G9="","",'Formulario PPGR1'!#REF!)</f>
        <v>#REF!</v>
      </c>
      <c r="G9" s="232" t="s">
        <v>139</v>
      </c>
      <c r="H9" s="232" t="s">
        <v>494</v>
      </c>
      <c r="I9" s="232" t="s">
        <v>495</v>
      </c>
      <c r="J9" s="231"/>
      <c r="K9" s="231">
        <v>1</v>
      </c>
      <c r="L9" s="231">
        <v>1</v>
      </c>
      <c r="M9" s="231">
        <v>1</v>
      </c>
      <c r="N9" s="231">
        <v>1</v>
      </c>
      <c r="O9" s="231">
        <v>1</v>
      </c>
      <c r="P9" s="231">
        <v>1</v>
      </c>
      <c r="Q9" s="231">
        <v>1</v>
      </c>
      <c r="R9" s="231">
        <v>1</v>
      </c>
      <c r="S9" s="231">
        <v>1</v>
      </c>
      <c r="T9" s="231">
        <v>1</v>
      </c>
      <c r="U9" s="231"/>
      <c r="V9" s="239">
        <f>+Tabla2[[#This Row],[Dic]]+Tabla2[[#This Row],[Nov]]+Tabla2[[#This Row],[Oct]]+Tabla2[[#This Row],[Sep]]+Tabla2[[#This Row],[Ago]]+Tabla2[[#This Row],[Jul]]+Tabla2[[#This Row],[Jun]]+Tabla2[[#This Row],[May]]+Tabla2[[#This Row],[Abr]]+Tabla2[[#This Row],[Mar]]+Tabla2[[#This Row],[Feb]]+Tabla2[[#This Row],[Ene]]</f>
        <v>10</v>
      </c>
      <c r="W9" s="259" t="s">
        <v>496</v>
      </c>
      <c r="X9" s="259" t="s">
        <v>497</v>
      </c>
      <c r="Y9" s="232"/>
      <c r="Z9" s="231" t="s">
        <v>498</v>
      </c>
      <c r="AA9" s="255"/>
      <c r="AB9" s="255"/>
      <c r="AC9" s="255"/>
      <c r="AD9" s="255"/>
      <c r="AE9" s="255"/>
      <c r="AF9" s="255"/>
      <c r="AG9" s="255"/>
      <c r="AH9" s="255"/>
      <c r="AI9" s="255"/>
      <c r="AJ9" s="255"/>
      <c r="AK9" s="255"/>
      <c r="AL9" s="255"/>
      <c r="AM9" s="255"/>
      <c r="AN9" s="255"/>
      <c r="AO9" s="255"/>
      <c r="AP9" s="255"/>
      <c r="AQ9" s="255"/>
      <c r="AR9" s="255"/>
      <c r="AS9" s="255"/>
      <c r="AT9" s="255"/>
      <c r="AU9" s="255"/>
      <c r="AV9" s="255"/>
      <c r="AW9" s="255"/>
      <c r="AX9" s="255"/>
      <c r="AY9" s="255"/>
      <c r="AZ9" s="255"/>
      <c r="BA9" s="255"/>
      <c r="BB9" s="255"/>
    </row>
    <row r="10" spans="2:54" s="241" customFormat="1" ht="102" hidden="1">
      <c r="B10" s="263" t="e">
        <f>IF('Formulario PPGR2'!$G12="","",CONCATENATE('Formulario PPGR2'!$C12,".",'Formulario PPGR2'!$D12,".",'Formulario PPGR2'!$E12,".",'Formulario PPGR2'!$F12))</f>
        <v>#REF!</v>
      </c>
      <c r="C10" s="263" t="e">
        <f>IF('Formulario PPGR2'!$G12="","",'Formulario PPGR1'!#REF!)</f>
        <v>#REF!</v>
      </c>
      <c r="D10" s="263" t="e">
        <f>IF('Formulario PPGR2'!$G12="","",'Formulario PPGR1'!#REF!)</f>
        <v>#REF!</v>
      </c>
      <c r="E10" s="263" t="e">
        <f>IF('Formulario PPGR2'!$G12="","",'Formulario PPGR1'!#REF!)</f>
        <v>#REF!</v>
      </c>
      <c r="F10" s="263" t="e">
        <f>IF('Formulario PPGR2'!$G12="","",'Formulario PPGR1'!#REF!)</f>
        <v>#REF!</v>
      </c>
      <c r="G10" s="232" t="s">
        <v>143</v>
      </c>
      <c r="H10" s="232" t="s">
        <v>499</v>
      </c>
      <c r="I10" s="232" t="s">
        <v>500</v>
      </c>
      <c r="J10" s="231"/>
      <c r="K10" s="231">
        <v>1</v>
      </c>
      <c r="L10" s="231">
        <v>1</v>
      </c>
      <c r="M10" s="231">
        <v>1</v>
      </c>
      <c r="N10" s="231">
        <v>1</v>
      </c>
      <c r="O10" s="231">
        <v>1</v>
      </c>
      <c r="P10" s="231">
        <v>1</v>
      </c>
      <c r="Q10" s="231">
        <v>1</v>
      </c>
      <c r="R10" s="231">
        <v>1</v>
      </c>
      <c r="S10" s="231">
        <v>1</v>
      </c>
      <c r="T10" s="231">
        <v>1</v>
      </c>
      <c r="U10" s="231">
        <v>1</v>
      </c>
      <c r="V10" s="239">
        <f>+Tabla2[[#This Row],[Dic]]+Tabla2[[#This Row],[Nov]]+Tabla2[[#This Row],[Oct]]+Tabla2[[#This Row],[Sep]]+Tabla2[[#This Row],[Ago]]+Tabla2[[#This Row],[Jul]]+Tabla2[[#This Row],[Jun]]+Tabla2[[#This Row],[May]]+Tabla2[[#This Row],[Abr]]+Tabla2[[#This Row],[Mar]]+Tabla2[[#This Row],[Feb]]+Tabla2[[#This Row],[Ene]]</f>
        <v>11</v>
      </c>
      <c r="W10" s="259" t="s">
        <v>496</v>
      </c>
      <c r="X10" s="259" t="s">
        <v>497</v>
      </c>
      <c r="Y10" s="232"/>
      <c r="Z10" s="231" t="s">
        <v>501</v>
      </c>
      <c r="AA10" s="255"/>
      <c r="AB10" s="255"/>
      <c r="AC10" s="255"/>
      <c r="AD10" s="255"/>
      <c r="AE10" s="255"/>
      <c r="AF10" s="255"/>
      <c r="AG10" s="255"/>
      <c r="AH10" s="255"/>
      <c r="AI10" s="255"/>
      <c r="AJ10" s="255"/>
      <c r="AK10" s="255"/>
      <c r="AL10" s="255"/>
      <c r="AM10" s="255"/>
      <c r="AN10" s="255"/>
      <c r="AO10" s="255"/>
      <c r="AP10" s="255"/>
      <c r="AQ10" s="255"/>
      <c r="AR10" s="255"/>
      <c r="AS10" s="255"/>
      <c r="AT10" s="255"/>
      <c r="AU10" s="255"/>
      <c r="AV10" s="255"/>
      <c r="AW10" s="255"/>
      <c r="AX10" s="255"/>
      <c r="AY10" s="255"/>
      <c r="AZ10" s="255"/>
      <c r="BA10" s="255"/>
      <c r="BB10" s="255"/>
    </row>
    <row r="11" spans="2:54" s="241" customFormat="1" ht="102" hidden="1">
      <c r="B11" s="263" t="e">
        <f>IF('Formulario PPGR2'!$G10="","",CONCATENATE('Formulario PPGR2'!$C10,".",'Formulario PPGR2'!$D10,".",'Formulario PPGR2'!$E10,".",'Formulario PPGR2'!$F10))</f>
        <v>#REF!</v>
      </c>
      <c r="C11" s="263" t="e">
        <f>IF('Formulario PPGR2'!$G10="","",'Formulario PPGR1'!#REF!)</f>
        <v>#REF!</v>
      </c>
      <c r="D11" s="263" t="e">
        <f>IF('Formulario PPGR2'!$G10="","",'Formulario PPGR1'!#REF!)</f>
        <v>#REF!</v>
      </c>
      <c r="E11" s="263" t="e">
        <f>IF('Formulario PPGR2'!$G10="","",'Formulario PPGR1'!#REF!)</f>
        <v>#REF!</v>
      </c>
      <c r="F11" s="263" t="e">
        <f>IF('Formulario PPGR2'!$G10="","",'Formulario PPGR1'!#REF!)</f>
        <v>#REF!</v>
      </c>
      <c r="G11" s="232" t="s">
        <v>143</v>
      </c>
      <c r="H11" s="232" t="s">
        <v>502</v>
      </c>
      <c r="I11" s="232" t="s">
        <v>503</v>
      </c>
      <c r="J11" s="231"/>
      <c r="K11" s="231"/>
      <c r="L11" s="231"/>
      <c r="M11" s="231">
        <v>1</v>
      </c>
      <c r="N11" s="231"/>
      <c r="O11" s="231"/>
      <c r="P11" s="231">
        <v>1</v>
      </c>
      <c r="Q11" s="231"/>
      <c r="R11" s="231"/>
      <c r="S11" s="231"/>
      <c r="T11" s="231"/>
      <c r="U11" s="231">
        <v>1</v>
      </c>
      <c r="V11" s="239">
        <f>+Tabla2[[#This Row],[Dic]]+Tabla2[[#This Row],[Nov]]+Tabla2[[#This Row],[Oct]]+Tabla2[[#This Row],[Sep]]+Tabla2[[#This Row],[Ago]]+Tabla2[[#This Row],[Jul]]+Tabla2[[#This Row],[Jun]]+Tabla2[[#This Row],[May]]+Tabla2[[#This Row],[Abr]]+Tabla2[[#This Row],[Mar]]+Tabla2[[#This Row],[Feb]]+Tabla2[[#This Row],[Ene]]</f>
        <v>3</v>
      </c>
      <c r="W11" s="259" t="s">
        <v>496</v>
      </c>
      <c r="X11" s="259" t="s">
        <v>497</v>
      </c>
      <c r="Y11" s="232"/>
      <c r="Z11" s="231" t="s">
        <v>504</v>
      </c>
      <c r="AA11" s="255"/>
      <c r="AB11" s="255"/>
      <c r="AC11" s="255"/>
      <c r="AD11" s="255"/>
      <c r="AE11" s="255"/>
      <c r="AF11" s="255"/>
      <c r="AG11" s="255"/>
      <c r="AH11" s="255"/>
      <c r="AI11" s="255"/>
      <c r="AJ11" s="255"/>
      <c r="AK11" s="255"/>
      <c r="AL11" s="255"/>
      <c r="AM11" s="255"/>
      <c r="AN11" s="255"/>
      <c r="AO11" s="255"/>
      <c r="AP11" s="255"/>
      <c r="AQ11" s="255"/>
      <c r="AR11" s="255"/>
      <c r="AS11" s="255"/>
      <c r="AT11" s="255"/>
      <c r="AU11" s="255"/>
      <c r="AV11" s="255"/>
      <c r="AW11" s="255"/>
      <c r="AX11" s="255"/>
      <c r="AY11" s="255"/>
      <c r="AZ11" s="255"/>
      <c r="BA11" s="255"/>
      <c r="BB11" s="255"/>
    </row>
    <row r="12" spans="2:54" s="241" customFormat="1" ht="102" hidden="1">
      <c r="B12" s="263" t="e">
        <f>IF('Formulario PPGR2'!$G11="","",CONCATENATE('Formulario PPGR2'!$C11,".",'Formulario PPGR2'!$D11,".",'Formulario PPGR2'!$E11,".",'Formulario PPGR2'!$F11))</f>
        <v>#REF!</v>
      </c>
      <c r="C12" s="263"/>
      <c r="D12" s="263" t="e">
        <f>IF('Formulario PPGR2'!$G11="","",'Formulario PPGR1'!#REF!)</f>
        <v>#REF!</v>
      </c>
      <c r="E12" s="263" t="e">
        <f>IF('Formulario PPGR2'!$G11="","",'Formulario PPGR1'!#REF!)</f>
        <v>#REF!</v>
      </c>
      <c r="F12" s="263" t="e">
        <f>IF('Formulario PPGR2'!$G11="","",'Formulario PPGR1'!#REF!)</f>
        <v>#REF!</v>
      </c>
      <c r="G12" s="232" t="s">
        <v>143</v>
      </c>
      <c r="H12" s="232" t="s">
        <v>505</v>
      </c>
      <c r="I12" s="232" t="s">
        <v>506</v>
      </c>
      <c r="J12" s="231"/>
      <c r="K12" s="231"/>
      <c r="L12" s="231"/>
      <c r="M12" s="231"/>
      <c r="N12" s="231"/>
      <c r="O12" s="231">
        <v>1</v>
      </c>
      <c r="P12" s="231"/>
      <c r="Q12" s="231"/>
      <c r="R12" s="231"/>
      <c r="S12" s="231"/>
      <c r="T12" s="231">
        <v>1</v>
      </c>
      <c r="U12" s="231"/>
      <c r="V12" s="239">
        <f>+Tabla2[[#This Row],[Dic]]+Tabla2[[#This Row],[Nov]]+Tabla2[[#This Row],[Oct]]+Tabla2[[#This Row],[Sep]]+Tabla2[[#This Row],[Ago]]+Tabla2[[#This Row],[Jul]]+Tabla2[[#This Row],[Jun]]+Tabla2[[#This Row],[May]]+Tabla2[[#This Row],[Abr]]+Tabla2[[#This Row],[Mar]]+Tabla2[[#This Row],[Feb]]+Tabla2[[#This Row],[Ene]]</f>
        <v>2</v>
      </c>
      <c r="W12" s="259" t="s">
        <v>507</v>
      </c>
      <c r="X12" s="259" t="s">
        <v>496</v>
      </c>
      <c r="Y12" s="232" t="s">
        <v>508</v>
      </c>
      <c r="Z12" s="231" t="s">
        <v>504</v>
      </c>
      <c r="AA12" s="255"/>
      <c r="AB12" s="255"/>
      <c r="AC12" s="255"/>
      <c r="AD12" s="255"/>
      <c r="AE12" s="255"/>
      <c r="AF12" s="255"/>
      <c r="AG12" s="255"/>
      <c r="AH12" s="255"/>
      <c r="AI12" s="255"/>
      <c r="AJ12" s="255"/>
      <c r="AK12" s="255"/>
      <c r="AL12" s="255"/>
      <c r="AM12" s="255"/>
      <c r="AN12" s="255"/>
      <c r="AO12" s="255"/>
      <c r="AP12" s="255"/>
      <c r="AQ12" s="255"/>
      <c r="AR12" s="255"/>
      <c r="AS12" s="255"/>
      <c r="AT12" s="255"/>
      <c r="AU12" s="255"/>
      <c r="AV12" s="255"/>
      <c r="AW12" s="255"/>
      <c r="AX12" s="255"/>
      <c r="AY12" s="255"/>
      <c r="AZ12" s="255"/>
      <c r="BA12" s="255"/>
      <c r="BB12" s="255"/>
    </row>
    <row r="13" spans="2:54" s="241" customFormat="1" ht="38.25" hidden="1">
      <c r="B13" s="263" t="e">
        <f>IF('Formulario PPGR2'!$G13="","",CONCATENATE('Formulario PPGR2'!$C13,".",'Formulario PPGR2'!$D13,".",'Formulario PPGR2'!$E13,".",'Formulario PPGR2'!$F13))</f>
        <v>#REF!</v>
      </c>
      <c r="C13" s="263" t="e">
        <f>IF('Formulario PPGR2'!$G13="","",'Formulario PPGR1'!#REF!)</f>
        <v>#REF!</v>
      </c>
      <c r="D13" s="263" t="e">
        <f>IF('Formulario PPGR2'!$G13="","",'Formulario PPGR1'!#REF!)</f>
        <v>#REF!</v>
      </c>
      <c r="E13" s="263" t="e">
        <f>IF('Formulario PPGR2'!$G13="","",'Formulario PPGR1'!#REF!)</f>
        <v>#REF!</v>
      </c>
      <c r="F13" s="263" t="e">
        <f>IF('Formulario PPGR2'!$G13="","",'Formulario PPGR1'!#REF!)</f>
        <v>#REF!</v>
      </c>
      <c r="G13" s="232" t="s">
        <v>149</v>
      </c>
      <c r="H13" s="232" t="s">
        <v>509</v>
      </c>
      <c r="I13" s="232" t="s">
        <v>510</v>
      </c>
      <c r="J13" s="231"/>
      <c r="K13" s="231"/>
      <c r="L13" s="231">
        <v>1</v>
      </c>
      <c r="M13" s="231"/>
      <c r="N13" s="231"/>
      <c r="O13" s="231">
        <v>1</v>
      </c>
      <c r="P13" s="231"/>
      <c r="Q13" s="231"/>
      <c r="R13" s="231">
        <v>1</v>
      </c>
      <c r="S13" s="231"/>
      <c r="T13" s="231"/>
      <c r="U13" s="231">
        <v>1</v>
      </c>
      <c r="V13" s="239">
        <f>+Tabla2[[#This Row],[Dic]]+Tabla2[[#This Row],[Nov]]+Tabla2[[#This Row],[Oct]]+Tabla2[[#This Row],[Sep]]+Tabla2[[#This Row],[Ago]]+Tabla2[[#This Row],[Jul]]+Tabla2[[#This Row],[Jun]]+Tabla2[[#This Row],[May]]+Tabla2[[#This Row],[Abr]]+Tabla2[[#This Row],[Mar]]+Tabla2[[#This Row],[Feb]]+Tabla2[[#This Row],[Ene]]</f>
        <v>4</v>
      </c>
      <c r="W13" s="259" t="s">
        <v>497</v>
      </c>
      <c r="X13" s="259" t="s">
        <v>496</v>
      </c>
      <c r="Y13" s="232"/>
      <c r="Z13" s="231" t="s">
        <v>504</v>
      </c>
      <c r="AA13" s="255"/>
      <c r="AB13" s="255"/>
      <c r="AC13" s="255"/>
      <c r="AD13" s="255"/>
      <c r="AE13" s="255"/>
      <c r="AF13" s="255"/>
      <c r="AG13" s="255"/>
      <c r="AH13" s="255"/>
      <c r="AI13" s="255"/>
      <c r="AJ13" s="255"/>
      <c r="AK13" s="255"/>
      <c r="AL13" s="255"/>
      <c r="AM13" s="255"/>
      <c r="AN13" s="255"/>
      <c r="AO13" s="255"/>
      <c r="AP13" s="255"/>
      <c r="AQ13" s="255"/>
      <c r="AR13" s="255"/>
      <c r="AS13" s="255"/>
      <c r="AT13" s="255"/>
      <c r="AU13" s="255"/>
      <c r="AV13" s="255"/>
      <c r="AW13" s="255"/>
      <c r="AX13" s="255"/>
      <c r="AY13" s="255"/>
      <c r="AZ13" s="255"/>
      <c r="BA13" s="255"/>
      <c r="BB13" s="255"/>
    </row>
    <row r="14" spans="2:54" s="241" customFormat="1" ht="38.25" hidden="1">
      <c r="B14" s="263" t="e">
        <f>IF('Formulario PPGR2'!$G14="","",CONCATENATE('Formulario PPGR2'!$C14,".",'Formulario PPGR2'!$D14,".",'Formulario PPGR2'!$E14,".",'Formulario PPGR2'!$F14))</f>
        <v>#REF!</v>
      </c>
      <c r="C14" s="263"/>
      <c r="D14" s="263" t="e">
        <f>IF('Formulario PPGR2'!$G14="","",'Formulario PPGR1'!#REF!)</f>
        <v>#REF!</v>
      </c>
      <c r="E14" s="263" t="e">
        <f>IF('Formulario PPGR2'!$G14="","",'Formulario PPGR1'!#REF!)</f>
        <v>#REF!</v>
      </c>
      <c r="F14" s="263" t="e">
        <f>IF('Formulario PPGR2'!$G14="","",'Formulario PPGR1'!#REF!)</f>
        <v>#REF!</v>
      </c>
      <c r="G14" s="232" t="s">
        <v>149</v>
      </c>
      <c r="H14" s="232" t="s">
        <v>511</v>
      </c>
      <c r="I14" s="232" t="s">
        <v>512</v>
      </c>
      <c r="J14" s="231"/>
      <c r="K14" s="231"/>
      <c r="L14" s="231">
        <v>1</v>
      </c>
      <c r="M14" s="231"/>
      <c r="N14" s="231"/>
      <c r="O14" s="231">
        <v>1</v>
      </c>
      <c r="P14" s="231"/>
      <c r="Q14" s="231"/>
      <c r="R14" s="231">
        <v>1</v>
      </c>
      <c r="S14" s="231"/>
      <c r="T14" s="231"/>
      <c r="U14" s="231">
        <v>1</v>
      </c>
      <c r="V14" s="239">
        <f>+Tabla2[[#This Row],[Dic]]+Tabla2[[#This Row],[Nov]]+Tabla2[[#This Row],[Oct]]+Tabla2[[#This Row],[Sep]]+Tabla2[[#This Row],[Ago]]+Tabla2[[#This Row],[Jul]]+Tabla2[[#This Row],[Jun]]+Tabla2[[#This Row],[May]]+Tabla2[[#This Row],[Abr]]+Tabla2[[#This Row],[Mar]]+Tabla2[[#This Row],[Feb]]+Tabla2[[#This Row],[Ene]]</f>
        <v>4</v>
      </c>
      <c r="W14" s="259" t="s">
        <v>513</v>
      </c>
      <c r="X14" s="259"/>
      <c r="Y14" s="232"/>
      <c r="Z14" s="231" t="s">
        <v>504</v>
      </c>
      <c r="AA14" s="255"/>
      <c r="AB14" s="255"/>
      <c r="AC14" s="255"/>
      <c r="AD14" s="255"/>
      <c r="AE14" s="255"/>
      <c r="AF14" s="255"/>
      <c r="AG14" s="255"/>
      <c r="AH14" s="255"/>
      <c r="AI14" s="255"/>
      <c r="AJ14" s="255"/>
      <c r="AK14" s="255"/>
      <c r="AL14" s="255"/>
      <c r="AM14" s="255"/>
      <c r="AN14" s="255"/>
      <c r="AO14" s="255"/>
      <c r="AP14" s="255"/>
      <c r="AQ14" s="255"/>
      <c r="AR14" s="255"/>
      <c r="AS14" s="255"/>
      <c r="AT14" s="255"/>
      <c r="AU14" s="255"/>
      <c r="AV14" s="255"/>
      <c r="AW14" s="255"/>
      <c r="AX14" s="255"/>
      <c r="AY14" s="255"/>
      <c r="AZ14" s="255"/>
      <c r="BA14" s="255"/>
      <c r="BB14" s="255"/>
    </row>
    <row r="15" spans="2:54" s="241" customFormat="1" ht="51" hidden="1">
      <c r="B15" s="263" t="e">
        <f>IF('Formulario PPGR2'!$G15="","",CONCATENATE('Formulario PPGR2'!$C15,".",'Formulario PPGR2'!$D15,".",'Formulario PPGR2'!$E15,".",'Formulario PPGR2'!$F15))</f>
        <v>#REF!</v>
      </c>
      <c r="C15" s="263" t="e">
        <f>IF('Formulario PPGR2'!$G15="","",'Formulario PPGR1'!#REF!)</f>
        <v>#REF!</v>
      </c>
      <c r="D15" s="263" t="e">
        <f>IF('Formulario PPGR2'!$G15="","",'Formulario PPGR1'!#REF!)</f>
        <v>#REF!</v>
      </c>
      <c r="E15" s="263" t="e">
        <f>IF('Formulario PPGR2'!$G15="","",'Formulario PPGR1'!#REF!)</f>
        <v>#REF!</v>
      </c>
      <c r="F15" s="263" t="e">
        <f>IF('Formulario PPGR2'!$G15="","",'Formulario PPGR1'!#REF!)</f>
        <v>#REF!</v>
      </c>
      <c r="G15" s="232" t="s">
        <v>192</v>
      </c>
      <c r="H15" s="232" t="s">
        <v>514</v>
      </c>
      <c r="I15" s="232" t="s">
        <v>515</v>
      </c>
      <c r="J15" s="231"/>
      <c r="K15" s="231"/>
      <c r="L15" s="231"/>
      <c r="M15" s="231">
        <v>1</v>
      </c>
      <c r="N15" s="231"/>
      <c r="O15" s="231"/>
      <c r="P15" s="231">
        <v>1</v>
      </c>
      <c r="Q15" s="231"/>
      <c r="R15" s="231"/>
      <c r="S15" s="231"/>
      <c r="T15" s="231"/>
      <c r="U15" s="231">
        <v>1</v>
      </c>
      <c r="V15" s="239">
        <f>+Tabla2[[#This Row],[Dic]]+Tabla2[[#This Row],[Nov]]+Tabla2[[#This Row],[Oct]]+Tabla2[[#This Row],[Sep]]+Tabla2[[#This Row],[Ago]]+Tabla2[[#This Row],[Jul]]+Tabla2[[#This Row],[Jun]]+Tabla2[[#This Row],[May]]+Tabla2[[#This Row],[Abr]]+Tabla2[[#This Row],[Mar]]+Tabla2[[#This Row],[Feb]]+Tabla2[[#This Row],[Ene]]</f>
        <v>3</v>
      </c>
      <c r="W15" s="259" t="s">
        <v>497</v>
      </c>
      <c r="X15" s="259"/>
      <c r="Y15" s="232"/>
      <c r="Z15" s="231" t="s">
        <v>504</v>
      </c>
      <c r="AA15" s="255"/>
      <c r="AB15" s="255"/>
      <c r="AC15" s="255"/>
      <c r="AD15" s="255"/>
      <c r="AE15" s="255"/>
      <c r="AF15" s="255"/>
      <c r="AG15" s="255"/>
      <c r="AH15" s="255"/>
      <c r="AI15" s="255"/>
      <c r="AJ15" s="255"/>
      <c r="AK15" s="255"/>
      <c r="AL15" s="255"/>
      <c r="AM15" s="255"/>
      <c r="AN15" s="255"/>
      <c r="AO15" s="255"/>
      <c r="AP15" s="255"/>
      <c r="AQ15" s="255"/>
      <c r="AR15" s="255"/>
      <c r="AS15" s="255"/>
      <c r="AT15" s="255"/>
      <c r="AU15" s="255"/>
      <c r="AV15" s="255"/>
      <c r="AW15" s="255"/>
      <c r="AX15" s="255"/>
      <c r="AY15" s="255"/>
      <c r="AZ15" s="255"/>
      <c r="BA15" s="255"/>
      <c r="BB15" s="255"/>
    </row>
    <row r="16" spans="2:54" s="241" customFormat="1" ht="51" hidden="1">
      <c r="B16" s="263" t="e">
        <f>IF('Formulario PPGR2'!$G16="","",CONCATENATE('Formulario PPGR2'!$C16,".",'Formulario PPGR2'!$D16,".",'Formulario PPGR2'!$E16,".",'Formulario PPGR2'!$F16))</f>
        <v>#REF!</v>
      </c>
      <c r="C16" s="263"/>
      <c r="D16" s="263" t="e">
        <f>IF('Formulario PPGR2'!$G16="","",'Formulario PPGR1'!#REF!)</f>
        <v>#REF!</v>
      </c>
      <c r="E16" s="263" t="e">
        <f>IF('Formulario PPGR2'!$G16="","",'Formulario PPGR1'!#REF!)</f>
        <v>#REF!</v>
      </c>
      <c r="F16" s="263" t="e">
        <f>IF('Formulario PPGR2'!$G16="","",'Formulario PPGR1'!#REF!)</f>
        <v>#REF!</v>
      </c>
      <c r="G16" s="232" t="s">
        <v>192</v>
      </c>
      <c r="H16" s="232" t="s">
        <v>516</v>
      </c>
      <c r="I16" s="232" t="s">
        <v>517</v>
      </c>
      <c r="J16" s="231"/>
      <c r="K16" s="231">
        <v>1</v>
      </c>
      <c r="L16" s="231"/>
      <c r="M16" s="231">
        <v>1</v>
      </c>
      <c r="N16" s="231"/>
      <c r="O16" s="231">
        <v>1</v>
      </c>
      <c r="P16" s="231"/>
      <c r="Q16" s="231"/>
      <c r="R16" s="231">
        <v>1</v>
      </c>
      <c r="S16" s="231"/>
      <c r="T16" s="231"/>
      <c r="U16" s="231">
        <v>1</v>
      </c>
      <c r="V16" s="239">
        <f>+Tabla2[[#This Row],[Dic]]+Tabla2[[#This Row],[Nov]]+Tabla2[[#This Row],[Oct]]+Tabla2[[#This Row],[Sep]]+Tabla2[[#This Row],[Ago]]+Tabla2[[#This Row],[Jul]]+Tabla2[[#This Row],[Jun]]+Tabla2[[#This Row],[May]]+Tabla2[[#This Row],[Abr]]+Tabla2[[#This Row],[Mar]]+Tabla2[[#This Row],[Feb]]+Tabla2[[#This Row],[Ene]]</f>
        <v>5</v>
      </c>
      <c r="W16" s="259" t="s">
        <v>496</v>
      </c>
      <c r="X16" s="259" t="s">
        <v>518</v>
      </c>
      <c r="Y16" s="232"/>
      <c r="Z16" s="231" t="s">
        <v>504</v>
      </c>
      <c r="AA16" s="255"/>
      <c r="AB16" s="255"/>
      <c r="AC16" s="255"/>
      <c r="AD16" s="255"/>
      <c r="AE16" s="255"/>
      <c r="AF16" s="255"/>
      <c r="AG16" s="255"/>
      <c r="AH16" s="255"/>
      <c r="AI16" s="255"/>
      <c r="AJ16" s="255"/>
      <c r="AK16" s="255"/>
      <c r="AL16" s="255"/>
      <c r="AM16" s="255"/>
      <c r="AN16" s="255"/>
      <c r="AO16" s="255"/>
      <c r="AP16" s="255"/>
      <c r="AQ16" s="255"/>
      <c r="AR16" s="255"/>
      <c r="AS16" s="255"/>
      <c r="AT16" s="255"/>
      <c r="AU16" s="255"/>
      <c r="AV16" s="255"/>
      <c r="AW16" s="255"/>
      <c r="AX16" s="255"/>
      <c r="AY16" s="255"/>
      <c r="AZ16" s="255"/>
      <c r="BA16" s="255"/>
      <c r="BB16" s="255"/>
    </row>
    <row r="17" spans="2:54" s="241" customFormat="1" ht="51" hidden="1">
      <c r="B17" s="263" t="e">
        <f>IF('Formulario PPGR2'!$G17="","",CONCATENATE('Formulario PPGR2'!$C17,".",'Formulario PPGR2'!$D17,".",'Formulario PPGR2'!$E17,".",'Formulario PPGR2'!$F17))</f>
        <v>#REF!</v>
      </c>
      <c r="C17" s="263"/>
      <c r="D17" s="263" t="e">
        <f>IF('Formulario PPGR2'!$G17="","",'Formulario PPGR1'!#REF!)</f>
        <v>#REF!</v>
      </c>
      <c r="E17" s="263" t="e">
        <f>IF('Formulario PPGR2'!$G17="","",'Formulario PPGR1'!#REF!)</f>
        <v>#REF!</v>
      </c>
      <c r="F17" s="263" t="e">
        <f>IF('Formulario PPGR2'!$G17="","",'Formulario PPGR1'!#REF!)</f>
        <v>#REF!</v>
      </c>
      <c r="G17" s="232" t="s">
        <v>192</v>
      </c>
      <c r="H17" s="232" t="s">
        <v>519</v>
      </c>
      <c r="I17" s="232" t="s">
        <v>520</v>
      </c>
      <c r="J17" s="231"/>
      <c r="K17" s="231"/>
      <c r="L17" s="231"/>
      <c r="M17" s="231"/>
      <c r="N17" s="231"/>
      <c r="O17" s="231"/>
      <c r="P17" s="231">
        <v>1</v>
      </c>
      <c r="Q17" s="231"/>
      <c r="R17" s="231"/>
      <c r="S17" s="231"/>
      <c r="T17" s="231"/>
      <c r="U17" s="231">
        <v>1</v>
      </c>
      <c r="V17" s="239">
        <f>+Tabla2[[#This Row],[Dic]]+Tabla2[[#This Row],[Nov]]+Tabla2[[#This Row],[Oct]]+Tabla2[[#This Row],[Sep]]+Tabla2[[#This Row],[Ago]]+Tabla2[[#This Row],[Jul]]+Tabla2[[#This Row],[Jun]]+Tabla2[[#This Row],[May]]+Tabla2[[#This Row],[Abr]]+Tabla2[[#This Row],[Mar]]+Tabla2[[#This Row],[Feb]]+Tabla2[[#This Row],[Ene]]</f>
        <v>2</v>
      </c>
      <c r="W17" s="259" t="s">
        <v>496</v>
      </c>
      <c r="X17" s="259" t="s">
        <v>518</v>
      </c>
      <c r="Y17" s="232"/>
      <c r="Z17" s="231" t="s">
        <v>504</v>
      </c>
      <c r="AA17" s="255"/>
      <c r="AB17" s="255"/>
      <c r="AC17" s="255"/>
      <c r="AD17" s="255"/>
      <c r="AE17" s="255"/>
      <c r="AF17" s="255"/>
      <c r="AG17" s="255"/>
      <c r="AH17" s="255"/>
      <c r="AI17" s="255"/>
      <c r="AJ17" s="255"/>
      <c r="AK17" s="255"/>
      <c r="AL17" s="255"/>
      <c r="AM17" s="255"/>
      <c r="AN17" s="255"/>
      <c r="AO17" s="255"/>
      <c r="AP17" s="255"/>
      <c r="AQ17" s="255"/>
      <c r="AR17" s="255"/>
      <c r="AS17" s="255"/>
      <c r="AT17" s="255"/>
      <c r="AU17" s="255"/>
      <c r="AV17" s="255"/>
      <c r="AW17" s="255"/>
      <c r="AX17" s="255"/>
      <c r="AY17" s="255"/>
      <c r="AZ17" s="255"/>
      <c r="BA17" s="255"/>
      <c r="BB17" s="255"/>
    </row>
    <row r="18" spans="2:54" s="241" customFormat="1" ht="51" hidden="1">
      <c r="B18" s="263" t="e">
        <f>IF('Formulario PPGR2'!$G18="","",CONCATENATE('Formulario PPGR2'!$C18,".",'Formulario PPGR2'!$D18,".",'Formulario PPGR2'!$E18,".",'Formulario PPGR2'!$F18))</f>
        <v>#REF!</v>
      </c>
      <c r="C18" s="263"/>
      <c r="D18" s="263" t="e">
        <f>IF('Formulario PPGR2'!$G18="","",'Formulario PPGR1'!#REF!)</f>
        <v>#REF!</v>
      </c>
      <c r="E18" s="263" t="e">
        <f>IF('Formulario PPGR2'!$G18="","",'Formulario PPGR1'!#REF!)</f>
        <v>#REF!</v>
      </c>
      <c r="F18" s="263" t="e">
        <f>IF('Formulario PPGR2'!$G18="","",'Formulario PPGR1'!#REF!)</f>
        <v>#REF!</v>
      </c>
      <c r="G18" s="232" t="s">
        <v>192</v>
      </c>
      <c r="H18" s="232" t="s">
        <v>521</v>
      </c>
      <c r="I18" s="232" t="s">
        <v>522</v>
      </c>
      <c r="J18" s="231"/>
      <c r="K18" s="231"/>
      <c r="L18" s="231">
        <v>1</v>
      </c>
      <c r="M18" s="231"/>
      <c r="N18" s="231"/>
      <c r="O18" s="231">
        <v>1</v>
      </c>
      <c r="P18" s="231"/>
      <c r="Q18" s="231"/>
      <c r="R18" s="231">
        <v>1</v>
      </c>
      <c r="S18" s="231"/>
      <c r="T18" s="231"/>
      <c r="U18" s="231">
        <v>1</v>
      </c>
      <c r="V18" s="239">
        <f>+Tabla2[[#This Row],[Dic]]+Tabla2[[#This Row],[Nov]]+Tabla2[[#This Row],[Oct]]+Tabla2[[#This Row],[Sep]]+Tabla2[[#This Row],[Ago]]+Tabla2[[#This Row],[Jul]]+Tabla2[[#This Row],[Jun]]+Tabla2[[#This Row],[May]]+Tabla2[[#This Row],[Abr]]+Tabla2[[#This Row],[Mar]]+Tabla2[[#This Row],[Feb]]+Tabla2[[#This Row],[Ene]]</f>
        <v>4</v>
      </c>
      <c r="W18" s="259" t="s">
        <v>497</v>
      </c>
      <c r="X18" s="259"/>
      <c r="Y18" s="232"/>
      <c r="Z18" s="231" t="s">
        <v>504</v>
      </c>
      <c r="AA18" s="255"/>
      <c r="AB18" s="255"/>
      <c r="AC18" s="255"/>
      <c r="AD18" s="255"/>
      <c r="AE18" s="255"/>
      <c r="AF18" s="255"/>
      <c r="AG18" s="255"/>
      <c r="AH18" s="255"/>
      <c r="AI18" s="255"/>
      <c r="AJ18" s="255"/>
      <c r="AK18" s="255"/>
      <c r="AL18" s="255"/>
      <c r="AM18" s="255"/>
      <c r="AN18" s="255"/>
      <c r="AO18" s="255"/>
      <c r="AP18" s="255"/>
      <c r="AQ18" s="255"/>
      <c r="AR18" s="255"/>
      <c r="AS18" s="255"/>
      <c r="AT18" s="255"/>
      <c r="AU18" s="255"/>
      <c r="AV18" s="255"/>
      <c r="AW18" s="255"/>
      <c r="AX18" s="255"/>
      <c r="AY18" s="255"/>
      <c r="AZ18" s="255"/>
      <c r="BA18" s="255"/>
      <c r="BB18" s="255"/>
    </row>
    <row r="19" spans="2:54" s="241" customFormat="1" ht="63.75" hidden="1">
      <c r="B19" s="263" t="e">
        <f>IF('Formulario PPGR2'!$G20="","",CONCATENATE('Formulario PPGR2'!$C20,".",'Formulario PPGR2'!$D20,".",'Formulario PPGR2'!$E20,".",'Formulario PPGR2'!$F20))</f>
        <v>#REF!</v>
      </c>
      <c r="C19" s="263" t="e">
        <f>IF('Formulario PPGR2'!$G20="","",'Formulario PPGR1'!#REF!)</f>
        <v>#REF!</v>
      </c>
      <c r="D19" s="263" t="e">
        <f>IF('Formulario PPGR2'!$G20="","",'Formulario PPGR1'!#REF!)</f>
        <v>#REF!</v>
      </c>
      <c r="E19" s="263" t="e">
        <f>IF('Formulario PPGR2'!$G20="","",'Formulario PPGR1'!#REF!)</f>
        <v>#REF!</v>
      </c>
      <c r="F19" s="263" t="e">
        <f>IF('Formulario PPGR2'!$G20="","",'Formulario PPGR1'!#REF!)</f>
        <v>#REF!</v>
      </c>
      <c r="G19" s="232" t="s">
        <v>155</v>
      </c>
      <c r="H19" s="232" t="s">
        <v>523</v>
      </c>
      <c r="I19" s="232" t="s">
        <v>524</v>
      </c>
      <c r="J19" s="231"/>
      <c r="K19" s="231"/>
      <c r="L19" s="231">
        <v>1</v>
      </c>
      <c r="M19" s="231">
        <v>1</v>
      </c>
      <c r="N19" s="231">
        <v>1</v>
      </c>
      <c r="O19" s="231">
        <v>1</v>
      </c>
      <c r="P19" s="231">
        <v>1</v>
      </c>
      <c r="Q19" s="231">
        <v>1</v>
      </c>
      <c r="R19" s="231">
        <v>1</v>
      </c>
      <c r="S19" s="231">
        <v>1</v>
      </c>
      <c r="T19" s="231">
        <v>1</v>
      </c>
      <c r="U19" s="231"/>
      <c r="V19" s="239">
        <f>+Tabla2[[#This Row],[Dic]]+Tabla2[[#This Row],[Nov]]+Tabla2[[#This Row],[Oct]]+Tabla2[[#This Row],[Sep]]+Tabla2[[#This Row],[Ago]]+Tabla2[[#This Row],[Jul]]+Tabla2[[#This Row],[Jun]]+Tabla2[[#This Row],[May]]+Tabla2[[#This Row],[Abr]]+Tabla2[[#This Row],[Mar]]+Tabla2[[#This Row],[Feb]]+Tabla2[[#This Row],[Ene]]</f>
        <v>9</v>
      </c>
      <c r="W19" s="259" t="s">
        <v>497</v>
      </c>
      <c r="X19" s="259" t="s">
        <v>496</v>
      </c>
      <c r="Y19" s="232"/>
      <c r="Z19" s="231" t="s">
        <v>525</v>
      </c>
      <c r="AA19" s="255"/>
      <c r="AB19" s="255"/>
      <c r="AC19" s="255"/>
      <c r="AD19" s="255"/>
      <c r="AE19" s="255"/>
      <c r="AF19" s="255"/>
      <c r="AG19" s="255"/>
      <c r="AH19" s="255"/>
      <c r="AI19" s="255"/>
      <c r="AJ19" s="255"/>
      <c r="AK19" s="255"/>
      <c r="AL19" s="255"/>
      <c r="AM19" s="255"/>
      <c r="AN19" s="255"/>
      <c r="AO19" s="255"/>
      <c r="AP19" s="255"/>
      <c r="AQ19" s="255"/>
      <c r="AR19" s="255"/>
      <c r="AS19" s="255"/>
      <c r="AT19" s="255"/>
      <c r="AU19" s="255"/>
      <c r="AV19" s="255"/>
      <c r="AW19" s="255"/>
      <c r="AX19" s="255"/>
      <c r="AY19" s="255"/>
      <c r="AZ19" s="255"/>
      <c r="BA19" s="255"/>
      <c r="BB19" s="255"/>
    </row>
    <row r="20" spans="2:54" s="241" customFormat="1" ht="51" hidden="1">
      <c r="B20" s="263" t="e">
        <f>IF('Formulario PPGR2'!$G21="","",CONCATENATE('Formulario PPGR2'!$C21,".",'Formulario PPGR2'!$D21,".",'Formulario PPGR2'!$E21,".",'Formulario PPGR2'!$F21))</f>
        <v>#REF!</v>
      </c>
      <c r="C20" s="263" t="e">
        <f>IF('Formulario PPGR2'!$G21="","",'Formulario PPGR1'!#REF!)</f>
        <v>#REF!</v>
      </c>
      <c r="D20" s="263" t="e">
        <f>IF('Formulario PPGR2'!$G21="","",'Formulario PPGR1'!#REF!)</f>
        <v>#REF!</v>
      </c>
      <c r="E20" s="263" t="e">
        <f>IF('Formulario PPGR2'!$G21="","",'Formulario PPGR1'!#REF!)</f>
        <v>#REF!</v>
      </c>
      <c r="F20" s="263" t="e">
        <f>IF('Formulario PPGR2'!$G21="","",'Formulario PPGR1'!#REF!)</f>
        <v>#REF!</v>
      </c>
      <c r="G20" s="232" t="s">
        <v>155</v>
      </c>
      <c r="H20" s="232" t="s">
        <v>526</v>
      </c>
      <c r="I20" s="232" t="s">
        <v>527</v>
      </c>
      <c r="J20" s="231"/>
      <c r="K20" s="231"/>
      <c r="L20" s="231"/>
      <c r="M20" s="231"/>
      <c r="N20" s="231"/>
      <c r="O20" s="231"/>
      <c r="P20" s="231">
        <v>1</v>
      </c>
      <c r="Q20" s="231"/>
      <c r="R20" s="231"/>
      <c r="S20" s="231">
        <v>1</v>
      </c>
      <c r="T20" s="231"/>
      <c r="U20" s="231"/>
      <c r="V20" s="239">
        <f>+Tabla2[[#This Row],[Dic]]+Tabla2[[#This Row],[Nov]]+Tabla2[[#This Row],[Oct]]+Tabla2[[#This Row],[Sep]]+Tabla2[[#This Row],[Ago]]+Tabla2[[#This Row],[Jul]]+Tabla2[[#This Row],[Jun]]+Tabla2[[#This Row],[May]]+Tabla2[[#This Row],[Abr]]+Tabla2[[#This Row],[Mar]]+Tabla2[[#This Row],[Feb]]+Tabla2[[#This Row],[Ene]]</f>
        <v>2</v>
      </c>
      <c r="W20" s="259" t="s">
        <v>496</v>
      </c>
      <c r="X20" s="259" t="s">
        <v>528</v>
      </c>
      <c r="Y20" s="232"/>
      <c r="Z20" s="231" t="s">
        <v>525</v>
      </c>
      <c r="AA20" s="255"/>
      <c r="AB20" s="255"/>
      <c r="AC20" s="255"/>
      <c r="AD20" s="255"/>
      <c r="AE20" s="255"/>
      <c r="AF20" s="255"/>
      <c r="AG20" s="255"/>
      <c r="AH20" s="255"/>
      <c r="AI20" s="255"/>
      <c r="AJ20" s="255"/>
      <c r="AK20" s="255"/>
      <c r="AL20" s="255"/>
      <c r="AM20" s="255"/>
      <c r="AN20" s="255"/>
      <c r="AO20" s="255"/>
      <c r="AP20" s="255"/>
      <c r="AQ20" s="255"/>
      <c r="AR20" s="255"/>
      <c r="AS20" s="255"/>
      <c r="AT20" s="255"/>
      <c r="AU20" s="255"/>
      <c r="AV20" s="255"/>
      <c r="AW20" s="255"/>
      <c r="AX20" s="255"/>
      <c r="AY20" s="255"/>
      <c r="AZ20" s="255"/>
      <c r="BA20" s="255"/>
      <c r="BB20" s="255"/>
    </row>
    <row r="21" spans="2:54" s="241" customFormat="1" ht="51" hidden="1">
      <c r="B21" s="263" t="e">
        <f>IF('Formulario PPGR2'!$G22="","",CONCATENATE('Formulario PPGR2'!$C22,".",'Formulario PPGR2'!$D22,".",'Formulario PPGR2'!$E22,".",'Formulario PPGR2'!$F22))</f>
        <v>#REF!</v>
      </c>
      <c r="C21" s="263" t="e">
        <f>IF('Formulario PPGR2'!$G22="","",'Formulario PPGR1'!#REF!)</f>
        <v>#REF!</v>
      </c>
      <c r="D21" s="263" t="e">
        <f>IF('Formulario PPGR2'!$G22="","",'Formulario PPGR1'!#REF!)</f>
        <v>#REF!</v>
      </c>
      <c r="E21" s="263" t="e">
        <f>IF('Formulario PPGR2'!$G22="","",'Formulario PPGR1'!#REF!)</f>
        <v>#REF!</v>
      </c>
      <c r="F21" s="263" t="e">
        <f>IF('Formulario PPGR2'!$G22="","",'Formulario PPGR1'!#REF!)</f>
        <v>#REF!</v>
      </c>
      <c r="G21" s="232" t="s">
        <v>155</v>
      </c>
      <c r="H21" s="232" t="s">
        <v>529</v>
      </c>
      <c r="I21" s="232" t="s">
        <v>530</v>
      </c>
      <c r="J21" s="231"/>
      <c r="K21" s="231"/>
      <c r="L21" s="231"/>
      <c r="M21" s="231">
        <v>1</v>
      </c>
      <c r="N21" s="231"/>
      <c r="O21" s="231"/>
      <c r="P21" s="231"/>
      <c r="Q21" s="231">
        <v>1</v>
      </c>
      <c r="R21" s="231"/>
      <c r="S21" s="231"/>
      <c r="T21" s="231">
        <v>1</v>
      </c>
      <c r="U21" s="231"/>
      <c r="V21" s="239">
        <f>+Tabla2[[#This Row],[Dic]]+Tabla2[[#This Row],[Nov]]+Tabla2[[#This Row],[Oct]]+Tabla2[[#This Row],[Sep]]+Tabla2[[#This Row],[Ago]]+Tabla2[[#This Row],[Jul]]+Tabla2[[#This Row],[Jun]]+Tabla2[[#This Row],[May]]+Tabla2[[#This Row],[Abr]]+Tabla2[[#This Row],[Mar]]+Tabla2[[#This Row],[Feb]]+Tabla2[[#This Row],[Ene]]</f>
        <v>3</v>
      </c>
      <c r="W21" s="259" t="s">
        <v>496</v>
      </c>
      <c r="X21" s="259" t="s">
        <v>518</v>
      </c>
      <c r="Y21" s="232"/>
      <c r="Z21" s="231" t="s">
        <v>525</v>
      </c>
      <c r="AA21" s="255"/>
      <c r="AB21" s="255"/>
      <c r="AC21" s="255"/>
      <c r="AD21" s="255"/>
      <c r="AE21" s="255"/>
      <c r="AF21" s="255"/>
      <c r="AG21" s="255"/>
      <c r="AH21" s="255"/>
      <c r="AI21" s="255"/>
      <c r="AJ21" s="255"/>
      <c r="AK21" s="255"/>
      <c r="AL21" s="255"/>
      <c r="AM21" s="255"/>
      <c r="AN21" s="255"/>
      <c r="AO21" s="255"/>
      <c r="AP21" s="255"/>
      <c r="AQ21" s="255"/>
      <c r="AR21" s="255"/>
      <c r="AS21" s="255"/>
      <c r="AT21" s="255"/>
      <c r="AU21" s="255"/>
      <c r="AV21" s="255"/>
      <c r="AW21" s="255"/>
      <c r="AX21" s="255"/>
      <c r="AY21" s="255"/>
      <c r="AZ21" s="255"/>
      <c r="BA21" s="255"/>
      <c r="BB21" s="255"/>
    </row>
    <row r="22" spans="2:54" s="241" customFormat="1" ht="63.75" hidden="1">
      <c r="B22" s="263" t="e">
        <f>IF('Formulario PPGR2'!$G23="","",CONCATENATE('Formulario PPGR2'!$C23,".",'Formulario PPGR2'!$D23,".",'Formulario PPGR2'!$E23,".",'Formulario PPGR2'!$F23))</f>
        <v>#REF!</v>
      </c>
      <c r="C22" s="263" t="e">
        <f>IF('Formulario PPGR2'!$G23="","",'Formulario PPGR1'!#REF!)</f>
        <v>#REF!</v>
      </c>
      <c r="D22" s="263" t="e">
        <f>IF('Formulario PPGR2'!$G23="","",'Formulario PPGR1'!#REF!)</f>
        <v>#REF!</v>
      </c>
      <c r="E22" s="263" t="e">
        <f>IF('Formulario PPGR2'!$G23="","",'Formulario PPGR1'!#REF!)</f>
        <v>#REF!</v>
      </c>
      <c r="F22" s="263" t="e">
        <f>IF('Formulario PPGR2'!$G23="","",'Formulario PPGR1'!#REF!)</f>
        <v>#REF!</v>
      </c>
      <c r="G22" s="232" t="s">
        <v>155</v>
      </c>
      <c r="H22" s="232" t="s">
        <v>531</v>
      </c>
      <c r="I22" s="232" t="s">
        <v>532</v>
      </c>
      <c r="J22" s="231"/>
      <c r="K22" s="231"/>
      <c r="L22" s="231"/>
      <c r="M22" s="231"/>
      <c r="N22" s="231"/>
      <c r="O22" s="231">
        <v>1</v>
      </c>
      <c r="P22" s="231"/>
      <c r="Q22" s="231"/>
      <c r="R22" s="231"/>
      <c r="S22" s="231"/>
      <c r="T22" s="231">
        <v>1</v>
      </c>
      <c r="U22" s="231"/>
      <c r="V22" s="239">
        <f>+Tabla2[[#This Row],[Dic]]+Tabla2[[#This Row],[Nov]]+Tabla2[[#This Row],[Oct]]+Tabla2[[#This Row],[Sep]]+Tabla2[[#This Row],[Ago]]+Tabla2[[#This Row],[Jul]]+Tabla2[[#This Row],[Jun]]+Tabla2[[#This Row],[May]]+Tabla2[[#This Row],[Abr]]+Tabla2[[#This Row],[Mar]]+Tabla2[[#This Row],[Feb]]+Tabla2[[#This Row],[Ene]]</f>
        <v>2</v>
      </c>
      <c r="W22" s="259" t="s">
        <v>497</v>
      </c>
      <c r="X22" s="259" t="s">
        <v>496</v>
      </c>
      <c r="Y22" s="232"/>
      <c r="Z22" s="231" t="s">
        <v>525</v>
      </c>
      <c r="AA22" s="255"/>
      <c r="AB22" s="255"/>
      <c r="AC22" s="255"/>
      <c r="AD22" s="255"/>
      <c r="AE22" s="255"/>
      <c r="AF22" s="255"/>
      <c r="AG22" s="255"/>
      <c r="AH22" s="255"/>
      <c r="AI22" s="255"/>
      <c r="AJ22" s="255"/>
      <c r="AK22" s="255"/>
      <c r="AL22" s="255"/>
      <c r="AM22" s="255"/>
      <c r="AN22" s="255"/>
      <c r="AO22" s="255"/>
      <c r="AP22" s="255"/>
      <c r="AQ22" s="255"/>
      <c r="AR22" s="255"/>
      <c r="AS22" s="255"/>
      <c r="AT22" s="255"/>
      <c r="AU22" s="255"/>
      <c r="AV22" s="255"/>
      <c r="AW22" s="255"/>
      <c r="AX22" s="255"/>
      <c r="AY22" s="255"/>
      <c r="AZ22" s="255"/>
      <c r="BA22" s="255"/>
      <c r="BB22" s="255"/>
    </row>
    <row r="23" spans="2:54" s="241" customFormat="1" ht="63.75" hidden="1">
      <c r="B23" s="263" t="e">
        <f>IF('Formulario PPGR2'!$G24="","",CONCATENATE('Formulario PPGR2'!$C24,".",'Formulario PPGR2'!$D24,".",'Formulario PPGR2'!$E24,".",'Formulario PPGR2'!$F24))</f>
        <v>#REF!</v>
      </c>
      <c r="C23" s="263" t="e">
        <f>IF('Formulario PPGR2'!$G24="","",'Formulario PPGR1'!#REF!)</f>
        <v>#REF!</v>
      </c>
      <c r="D23" s="263" t="e">
        <f>IF('Formulario PPGR2'!$G24="","",'Formulario PPGR1'!#REF!)</f>
        <v>#REF!</v>
      </c>
      <c r="E23" s="263" t="e">
        <f>IF('Formulario PPGR2'!$G24="","",'Formulario PPGR1'!#REF!)</f>
        <v>#REF!</v>
      </c>
      <c r="F23" s="263" t="e">
        <f>IF('Formulario PPGR2'!$G24="","",'Formulario PPGR1'!#REF!)</f>
        <v>#REF!</v>
      </c>
      <c r="G23" s="232" t="s">
        <v>155</v>
      </c>
      <c r="H23" s="232" t="s">
        <v>533</v>
      </c>
      <c r="I23" s="232" t="s">
        <v>534</v>
      </c>
      <c r="J23" s="231"/>
      <c r="K23" s="231"/>
      <c r="L23" s="231">
        <v>1</v>
      </c>
      <c r="M23" s="231"/>
      <c r="N23" s="231"/>
      <c r="O23" s="231"/>
      <c r="P23" s="231"/>
      <c r="Q23" s="231">
        <v>1</v>
      </c>
      <c r="R23" s="231"/>
      <c r="S23" s="231"/>
      <c r="T23" s="231"/>
      <c r="U23" s="231"/>
      <c r="V23" s="239">
        <f>+Tabla2[[#This Row],[Dic]]+Tabla2[[#This Row],[Nov]]+Tabla2[[#This Row],[Oct]]+Tabla2[[#This Row],[Sep]]+Tabla2[[#This Row],[Ago]]+Tabla2[[#This Row],[Jul]]+Tabla2[[#This Row],[Jun]]+Tabla2[[#This Row],[May]]+Tabla2[[#This Row],[Abr]]+Tabla2[[#This Row],[Mar]]+Tabla2[[#This Row],[Feb]]+Tabla2[[#This Row],[Ene]]</f>
        <v>2</v>
      </c>
      <c r="W23" s="259" t="s">
        <v>496</v>
      </c>
      <c r="X23" s="259" t="s">
        <v>518</v>
      </c>
      <c r="Y23" s="232"/>
      <c r="Z23" s="231" t="s">
        <v>525</v>
      </c>
      <c r="AA23" s="255"/>
      <c r="AB23" s="255"/>
      <c r="AC23" s="255"/>
      <c r="AD23" s="255"/>
      <c r="AE23" s="255"/>
      <c r="AF23" s="255"/>
      <c r="AG23" s="255"/>
      <c r="AH23" s="255"/>
      <c r="AI23" s="255"/>
      <c r="AJ23" s="255"/>
      <c r="AK23" s="255"/>
      <c r="AL23" s="255"/>
      <c r="AM23" s="255"/>
      <c r="AN23" s="255"/>
      <c r="AO23" s="255"/>
      <c r="AP23" s="255"/>
      <c r="AQ23" s="255"/>
      <c r="AR23" s="255"/>
      <c r="AS23" s="255"/>
      <c r="AT23" s="255"/>
      <c r="AU23" s="255"/>
      <c r="AV23" s="255"/>
      <c r="AW23" s="255"/>
      <c r="AX23" s="255"/>
      <c r="AY23" s="255"/>
      <c r="AZ23" s="255"/>
      <c r="BA23" s="255"/>
      <c r="BB23" s="255"/>
    </row>
    <row r="24" spans="2:54" s="241" customFormat="1" ht="76.5" hidden="1">
      <c r="B24" s="263" t="e">
        <f>IF('Formulario PPGR2'!$G25="","",CONCATENATE('Formulario PPGR2'!$C25,".",'Formulario PPGR2'!$D25,".",'Formulario PPGR2'!$E25,".",'Formulario PPGR2'!$F25))</f>
        <v>#REF!</v>
      </c>
      <c r="C24" s="263" t="e">
        <f>IF('Formulario PPGR2'!$G25="","",'Formulario PPGR1'!#REF!)</f>
        <v>#REF!</v>
      </c>
      <c r="D24" s="263" t="e">
        <f>IF('Formulario PPGR2'!$G25="","",'Formulario PPGR1'!#REF!)</f>
        <v>#REF!</v>
      </c>
      <c r="E24" s="263" t="e">
        <f>IF('Formulario PPGR2'!$G25="","",'Formulario PPGR1'!#REF!)</f>
        <v>#REF!</v>
      </c>
      <c r="F24" s="263" t="e">
        <f>IF('Formulario PPGR2'!$G25="","",'Formulario PPGR1'!#REF!)</f>
        <v>#REF!</v>
      </c>
      <c r="G24" s="232" t="s">
        <v>155</v>
      </c>
      <c r="H24" s="232" t="s">
        <v>535</v>
      </c>
      <c r="I24" s="232" t="s">
        <v>536</v>
      </c>
      <c r="J24" s="231"/>
      <c r="K24" s="231">
        <v>1</v>
      </c>
      <c r="L24" s="231"/>
      <c r="M24" s="231"/>
      <c r="N24" s="231"/>
      <c r="O24" s="231">
        <v>1</v>
      </c>
      <c r="P24" s="231"/>
      <c r="Q24" s="231"/>
      <c r="R24" s="231">
        <v>1</v>
      </c>
      <c r="S24" s="231"/>
      <c r="T24" s="231"/>
      <c r="U24" s="231"/>
      <c r="V24" s="239">
        <f>+Tabla2[[#This Row],[Dic]]+Tabla2[[#This Row],[Nov]]+Tabla2[[#This Row],[Oct]]+Tabla2[[#This Row],[Sep]]+Tabla2[[#This Row],[Ago]]+Tabla2[[#This Row],[Jul]]+Tabla2[[#This Row],[Jun]]+Tabla2[[#This Row],[May]]+Tabla2[[#This Row],[Abr]]+Tabla2[[#This Row],[Mar]]+Tabla2[[#This Row],[Feb]]+Tabla2[[#This Row],[Ene]]</f>
        <v>3</v>
      </c>
      <c r="W24" s="259" t="s">
        <v>496</v>
      </c>
      <c r="X24" s="259" t="s">
        <v>518</v>
      </c>
      <c r="Y24" s="232"/>
      <c r="Z24" s="231" t="s">
        <v>525</v>
      </c>
      <c r="AA24" s="255"/>
      <c r="AB24" s="255"/>
      <c r="AC24" s="255"/>
      <c r="AD24" s="255"/>
      <c r="AE24" s="255"/>
      <c r="AF24" s="255"/>
      <c r="AG24" s="255"/>
      <c r="AH24" s="255"/>
      <c r="AI24" s="255"/>
      <c r="AJ24" s="255"/>
      <c r="AK24" s="255"/>
      <c r="AL24" s="255"/>
      <c r="AM24" s="255"/>
      <c r="AN24" s="255"/>
      <c r="AO24" s="255"/>
      <c r="AP24" s="255"/>
      <c r="AQ24" s="255"/>
      <c r="AR24" s="255"/>
      <c r="AS24" s="255"/>
      <c r="AT24" s="255"/>
      <c r="AU24" s="255"/>
      <c r="AV24" s="255"/>
      <c r="AW24" s="255"/>
      <c r="AX24" s="255"/>
      <c r="AY24" s="255"/>
      <c r="AZ24" s="255"/>
      <c r="BA24" s="255"/>
      <c r="BB24" s="255"/>
    </row>
    <row r="25" spans="2:54" s="241" customFormat="1" ht="38.25" hidden="1">
      <c r="B25" s="263" t="e">
        <f>IF('Formulario PPGR2'!$G26="","",CONCATENATE('Formulario PPGR2'!$C26,".",'Formulario PPGR2'!$D26,".",'Formulario PPGR2'!$E26,".",'Formulario PPGR2'!$F26))</f>
        <v>#REF!</v>
      </c>
      <c r="C25" s="263" t="e">
        <f>IF('Formulario PPGR2'!$G26="","",'Formulario PPGR1'!#REF!)</f>
        <v>#REF!</v>
      </c>
      <c r="D25" s="263" t="e">
        <f>IF('Formulario PPGR2'!$G26="","",'Formulario PPGR1'!#REF!)</f>
        <v>#REF!</v>
      </c>
      <c r="E25" s="263" t="e">
        <f>IF('Formulario PPGR2'!$G26="","",'Formulario PPGR1'!#REF!)</f>
        <v>#REF!</v>
      </c>
      <c r="F25" s="263" t="e">
        <f>IF('Formulario PPGR2'!$G26="","",'Formulario PPGR1'!#REF!)</f>
        <v>#REF!</v>
      </c>
      <c r="G25" s="232" t="s">
        <v>155</v>
      </c>
      <c r="H25" s="232" t="s">
        <v>537</v>
      </c>
      <c r="I25" s="232" t="s">
        <v>538</v>
      </c>
      <c r="J25" s="231"/>
      <c r="K25" s="231"/>
      <c r="L25" s="231">
        <v>1</v>
      </c>
      <c r="M25" s="231"/>
      <c r="N25" s="231">
        <v>1</v>
      </c>
      <c r="O25" s="231"/>
      <c r="P25" s="231">
        <v>1</v>
      </c>
      <c r="Q25" s="231"/>
      <c r="R25" s="231">
        <v>1</v>
      </c>
      <c r="S25" s="231"/>
      <c r="T25" s="231">
        <v>1</v>
      </c>
      <c r="U25" s="231"/>
      <c r="V25" s="239">
        <f>+Tabla2[[#This Row],[Dic]]+Tabla2[[#This Row],[Nov]]+Tabla2[[#This Row],[Oct]]+Tabla2[[#This Row],[Sep]]+Tabla2[[#This Row],[Ago]]+Tabla2[[#This Row],[Jul]]+Tabla2[[#This Row],[Jun]]+Tabla2[[#This Row],[May]]+Tabla2[[#This Row],[Abr]]+Tabla2[[#This Row],[Mar]]+Tabla2[[#This Row],[Feb]]+Tabla2[[#This Row],[Ene]]</f>
        <v>5</v>
      </c>
      <c r="W25" s="259" t="s">
        <v>497</v>
      </c>
      <c r="X25" s="259" t="s">
        <v>496</v>
      </c>
      <c r="Y25" s="232"/>
      <c r="Z25" s="231" t="s">
        <v>525</v>
      </c>
      <c r="AA25" s="255"/>
      <c r="AB25" s="255"/>
      <c r="AC25" s="255"/>
      <c r="AD25" s="255"/>
      <c r="AE25" s="255"/>
      <c r="AF25" s="255"/>
      <c r="AG25" s="255"/>
      <c r="AH25" s="255"/>
      <c r="AI25" s="255"/>
      <c r="AJ25" s="255"/>
      <c r="AK25" s="255"/>
      <c r="AL25" s="255"/>
      <c r="AM25" s="255"/>
      <c r="AN25" s="255"/>
      <c r="AO25" s="255"/>
      <c r="AP25" s="255"/>
      <c r="AQ25" s="255"/>
      <c r="AR25" s="255"/>
      <c r="AS25" s="255"/>
      <c r="AT25" s="255"/>
      <c r="AU25" s="255"/>
      <c r="AV25" s="255"/>
      <c r="AW25" s="255"/>
      <c r="AX25" s="255"/>
      <c r="AY25" s="255"/>
      <c r="AZ25" s="255"/>
      <c r="BA25" s="255"/>
      <c r="BB25" s="255"/>
    </row>
    <row r="26" spans="2:54" s="241" customFormat="1" ht="63.75" hidden="1">
      <c r="B26" s="263" t="e">
        <f>IF('Formulario PPGR2'!$G27="","",CONCATENATE('Formulario PPGR2'!$C27,".",'Formulario PPGR2'!$D27,".",'Formulario PPGR2'!$E27,".",'Formulario PPGR2'!$F27))</f>
        <v>#REF!</v>
      </c>
      <c r="C26" s="263" t="e">
        <f>IF('Formulario PPGR2'!$G27="","",'Formulario PPGR1'!#REF!)</f>
        <v>#REF!</v>
      </c>
      <c r="D26" s="263" t="e">
        <f>IF('Formulario PPGR2'!$G27="","",'Formulario PPGR1'!#REF!)</f>
        <v>#REF!</v>
      </c>
      <c r="E26" s="263" t="e">
        <f>IF('Formulario PPGR2'!$G27="","",'Formulario PPGR1'!#REF!)</f>
        <v>#REF!</v>
      </c>
      <c r="F26" s="263" t="e">
        <f>IF('Formulario PPGR2'!$G27="","",'Formulario PPGR1'!#REF!)</f>
        <v>#REF!</v>
      </c>
      <c r="G26" s="232" t="s">
        <v>155</v>
      </c>
      <c r="H26" s="232" t="s">
        <v>539</v>
      </c>
      <c r="I26" s="232" t="s">
        <v>540</v>
      </c>
      <c r="J26" s="231"/>
      <c r="K26" s="231"/>
      <c r="L26" s="231"/>
      <c r="M26" s="231">
        <v>1</v>
      </c>
      <c r="N26" s="231"/>
      <c r="O26" s="231"/>
      <c r="P26" s="231"/>
      <c r="Q26" s="231">
        <v>1</v>
      </c>
      <c r="R26" s="231"/>
      <c r="S26" s="231"/>
      <c r="T26" s="231"/>
      <c r="U26" s="231"/>
      <c r="V26" s="239">
        <f>+Tabla2[[#This Row],[Dic]]+Tabla2[[#This Row],[Nov]]+Tabla2[[#This Row],[Oct]]+Tabla2[[#This Row],[Sep]]+Tabla2[[#This Row],[Ago]]+Tabla2[[#This Row],[Jul]]+Tabla2[[#This Row],[Jun]]+Tabla2[[#This Row],[May]]+Tabla2[[#This Row],[Abr]]+Tabla2[[#This Row],[Mar]]+Tabla2[[#This Row],[Feb]]+Tabla2[[#This Row],[Ene]]</f>
        <v>2</v>
      </c>
      <c r="W26" s="259" t="s">
        <v>496</v>
      </c>
      <c r="X26" s="259" t="s">
        <v>518</v>
      </c>
      <c r="Y26" s="232"/>
      <c r="Z26" s="231" t="s">
        <v>525</v>
      </c>
      <c r="AA26" s="255"/>
      <c r="AB26" s="255"/>
      <c r="AC26" s="255"/>
      <c r="AD26" s="255"/>
      <c r="AE26" s="255"/>
      <c r="AF26" s="255"/>
      <c r="AG26" s="255"/>
      <c r="AH26" s="255"/>
      <c r="AI26" s="255"/>
      <c r="AJ26" s="255"/>
      <c r="AK26" s="255"/>
      <c r="AL26" s="255"/>
      <c r="AM26" s="255"/>
      <c r="AN26" s="255"/>
      <c r="AO26" s="255"/>
      <c r="AP26" s="255"/>
      <c r="AQ26" s="255"/>
      <c r="AR26" s="255"/>
      <c r="AS26" s="255"/>
      <c r="AT26" s="255"/>
      <c r="AU26" s="255"/>
      <c r="AV26" s="255"/>
      <c r="AW26" s="255"/>
      <c r="AX26" s="255"/>
      <c r="AY26" s="255"/>
      <c r="AZ26" s="255"/>
      <c r="BA26" s="255"/>
      <c r="BB26" s="255"/>
    </row>
    <row r="27" spans="2:54" s="241" customFormat="1" ht="38.25" hidden="1">
      <c r="B27" s="263" t="e">
        <f>IF('Formulario PPGR2'!$G28="","",CONCATENATE('Formulario PPGR2'!$C28,".",'Formulario PPGR2'!$D28,".",'Formulario PPGR2'!$E28,".",'Formulario PPGR2'!$F28))</f>
        <v>#REF!</v>
      </c>
      <c r="C27" s="263" t="e">
        <f>IF('Formulario PPGR2'!$G28="","",'Formulario PPGR1'!#REF!)</f>
        <v>#REF!</v>
      </c>
      <c r="D27" s="263" t="e">
        <f>IF('Formulario PPGR2'!$G28="","",'Formulario PPGR1'!#REF!)</f>
        <v>#REF!</v>
      </c>
      <c r="E27" s="263" t="e">
        <f>IF('Formulario PPGR2'!$G28="","",'Formulario PPGR1'!#REF!)</f>
        <v>#REF!</v>
      </c>
      <c r="F27" s="263" t="e">
        <f>IF('Formulario PPGR2'!$G28="","",'Formulario PPGR1'!#REF!)</f>
        <v>#REF!</v>
      </c>
      <c r="G27" s="232" t="s">
        <v>155</v>
      </c>
      <c r="H27" s="232" t="s">
        <v>541</v>
      </c>
      <c r="I27" s="232" t="s">
        <v>542</v>
      </c>
      <c r="J27" s="231"/>
      <c r="K27" s="231"/>
      <c r="L27" s="231">
        <v>1</v>
      </c>
      <c r="M27" s="231"/>
      <c r="N27" s="231"/>
      <c r="O27" s="231">
        <v>1</v>
      </c>
      <c r="P27" s="231"/>
      <c r="Q27" s="231"/>
      <c r="R27" s="231">
        <v>1</v>
      </c>
      <c r="S27" s="231"/>
      <c r="T27" s="231"/>
      <c r="U27" s="231"/>
      <c r="V27" s="239">
        <f>+Tabla2[[#This Row],[Dic]]+Tabla2[[#This Row],[Nov]]+Tabla2[[#This Row],[Oct]]+Tabla2[[#This Row],[Sep]]+Tabla2[[#This Row],[Ago]]+Tabla2[[#This Row],[Jul]]+Tabla2[[#This Row],[Jun]]+Tabla2[[#This Row],[May]]+Tabla2[[#This Row],[Abr]]+Tabla2[[#This Row],[Mar]]+Tabla2[[#This Row],[Feb]]+Tabla2[[#This Row],[Ene]]</f>
        <v>3</v>
      </c>
      <c r="W27" s="259" t="s">
        <v>496</v>
      </c>
      <c r="X27" s="259" t="s">
        <v>518</v>
      </c>
      <c r="Y27" s="232"/>
      <c r="Z27" s="231" t="s">
        <v>525</v>
      </c>
      <c r="AA27" s="255"/>
      <c r="AB27" s="255"/>
      <c r="AC27" s="255"/>
      <c r="AD27" s="255"/>
      <c r="AE27" s="255"/>
      <c r="AF27" s="255"/>
      <c r="AG27" s="255"/>
      <c r="AH27" s="255"/>
      <c r="AI27" s="255"/>
      <c r="AJ27" s="255"/>
      <c r="AK27" s="255"/>
      <c r="AL27" s="255"/>
      <c r="AM27" s="255"/>
      <c r="AN27" s="255"/>
      <c r="AO27" s="255"/>
      <c r="AP27" s="255"/>
      <c r="AQ27" s="255"/>
      <c r="AR27" s="255"/>
      <c r="AS27" s="255"/>
      <c r="AT27" s="255"/>
      <c r="AU27" s="255"/>
      <c r="AV27" s="255"/>
      <c r="AW27" s="255"/>
      <c r="AX27" s="255"/>
      <c r="AY27" s="255"/>
      <c r="AZ27" s="255"/>
      <c r="BA27" s="255"/>
      <c r="BB27" s="255"/>
    </row>
    <row r="28" spans="2:54" s="241" customFormat="1" ht="63.75" hidden="1">
      <c r="B28" s="263" t="e">
        <f>IF('Formulario PPGR2'!$G31="","",CONCATENATE('Formulario PPGR2'!$C31,".",'Formulario PPGR2'!$D31,".",'Formulario PPGR2'!$E31,".",'Formulario PPGR2'!$F31))</f>
        <v>#REF!</v>
      </c>
      <c r="C28" s="263" t="e">
        <f>IF('Formulario PPGR2'!$G31="","",'Formulario PPGR1'!#REF!)</f>
        <v>#REF!</v>
      </c>
      <c r="D28" s="263" t="e">
        <f>IF('Formulario PPGR2'!$G31="","",'Formulario PPGR1'!#REF!)</f>
        <v>#REF!</v>
      </c>
      <c r="E28" s="263" t="e">
        <f>IF('Formulario PPGR2'!$G31="","",'Formulario PPGR1'!#REF!)</f>
        <v>#REF!</v>
      </c>
      <c r="F28" s="263" t="e">
        <f>IF('Formulario PPGR2'!$G31="","",'Formulario PPGR1'!#REF!)</f>
        <v>#REF!</v>
      </c>
      <c r="G28" s="232" t="s">
        <v>158</v>
      </c>
      <c r="H28" s="232" t="s">
        <v>543</v>
      </c>
      <c r="I28" s="235" t="s">
        <v>544</v>
      </c>
      <c r="J28" s="231"/>
      <c r="K28" s="231"/>
      <c r="L28" s="231">
        <v>1</v>
      </c>
      <c r="M28" s="231"/>
      <c r="N28" s="231"/>
      <c r="O28" s="231">
        <v>1</v>
      </c>
      <c r="P28" s="231"/>
      <c r="Q28" s="231"/>
      <c r="R28" s="231">
        <v>1</v>
      </c>
      <c r="S28" s="231"/>
      <c r="T28" s="231"/>
      <c r="U28" s="231">
        <v>1</v>
      </c>
      <c r="V28" s="239">
        <f>+Tabla2[[#This Row],[Dic]]+Tabla2[[#This Row],[Nov]]+Tabla2[[#This Row],[Oct]]+Tabla2[[#This Row],[Sep]]+Tabla2[[#This Row],[Ago]]+Tabla2[[#This Row],[Jul]]+Tabla2[[#This Row],[Jun]]+Tabla2[[#This Row],[May]]+Tabla2[[#This Row],[Abr]]+Tabla2[[#This Row],[Mar]]+Tabla2[[#This Row],[Feb]]+Tabla2[[#This Row],[Ene]]</f>
        <v>4</v>
      </c>
      <c r="W28" s="259" t="s">
        <v>497</v>
      </c>
      <c r="X28" s="259"/>
      <c r="Y28" s="232"/>
      <c r="Z28" s="231" t="s">
        <v>545</v>
      </c>
      <c r="AA28" s="255"/>
      <c r="AB28" s="255"/>
      <c r="AC28" s="255"/>
      <c r="AD28" s="255"/>
      <c r="AE28" s="255"/>
      <c r="AF28" s="255"/>
      <c r="AG28" s="255"/>
      <c r="AH28" s="255"/>
      <c r="AI28" s="255"/>
      <c r="AJ28" s="255"/>
      <c r="AK28" s="255"/>
      <c r="AL28" s="255"/>
      <c r="AM28" s="255"/>
      <c r="AN28" s="255"/>
      <c r="AO28" s="255"/>
      <c r="AP28" s="255"/>
      <c r="AQ28" s="255"/>
      <c r="AR28" s="255"/>
      <c r="AS28" s="255"/>
      <c r="AT28" s="255"/>
      <c r="AU28" s="255"/>
      <c r="AV28" s="255"/>
      <c r="AW28" s="255"/>
      <c r="AX28" s="255"/>
      <c r="AY28" s="255"/>
      <c r="AZ28" s="255"/>
      <c r="BA28" s="255"/>
      <c r="BB28" s="255"/>
    </row>
    <row r="29" spans="2:54" s="241" customFormat="1" ht="63.75" hidden="1">
      <c r="B29" s="263" t="e">
        <f>IF('Formulario PPGR2'!$G29="","",CONCATENATE('Formulario PPGR2'!$C29,".",'Formulario PPGR2'!$D29,".",'Formulario PPGR2'!$E29,".",'Formulario PPGR2'!$F29))</f>
        <v>#REF!</v>
      </c>
      <c r="C29" s="263" t="e">
        <f>IF('Formulario PPGR2'!$G29="","",'Formulario PPGR1'!#REF!)</f>
        <v>#REF!</v>
      </c>
      <c r="D29" s="263" t="e">
        <f>IF('Formulario PPGR2'!$G29="","",'Formulario PPGR1'!#REF!)</f>
        <v>#REF!</v>
      </c>
      <c r="E29" s="263" t="e">
        <f>IF('Formulario PPGR2'!$G29="","",'Formulario PPGR1'!#REF!)</f>
        <v>#REF!</v>
      </c>
      <c r="F29" s="263" t="e">
        <f>IF('Formulario PPGR2'!$G29="","",'Formulario PPGR1'!#REF!)</f>
        <v>#REF!</v>
      </c>
      <c r="G29" s="232" t="s">
        <v>546</v>
      </c>
      <c r="H29" s="232" t="s">
        <v>547</v>
      </c>
      <c r="I29" s="232" t="s">
        <v>548</v>
      </c>
      <c r="J29" s="231"/>
      <c r="K29" s="231"/>
      <c r="L29" s="231">
        <v>1</v>
      </c>
      <c r="M29" s="231"/>
      <c r="N29" s="231"/>
      <c r="O29" s="231">
        <v>1</v>
      </c>
      <c r="P29" s="231"/>
      <c r="Q29" s="231"/>
      <c r="R29" s="231">
        <v>1</v>
      </c>
      <c r="S29" s="231"/>
      <c r="T29" s="231"/>
      <c r="U29" s="231">
        <v>1</v>
      </c>
      <c r="V29" s="239">
        <f>+Tabla2[[#This Row],[Dic]]+Tabla2[[#This Row],[Nov]]+Tabla2[[#This Row],[Oct]]+Tabla2[[#This Row],[Sep]]+Tabla2[[#This Row],[Ago]]+Tabla2[[#This Row],[Jul]]+Tabla2[[#This Row],[Jun]]+Tabla2[[#This Row],[May]]+Tabla2[[#This Row],[Abr]]+Tabla2[[#This Row],[Mar]]+Tabla2[[#This Row],[Feb]]+Tabla2[[#This Row],[Ene]]</f>
        <v>4</v>
      </c>
      <c r="W29" s="259" t="s">
        <v>496</v>
      </c>
      <c r="X29" s="259" t="s">
        <v>497</v>
      </c>
      <c r="Y29" s="232"/>
      <c r="Z29" s="231" t="s">
        <v>545</v>
      </c>
      <c r="AA29" s="255"/>
      <c r="AB29" s="255"/>
      <c r="AC29" s="255"/>
      <c r="AD29" s="255"/>
      <c r="AE29" s="255"/>
      <c r="AF29" s="255"/>
      <c r="AG29" s="255"/>
      <c r="AH29" s="255"/>
      <c r="AI29" s="255"/>
      <c r="AJ29" s="255"/>
      <c r="AK29" s="255"/>
      <c r="AL29" s="255"/>
      <c r="AM29" s="255"/>
      <c r="AN29" s="255"/>
      <c r="AO29" s="255"/>
      <c r="AP29" s="255"/>
      <c r="AQ29" s="255"/>
      <c r="AR29" s="255"/>
      <c r="AS29" s="255"/>
      <c r="AT29" s="255"/>
      <c r="AU29" s="255"/>
      <c r="AV29" s="255"/>
      <c r="AW29" s="255"/>
      <c r="AX29" s="255"/>
      <c r="AY29" s="255"/>
      <c r="AZ29" s="255"/>
      <c r="BA29" s="255"/>
      <c r="BB29" s="255"/>
    </row>
    <row r="30" spans="2:54" s="241" customFormat="1" ht="63.75" hidden="1">
      <c r="B30" s="263" t="e">
        <f>IF('Formulario PPGR2'!$G30="","",CONCATENATE('Formulario PPGR2'!$C30,".",'Formulario PPGR2'!$D30,".",'Formulario PPGR2'!$E30,".",'Formulario PPGR2'!$F30))</f>
        <v>#REF!</v>
      </c>
      <c r="C30" s="263" t="e">
        <f>IF('Formulario PPGR2'!$G30="","",'Formulario PPGR1'!#REF!)</f>
        <v>#REF!</v>
      </c>
      <c r="D30" s="263" t="e">
        <f>IF('Formulario PPGR2'!$G30="","",'Formulario PPGR1'!#REF!)</f>
        <v>#REF!</v>
      </c>
      <c r="E30" s="263" t="e">
        <f>IF('Formulario PPGR2'!$G30="","",'Formulario PPGR1'!#REF!)</f>
        <v>#REF!</v>
      </c>
      <c r="F30" s="263" t="e">
        <f>IF('Formulario PPGR2'!$G30="","",'Formulario PPGR1'!#REF!)</f>
        <v>#REF!</v>
      </c>
      <c r="G30" s="232" t="s">
        <v>546</v>
      </c>
      <c r="H30" s="232" t="s">
        <v>549</v>
      </c>
      <c r="I30" s="232" t="s">
        <v>550</v>
      </c>
      <c r="J30" s="231"/>
      <c r="K30" s="231"/>
      <c r="L30" s="231">
        <v>1</v>
      </c>
      <c r="M30" s="231"/>
      <c r="N30" s="231"/>
      <c r="O30" s="231">
        <v>1</v>
      </c>
      <c r="P30" s="231"/>
      <c r="Q30" s="231"/>
      <c r="R30" s="231">
        <v>1</v>
      </c>
      <c r="S30" s="231"/>
      <c r="T30" s="231"/>
      <c r="U30" s="231">
        <v>1</v>
      </c>
      <c r="V30" s="239">
        <f>+Tabla2[[#This Row],[Dic]]+Tabla2[[#This Row],[Nov]]+Tabla2[[#This Row],[Oct]]+Tabla2[[#This Row],[Sep]]+Tabla2[[#This Row],[Ago]]+Tabla2[[#This Row],[Jul]]+Tabla2[[#This Row],[Jun]]+Tabla2[[#This Row],[May]]+Tabla2[[#This Row],[Abr]]+Tabla2[[#This Row],[Mar]]+Tabla2[[#This Row],[Feb]]+Tabla2[[#This Row],[Ene]]</f>
        <v>4</v>
      </c>
      <c r="W30" s="259" t="s">
        <v>513</v>
      </c>
      <c r="X30" s="259" t="s">
        <v>507</v>
      </c>
      <c r="Y30" s="232" t="s">
        <v>551</v>
      </c>
      <c r="Z30" s="231" t="s">
        <v>545</v>
      </c>
      <c r="AA30" s="255"/>
      <c r="AB30" s="255"/>
      <c r="AC30" s="255"/>
      <c r="AD30" s="255"/>
      <c r="AE30" s="255"/>
      <c r="AF30" s="255"/>
      <c r="AG30" s="255"/>
      <c r="AH30" s="255"/>
      <c r="AI30" s="255"/>
      <c r="AJ30" s="255"/>
      <c r="AK30" s="255"/>
      <c r="AL30" s="255"/>
      <c r="AM30" s="255"/>
      <c r="AN30" s="255"/>
      <c r="AO30" s="255"/>
      <c r="AP30" s="255"/>
      <c r="AQ30" s="255"/>
      <c r="AR30" s="255"/>
      <c r="AS30" s="255"/>
      <c r="AT30" s="255"/>
      <c r="AU30" s="255"/>
      <c r="AV30" s="255"/>
      <c r="AW30" s="255"/>
      <c r="AX30" s="255"/>
      <c r="AY30" s="255"/>
      <c r="AZ30" s="255"/>
      <c r="BA30" s="255"/>
      <c r="BB30" s="255"/>
    </row>
    <row r="31" spans="2:54" s="241" customFormat="1" ht="51" hidden="1">
      <c r="B31" s="263" t="e">
        <f>IF('Formulario PPGR2'!$G32="","",CONCATENATE('Formulario PPGR2'!$C32,".",'Formulario PPGR2'!$D32,".",'Formulario PPGR2'!$E32,".",'Formulario PPGR2'!$F32))</f>
        <v>#REF!</v>
      </c>
      <c r="C31" s="263"/>
      <c r="D31" s="263" t="e">
        <f>IF('Formulario PPGR2'!$G32="","",'Formulario PPGR1'!#REF!)</f>
        <v>#REF!</v>
      </c>
      <c r="E31" s="263" t="e">
        <f>IF('Formulario PPGR2'!$G32="","",'Formulario PPGR1'!#REF!)</f>
        <v>#REF!</v>
      </c>
      <c r="F31" s="263" t="e">
        <f>IF('Formulario PPGR2'!$G32="","",'Formulario PPGR1'!#REF!)</f>
        <v>#REF!</v>
      </c>
      <c r="G31" s="232" t="s">
        <v>168</v>
      </c>
      <c r="H31" s="232" t="s">
        <v>552</v>
      </c>
      <c r="I31" s="232" t="s">
        <v>553</v>
      </c>
      <c r="J31" s="231"/>
      <c r="K31" s="231"/>
      <c r="L31" s="231">
        <v>1</v>
      </c>
      <c r="M31" s="231"/>
      <c r="N31" s="231"/>
      <c r="O31" s="231"/>
      <c r="P31" s="231"/>
      <c r="Q31" s="231"/>
      <c r="R31" s="231"/>
      <c r="S31" s="231"/>
      <c r="T31" s="231"/>
      <c r="U31" s="231"/>
      <c r="V31" s="239">
        <f>+Tabla2[[#This Row],[Dic]]+Tabla2[[#This Row],[Nov]]+Tabla2[[#This Row],[Oct]]+Tabla2[[#This Row],[Sep]]+Tabla2[[#This Row],[Ago]]+Tabla2[[#This Row],[Jul]]+Tabla2[[#This Row],[Jun]]+Tabla2[[#This Row],[May]]+Tabla2[[#This Row],[Abr]]+Tabla2[[#This Row],[Mar]]+Tabla2[[#This Row],[Feb]]+Tabla2[[#This Row],[Ene]]</f>
        <v>1</v>
      </c>
      <c r="W31" s="259" t="s">
        <v>497</v>
      </c>
      <c r="X31" s="259"/>
      <c r="Y31" s="232"/>
      <c r="Z31" s="231" t="s">
        <v>554</v>
      </c>
      <c r="AA31" s="255"/>
      <c r="AB31" s="255"/>
      <c r="AC31" s="255"/>
      <c r="AD31" s="255"/>
      <c r="AE31" s="255"/>
      <c r="AF31" s="255"/>
      <c r="AG31" s="255"/>
      <c r="AH31" s="255"/>
      <c r="AI31" s="255"/>
      <c r="AJ31" s="255"/>
      <c r="AK31" s="255"/>
      <c r="AL31" s="255"/>
      <c r="AM31" s="255"/>
      <c r="AN31" s="255"/>
      <c r="AO31" s="255"/>
      <c r="AP31" s="255"/>
      <c r="AQ31" s="255"/>
      <c r="AR31" s="255"/>
      <c r="AS31" s="255"/>
      <c r="AT31" s="255"/>
      <c r="AU31" s="255"/>
      <c r="AV31" s="255"/>
      <c r="AW31" s="255"/>
      <c r="AX31" s="255"/>
      <c r="AY31" s="255"/>
      <c r="AZ31" s="255"/>
      <c r="BA31" s="255"/>
      <c r="BB31" s="255"/>
    </row>
    <row r="32" spans="2:54" s="241" customFormat="1" ht="51" hidden="1">
      <c r="B32" s="263" t="e">
        <f>IF('Formulario PPGR2'!$G33="","",CONCATENATE('Formulario PPGR2'!$C33,".",'Formulario PPGR2'!$D33,".",'Formulario PPGR2'!$E33,".",'Formulario PPGR2'!$F33))</f>
        <v>#REF!</v>
      </c>
      <c r="C32" s="263"/>
      <c r="D32" s="263" t="e">
        <f>IF('Formulario PPGR2'!$G33="","",'Formulario PPGR1'!#REF!)</f>
        <v>#REF!</v>
      </c>
      <c r="E32" s="263" t="e">
        <f>IF('Formulario PPGR2'!$G33="","",'Formulario PPGR1'!#REF!)</f>
        <v>#REF!</v>
      </c>
      <c r="F32" s="263" t="e">
        <f>IF('Formulario PPGR2'!$G33="","",'Formulario PPGR1'!#REF!)</f>
        <v>#REF!</v>
      </c>
      <c r="G32" s="232" t="s">
        <v>168</v>
      </c>
      <c r="H32" s="232" t="s">
        <v>555</v>
      </c>
      <c r="I32" s="232" t="s">
        <v>556</v>
      </c>
      <c r="J32" s="231"/>
      <c r="K32" s="231"/>
      <c r="L32" s="231">
        <v>1</v>
      </c>
      <c r="M32" s="231"/>
      <c r="N32" s="231"/>
      <c r="O32" s="231">
        <v>1</v>
      </c>
      <c r="P32" s="231"/>
      <c r="Q32" s="231"/>
      <c r="R32" s="231">
        <v>1</v>
      </c>
      <c r="S32" s="231"/>
      <c r="T32" s="231"/>
      <c r="U32" s="231">
        <v>1</v>
      </c>
      <c r="V32" s="239">
        <f>+Tabla2[[#This Row],[Dic]]+Tabla2[[#This Row],[Nov]]+Tabla2[[#This Row],[Oct]]+Tabla2[[#This Row],[Sep]]+Tabla2[[#This Row],[Ago]]+Tabla2[[#This Row],[Jul]]+Tabla2[[#This Row],[Jun]]+Tabla2[[#This Row],[May]]+Tabla2[[#This Row],[Abr]]+Tabla2[[#This Row],[Mar]]+Tabla2[[#This Row],[Feb]]+Tabla2[[#This Row],[Ene]]</f>
        <v>4</v>
      </c>
      <c r="W32" s="259" t="s">
        <v>497</v>
      </c>
      <c r="X32" s="259" t="s">
        <v>496</v>
      </c>
      <c r="Y32" s="232"/>
      <c r="Z32" s="231" t="s">
        <v>554</v>
      </c>
      <c r="AA32" s="255"/>
      <c r="AB32" s="255"/>
      <c r="AC32" s="255"/>
      <c r="AD32" s="255"/>
      <c r="AE32" s="255"/>
      <c r="AF32" s="255"/>
      <c r="AG32" s="255"/>
      <c r="AH32" s="255"/>
      <c r="AI32" s="255"/>
      <c r="AJ32" s="255"/>
      <c r="AK32" s="255"/>
      <c r="AL32" s="255"/>
      <c r="AM32" s="255"/>
      <c r="AN32" s="255"/>
      <c r="AO32" s="255"/>
      <c r="AP32" s="255"/>
      <c r="AQ32" s="255"/>
      <c r="AR32" s="255"/>
      <c r="AS32" s="255"/>
      <c r="AT32" s="255"/>
      <c r="AU32" s="255"/>
      <c r="AV32" s="255"/>
      <c r="AW32" s="255"/>
      <c r="AX32" s="255"/>
      <c r="AY32" s="255"/>
      <c r="AZ32" s="255"/>
      <c r="BA32" s="255"/>
      <c r="BB32" s="255"/>
    </row>
    <row r="33" spans="2:54" s="241" customFormat="1" ht="51" hidden="1">
      <c r="B33" s="263" t="e">
        <f>IF('Formulario PPGR2'!$G34="","",CONCATENATE('Formulario PPGR2'!$C34,".",'Formulario PPGR2'!$D34,".",'Formulario PPGR2'!$E34,".",'Formulario PPGR2'!$F34))</f>
        <v>#REF!</v>
      </c>
      <c r="C33" s="263"/>
      <c r="D33" s="263" t="e">
        <f>IF('Formulario PPGR2'!$G34="","",'Formulario PPGR1'!#REF!)</f>
        <v>#REF!</v>
      </c>
      <c r="E33" s="263" t="e">
        <f>IF('Formulario PPGR2'!$G34="","",'Formulario PPGR1'!#REF!)</f>
        <v>#REF!</v>
      </c>
      <c r="F33" s="263" t="e">
        <f>IF('Formulario PPGR2'!$G34="","",'Formulario PPGR1'!#REF!)</f>
        <v>#REF!</v>
      </c>
      <c r="G33" s="232" t="s">
        <v>168</v>
      </c>
      <c r="H33" s="232" t="s">
        <v>557</v>
      </c>
      <c r="I33" s="232" t="s">
        <v>558</v>
      </c>
      <c r="J33" s="231">
        <v>1</v>
      </c>
      <c r="K33" s="231"/>
      <c r="L33" s="231"/>
      <c r="M33" s="231"/>
      <c r="N33" s="231">
        <v>1</v>
      </c>
      <c r="O33" s="231"/>
      <c r="P33" s="231"/>
      <c r="Q33" s="231"/>
      <c r="R33" s="231">
        <v>1</v>
      </c>
      <c r="S33" s="231"/>
      <c r="T33" s="231"/>
      <c r="U33" s="231"/>
      <c r="V33" s="239">
        <f>+Tabla2[[#This Row],[Dic]]+Tabla2[[#This Row],[Nov]]+Tabla2[[#This Row],[Oct]]+Tabla2[[#This Row],[Sep]]+Tabla2[[#This Row],[Ago]]+Tabla2[[#This Row],[Jul]]+Tabla2[[#This Row],[Jun]]+Tabla2[[#This Row],[May]]+Tabla2[[#This Row],[Abr]]+Tabla2[[#This Row],[Mar]]+Tabla2[[#This Row],[Feb]]+Tabla2[[#This Row],[Ene]]</f>
        <v>3</v>
      </c>
      <c r="W33" s="259" t="s">
        <v>496</v>
      </c>
      <c r="X33" s="259" t="s">
        <v>518</v>
      </c>
      <c r="Y33" s="232"/>
      <c r="Z33" s="231" t="s">
        <v>554</v>
      </c>
      <c r="AA33" s="255"/>
      <c r="AB33" s="255"/>
      <c r="AC33" s="255"/>
      <c r="AD33" s="255"/>
      <c r="AE33" s="255"/>
      <c r="AF33" s="255"/>
      <c r="AG33" s="255"/>
      <c r="AH33" s="255"/>
      <c r="AI33" s="255"/>
      <c r="AJ33" s="255"/>
      <c r="AK33" s="255"/>
      <c r="AL33" s="255"/>
      <c r="AM33" s="255"/>
      <c r="AN33" s="255"/>
      <c r="AO33" s="255"/>
      <c r="AP33" s="255"/>
      <c r="AQ33" s="255"/>
      <c r="AR33" s="255"/>
      <c r="AS33" s="255"/>
      <c r="AT33" s="255"/>
      <c r="AU33" s="255"/>
      <c r="AV33" s="255"/>
      <c r="AW33" s="255"/>
      <c r="AX33" s="255"/>
      <c r="AY33" s="255"/>
      <c r="AZ33" s="255"/>
      <c r="BA33" s="255"/>
      <c r="BB33" s="255"/>
    </row>
    <row r="34" spans="2:54" s="241" customFormat="1" ht="51" hidden="1">
      <c r="B34" s="263" t="e">
        <f>IF('Formulario PPGR2'!$G36="","",CONCATENATE('Formulario PPGR2'!$C36,".",'Formulario PPGR2'!$D36,".",'Formulario PPGR2'!$E36,".",'Formulario PPGR2'!$F36))</f>
        <v>#REF!</v>
      </c>
      <c r="C34" s="263" t="e">
        <f>IF('Formulario PPGR2'!$G36="","",'Formulario PPGR1'!#REF!)</f>
        <v>#REF!</v>
      </c>
      <c r="D34" s="263" t="e">
        <f>IF('Formulario PPGR2'!$G36="","",'Formulario PPGR1'!#REF!)</f>
        <v>#REF!</v>
      </c>
      <c r="E34" s="263" t="e">
        <f>IF('Formulario PPGR2'!$G36="","",'Formulario PPGR1'!#REF!)</f>
        <v>#REF!</v>
      </c>
      <c r="F34" s="263" t="e">
        <f>IF('Formulario PPGR2'!$G36="","",'Formulario PPGR1'!#REF!)</f>
        <v>#REF!</v>
      </c>
      <c r="G34" s="232" t="s">
        <v>172</v>
      </c>
      <c r="H34" s="232" t="s">
        <v>559</v>
      </c>
      <c r="I34" s="232" t="s">
        <v>560</v>
      </c>
      <c r="J34" s="231"/>
      <c r="K34" s="231">
        <v>1</v>
      </c>
      <c r="L34" s="231">
        <v>1</v>
      </c>
      <c r="M34" s="231">
        <v>1</v>
      </c>
      <c r="N34" s="231">
        <v>1</v>
      </c>
      <c r="O34" s="231">
        <v>1</v>
      </c>
      <c r="P34" s="231">
        <v>1</v>
      </c>
      <c r="Q34" s="231">
        <v>1</v>
      </c>
      <c r="R34" s="231">
        <v>1</v>
      </c>
      <c r="S34" s="231">
        <v>1</v>
      </c>
      <c r="T34" s="231">
        <v>1</v>
      </c>
      <c r="U34" s="231">
        <v>1</v>
      </c>
      <c r="V34" s="239">
        <f>+Tabla2[[#This Row],[Dic]]+Tabla2[[#This Row],[Nov]]+Tabla2[[#This Row],[Oct]]+Tabla2[[#This Row],[Sep]]+Tabla2[[#This Row],[Ago]]+Tabla2[[#This Row],[Jul]]+Tabla2[[#This Row],[Jun]]+Tabla2[[#This Row],[May]]+Tabla2[[#This Row],[Abr]]+Tabla2[[#This Row],[Mar]]+Tabla2[[#This Row],[Feb]]+Tabla2[[#This Row],[Ene]]</f>
        <v>11</v>
      </c>
      <c r="W34" s="259" t="s">
        <v>496</v>
      </c>
      <c r="X34" s="259" t="s">
        <v>497</v>
      </c>
      <c r="Y34" s="232"/>
      <c r="Z34" s="231" t="s">
        <v>501</v>
      </c>
      <c r="AA34" s="255"/>
      <c r="AB34" s="255"/>
      <c r="AC34" s="255"/>
      <c r="AD34" s="255"/>
      <c r="AE34" s="255"/>
      <c r="AF34" s="255"/>
      <c r="AG34" s="255"/>
      <c r="AH34" s="255"/>
      <c r="AI34" s="255"/>
      <c r="AJ34" s="255"/>
      <c r="AK34" s="255"/>
      <c r="AL34" s="255"/>
      <c r="AM34" s="255"/>
      <c r="AN34" s="255"/>
      <c r="AO34" s="255"/>
      <c r="AP34" s="255"/>
      <c r="AQ34" s="255"/>
      <c r="AR34" s="255"/>
      <c r="AS34" s="255"/>
      <c r="AT34" s="255"/>
      <c r="AU34" s="255"/>
      <c r="AV34" s="255"/>
      <c r="AW34" s="255"/>
      <c r="AX34" s="255"/>
      <c r="AY34" s="255"/>
      <c r="AZ34" s="255"/>
      <c r="BA34" s="255"/>
      <c r="BB34" s="255"/>
    </row>
    <row r="35" spans="2:54" s="241" customFormat="1" ht="51" hidden="1">
      <c r="B35" s="263" t="e">
        <f>IF('Formulario PPGR2'!$G35="","",CONCATENATE('Formulario PPGR2'!$C35,".",'Formulario PPGR2'!$D35,".",'Formulario PPGR2'!$E35,".",'Formulario PPGR2'!$F35))</f>
        <v>#REF!</v>
      </c>
      <c r="C35" s="263" t="e">
        <f>IF('Formulario PPGR2'!$G35="","",'Formulario PPGR1'!#REF!)</f>
        <v>#REF!</v>
      </c>
      <c r="D35" s="263" t="e">
        <f>IF('Formulario PPGR2'!$G35="","",'Formulario PPGR1'!#REF!)</f>
        <v>#REF!</v>
      </c>
      <c r="E35" s="263" t="e">
        <f>IF('Formulario PPGR2'!$G35="","",'Formulario PPGR1'!#REF!)</f>
        <v>#REF!</v>
      </c>
      <c r="F35" s="263" t="e">
        <f>IF('Formulario PPGR2'!$G35="","",'Formulario PPGR1'!#REF!)</f>
        <v>#REF!</v>
      </c>
      <c r="G35" s="232" t="s">
        <v>172</v>
      </c>
      <c r="H35" s="232" t="s">
        <v>561</v>
      </c>
      <c r="I35" s="232" t="s">
        <v>562</v>
      </c>
      <c r="J35" s="231"/>
      <c r="K35" s="231"/>
      <c r="L35" s="231"/>
      <c r="M35" s="231">
        <v>3</v>
      </c>
      <c r="N35" s="231"/>
      <c r="O35" s="231"/>
      <c r="P35" s="231">
        <v>3</v>
      </c>
      <c r="Q35" s="231"/>
      <c r="R35" s="231"/>
      <c r="S35" s="231">
        <v>3</v>
      </c>
      <c r="T35" s="231"/>
      <c r="U35" s="231">
        <v>1</v>
      </c>
      <c r="V35" s="239">
        <f>+Tabla2[[#This Row],[Dic]]+Tabla2[[#This Row],[Nov]]+Tabla2[[#This Row],[Oct]]+Tabla2[[#This Row],[Sep]]+Tabla2[[#This Row],[Ago]]+Tabla2[[#This Row],[Jul]]+Tabla2[[#This Row],[Jun]]+Tabla2[[#This Row],[May]]+Tabla2[[#This Row],[Abr]]+Tabla2[[#This Row],[Mar]]+Tabla2[[#This Row],[Feb]]+Tabla2[[#This Row],[Ene]]</f>
        <v>10</v>
      </c>
      <c r="W35" s="259" t="s">
        <v>496</v>
      </c>
      <c r="X35" s="259" t="s">
        <v>497</v>
      </c>
      <c r="Y35" s="232"/>
      <c r="Z35" s="231" t="s">
        <v>563</v>
      </c>
      <c r="AA35" s="255"/>
      <c r="AB35" s="255"/>
      <c r="AC35" s="255"/>
      <c r="AD35" s="255"/>
      <c r="AE35" s="255"/>
      <c r="AF35" s="255"/>
      <c r="AG35" s="255"/>
      <c r="AH35" s="255"/>
      <c r="AI35" s="255"/>
      <c r="AJ35" s="255"/>
      <c r="AK35" s="255"/>
      <c r="AL35" s="255"/>
      <c r="AM35" s="255"/>
      <c r="AN35" s="255"/>
      <c r="AO35" s="255"/>
      <c r="AP35" s="255"/>
      <c r="AQ35" s="255"/>
      <c r="AR35" s="255"/>
      <c r="AS35" s="255"/>
      <c r="AT35" s="255"/>
      <c r="AU35" s="255"/>
      <c r="AV35" s="255"/>
      <c r="AW35" s="255"/>
      <c r="AX35" s="255"/>
      <c r="AY35" s="255"/>
      <c r="AZ35" s="255"/>
      <c r="BA35" s="255"/>
      <c r="BB35" s="255"/>
    </row>
    <row r="36" spans="2:54" s="241" customFormat="1" ht="38.25" hidden="1">
      <c r="B36" s="263" t="e">
        <f>IF('Formulario PPGR2'!$G37="","",CONCATENATE('Formulario PPGR2'!$C37,".",'Formulario PPGR2'!$D37,".",'Formulario PPGR2'!$E37,".",'Formulario PPGR2'!$F37))</f>
        <v>#REF!</v>
      </c>
      <c r="C36" s="263" t="e">
        <f>IF('Formulario PPGR2'!$G37="","",'Formulario PPGR1'!#REF!)</f>
        <v>#REF!</v>
      </c>
      <c r="D36" s="263" t="e">
        <f>IF('Formulario PPGR2'!$G37="","",'Formulario PPGR1'!#REF!)</f>
        <v>#REF!</v>
      </c>
      <c r="E36" s="263" t="e">
        <f>IF('Formulario PPGR2'!$G37="","",'Formulario PPGR1'!#REF!)</f>
        <v>#REF!</v>
      </c>
      <c r="F36" s="263" t="e">
        <f>IF('Formulario PPGR2'!$G37="","",'Formulario PPGR1'!#REF!)</f>
        <v>#REF!</v>
      </c>
      <c r="G36" s="232" t="s">
        <v>172</v>
      </c>
      <c r="H36" s="232" t="s">
        <v>564</v>
      </c>
      <c r="I36" s="232" t="s">
        <v>565</v>
      </c>
      <c r="J36" s="231"/>
      <c r="K36" s="231"/>
      <c r="L36" s="231"/>
      <c r="M36" s="231">
        <v>1</v>
      </c>
      <c r="N36" s="231"/>
      <c r="O36" s="231"/>
      <c r="P36" s="231"/>
      <c r="Q36" s="231">
        <v>1</v>
      </c>
      <c r="R36" s="231"/>
      <c r="S36" s="231"/>
      <c r="T36" s="231"/>
      <c r="U36" s="231">
        <v>1</v>
      </c>
      <c r="V36" s="239">
        <f>+Tabla2[[#This Row],[Dic]]+Tabla2[[#This Row],[Nov]]+Tabla2[[#This Row],[Oct]]+Tabla2[[#This Row],[Sep]]+Tabla2[[#This Row],[Ago]]+Tabla2[[#This Row],[Jul]]+Tabla2[[#This Row],[Jun]]+Tabla2[[#This Row],[May]]+Tabla2[[#This Row],[Abr]]+Tabla2[[#This Row],[Mar]]+Tabla2[[#This Row],[Feb]]+Tabla2[[#This Row],[Ene]]</f>
        <v>3</v>
      </c>
      <c r="W36" s="259" t="s">
        <v>496</v>
      </c>
      <c r="X36" s="259" t="s">
        <v>497</v>
      </c>
      <c r="Y36" s="232"/>
      <c r="Z36" s="231" t="s">
        <v>504</v>
      </c>
      <c r="AA36" s="255"/>
      <c r="AB36" s="255"/>
      <c r="AC36" s="255"/>
      <c r="AD36" s="255"/>
      <c r="AE36" s="255"/>
      <c r="AF36" s="255"/>
      <c r="AG36" s="255"/>
      <c r="AH36" s="255"/>
      <c r="AI36" s="255"/>
      <c r="AJ36" s="255"/>
      <c r="AK36" s="255"/>
      <c r="AL36" s="255"/>
      <c r="AM36" s="255"/>
      <c r="AN36" s="255"/>
      <c r="AO36" s="255"/>
      <c r="AP36" s="255"/>
      <c r="AQ36" s="255"/>
      <c r="AR36" s="255"/>
      <c r="AS36" s="255"/>
      <c r="AT36" s="255"/>
      <c r="AU36" s="255"/>
      <c r="AV36" s="255"/>
      <c r="AW36" s="255"/>
      <c r="AX36" s="255"/>
      <c r="AY36" s="255"/>
      <c r="AZ36" s="255"/>
      <c r="BA36" s="255"/>
      <c r="BB36" s="255"/>
    </row>
    <row r="37" spans="2:54" s="241" customFormat="1" ht="63.75" hidden="1">
      <c r="B37" s="263" t="e">
        <f>IF('Formulario PPGR2'!$G39="","",CONCATENATE('Formulario PPGR2'!$C39,".",'Formulario PPGR2'!$D39,".",'Formulario PPGR2'!$E39,".",'Formulario PPGR2'!$F39))</f>
        <v>#REF!</v>
      </c>
      <c r="C37" s="263"/>
      <c r="D37" s="263" t="e">
        <f>IF('Formulario PPGR2'!$G39="","",'Formulario PPGR1'!#REF!)</f>
        <v>#REF!</v>
      </c>
      <c r="E37" s="263" t="e">
        <f>IF('Formulario PPGR2'!$G39="","",'Formulario PPGR1'!#REF!)</f>
        <v>#REF!</v>
      </c>
      <c r="F37" s="263" t="e">
        <f>IF('Formulario PPGR2'!$G39="","",'Formulario PPGR1'!#REF!)</f>
        <v>#REF!</v>
      </c>
      <c r="G37" s="232" t="s">
        <v>175</v>
      </c>
      <c r="H37" s="232" t="s">
        <v>566</v>
      </c>
      <c r="I37" s="232" t="s">
        <v>567</v>
      </c>
      <c r="J37" s="231"/>
      <c r="K37" s="231">
        <v>1</v>
      </c>
      <c r="L37" s="231">
        <v>1</v>
      </c>
      <c r="M37" s="231">
        <v>1</v>
      </c>
      <c r="N37" s="231">
        <v>1</v>
      </c>
      <c r="O37" s="231">
        <v>1</v>
      </c>
      <c r="P37" s="231">
        <v>1</v>
      </c>
      <c r="Q37" s="231">
        <v>1</v>
      </c>
      <c r="R37" s="231">
        <v>1</v>
      </c>
      <c r="S37" s="231">
        <v>1</v>
      </c>
      <c r="T37" s="231">
        <v>1</v>
      </c>
      <c r="U37" s="231"/>
      <c r="V37" s="239">
        <f>+Tabla2[[#This Row],[Dic]]+Tabla2[[#This Row],[Nov]]+Tabla2[[#This Row],[Oct]]+Tabla2[[#This Row],[Sep]]+Tabla2[[#This Row],[Ago]]+Tabla2[[#This Row],[Jul]]+Tabla2[[#This Row],[Jun]]+Tabla2[[#This Row],[May]]+Tabla2[[#This Row],[Abr]]+Tabla2[[#This Row],[Mar]]+Tabla2[[#This Row],[Feb]]+Tabla2[[#This Row],[Ene]]</f>
        <v>10</v>
      </c>
      <c r="W37" s="259" t="s">
        <v>496</v>
      </c>
      <c r="X37" s="259" t="s">
        <v>497</v>
      </c>
      <c r="Y37" s="232"/>
      <c r="Z37" s="231" t="s">
        <v>501</v>
      </c>
      <c r="AA37" s="255"/>
      <c r="AB37" s="255"/>
      <c r="AC37" s="255"/>
      <c r="AD37" s="255"/>
      <c r="AE37" s="255"/>
      <c r="AF37" s="255"/>
      <c r="AG37" s="255"/>
      <c r="AH37" s="255"/>
      <c r="AI37" s="255"/>
      <c r="AJ37" s="255"/>
      <c r="AK37" s="255"/>
      <c r="AL37" s="255"/>
      <c r="AM37" s="255"/>
      <c r="AN37" s="255"/>
      <c r="AO37" s="255"/>
      <c r="AP37" s="255"/>
      <c r="AQ37" s="255"/>
      <c r="AR37" s="255"/>
      <c r="AS37" s="255"/>
      <c r="AT37" s="255"/>
      <c r="AU37" s="255"/>
      <c r="AV37" s="255"/>
      <c r="AW37" s="255"/>
      <c r="AX37" s="255"/>
      <c r="AY37" s="255"/>
      <c r="AZ37" s="255"/>
      <c r="BA37" s="255"/>
      <c r="BB37" s="255"/>
    </row>
    <row r="38" spans="2:54" s="241" customFormat="1" ht="63.75" hidden="1">
      <c r="B38" s="263" t="e">
        <f>IF('Formulario PPGR2'!$G40="","",CONCATENATE('Formulario PPGR2'!$C40,".",'Formulario PPGR2'!$D40,".",'Formulario PPGR2'!$E40,".",'Formulario PPGR2'!$F40))</f>
        <v>#REF!</v>
      </c>
      <c r="C38" s="263"/>
      <c r="D38" s="263" t="e">
        <f>IF('Formulario PPGR2'!$G40="","",'Formulario PPGR1'!#REF!)</f>
        <v>#REF!</v>
      </c>
      <c r="E38" s="263" t="e">
        <f>IF('Formulario PPGR2'!$G40="","",'Formulario PPGR1'!#REF!)</f>
        <v>#REF!</v>
      </c>
      <c r="F38" s="263" t="e">
        <f>IF('Formulario PPGR2'!$G40="","",'Formulario PPGR1'!#REF!)</f>
        <v>#REF!</v>
      </c>
      <c r="G38" s="232" t="s">
        <v>175</v>
      </c>
      <c r="H38" s="232" t="s">
        <v>568</v>
      </c>
      <c r="I38" s="232" t="s">
        <v>569</v>
      </c>
      <c r="J38" s="231"/>
      <c r="K38" s="231">
        <v>1</v>
      </c>
      <c r="L38" s="231">
        <v>1</v>
      </c>
      <c r="M38" s="231">
        <v>1</v>
      </c>
      <c r="N38" s="231">
        <v>1</v>
      </c>
      <c r="O38" s="231">
        <v>1</v>
      </c>
      <c r="P38" s="231">
        <v>1</v>
      </c>
      <c r="Q38" s="231">
        <v>1</v>
      </c>
      <c r="R38" s="231">
        <v>1</v>
      </c>
      <c r="S38" s="231">
        <v>1</v>
      </c>
      <c r="T38" s="231">
        <v>1</v>
      </c>
      <c r="U38" s="231"/>
      <c r="V38" s="239">
        <f>+Tabla2[[#This Row],[Dic]]+Tabla2[[#This Row],[Nov]]+Tabla2[[#This Row],[Oct]]+Tabla2[[#This Row],[Sep]]+Tabla2[[#This Row],[Ago]]+Tabla2[[#This Row],[Jul]]+Tabla2[[#This Row],[Jun]]+Tabla2[[#This Row],[May]]+Tabla2[[#This Row],[Abr]]+Tabla2[[#This Row],[Mar]]+Tabla2[[#This Row],[Feb]]+Tabla2[[#This Row],[Ene]]</f>
        <v>10</v>
      </c>
      <c r="W38" s="259" t="s">
        <v>496</v>
      </c>
      <c r="X38" s="259" t="s">
        <v>497</v>
      </c>
      <c r="Y38" s="232"/>
      <c r="Z38" s="231" t="s">
        <v>501</v>
      </c>
    </row>
    <row r="39" spans="2:54" s="241" customFormat="1" ht="63.75" hidden="1">
      <c r="B39" s="263" t="e">
        <f>IF('Formulario PPGR2'!$G41="","",CONCATENATE('Formulario PPGR2'!$C41,".",'Formulario PPGR2'!$D41,".",'Formulario PPGR2'!$E41,".",'Formulario PPGR2'!$F41))</f>
        <v>#REF!</v>
      </c>
      <c r="C39" s="263"/>
      <c r="D39" s="263" t="e">
        <f>IF('Formulario PPGR2'!$G41="","",'Formulario PPGR1'!#REF!)</f>
        <v>#REF!</v>
      </c>
      <c r="E39" s="263" t="e">
        <f>IF('Formulario PPGR2'!$G41="","",'Formulario PPGR1'!#REF!)</f>
        <v>#REF!</v>
      </c>
      <c r="F39" s="263" t="e">
        <f>IF('Formulario PPGR2'!$G41="","",'Formulario PPGR1'!#REF!)</f>
        <v>#REF!</v>
      </c>
      <c r="G39" s="232" t="s">
        <v>175</v>
      </c>
      <c r="H39" s="232" t="s">
        <v>570</v>
      </c>
      <c r="I39" s="232" t="s">
        <v>571</v>
      </c>
      <c r="J39" s="231"/>
      <c r="K39" s="231">
        <v>1</v>
      </c>
      <c r="L39" s="231">
        <v>1</v>
      </c>
      <c r="M39" s="231">
        <v>1</v>
      </c>
      <c r="N39" s="231">
        <v>1</v>
      </c>
      <c r="O39" s="231">
        <v>1</v>
      </c>
      <c r="P39" s="231">
        <v>1</v>
      </c>
      <c r="Q39" s="231">
        <v>1</v>
      </c>
      <c r="R39" s="231">
        <v>1</v>
      </c>
      <c r="S39" s="231">
        <v>1</v>
      </c>
      <c r="T39" s="231">
        <v>1</v>
      </c>
      <c r="U39" s="231"/>
      <c r="V39" s="239">
        <f>+Tabla2[[#This Row],[Dic]]+Tabla2[[#This Row],[Nov]]+Tabla2[[#This Row],[Oct]]+Tabla2[[#This Row],[Sep]]+Tabla2[[#This Row],[Ago]]+Tabla2[[#This Row],[Jul]]+Tabla2[[#This Row],[Jun]]+Tabla2[[#This Row],[May]]+Tabla2[[#This Row],[Abr]]+Tabla2[[#This Row],[Mar]]+Tabla2[[#This Row],[Feb]]+Tabla2[[#This Row],[Ene]]</f>
        <v>10</v>
      </c>
      <c r="W39" s="259" t="s">
        <v>496</v>
      </c>
      <c r="X39" s="259" t="s">
        <v>497</v>
      </c>
      <c r="Y39" s="232"/>
      <c r="Z39" s="231" t="s">
        <v>501</v>
      </c>
    </row>
    <row r="40" spans="2:54" s="241" customFormat="1" ht="76.5" hidden="1">
      <c r="B40" s="263" t="e">
        <f>IF('Formulario PPGR2'!$G42="","",CONCATENATE('Formulario PPGR2'!$C42,".",'Formulario PPGR2'!$D42,".",'Formulario PPGR2'!$E42,".",'Formulario PPGR2'!$F42))</f>
        <v>#REF!</v>
      </c>
      <c r="C40" s="263"/>
      <c r="D40" s="263" t="e">
        <f>IF('Formulario PPGR2'!$G42="","",'Formulario PPGR1'!#REF!)</f>
        <v>#REF!</v>
      </c>
      <c r="E40" s="263" t="e">
        <f>IF('Formulario PPGR2'!$G42="","",'Formulario PPGR1'!#REF!)</f>
        <v>#REF!</v>
      </c>
      <c r="F40" s="263" t="e">
        <f>IF('Formulario PPGR2'!$G42="","",'Formulario PPGR1'!#REF!)</f>
        <v>#REF!</v>
      </c>
      <c r="G40" s="232" t="s">
        <v>175</v>
      </c>
      <c r="H40" s="232" t="s">
        <v>572</v>
      </c>
      <c r="I40" s="232" t="s">
        <v>573</v>
      </c>
      <c r="J40" s="231"/>
      <c r="K40" s="231">
        <v>2</v>
      </c>
      <c r="L40" s="231">
        <v>2</v>
      </c>
      <c r="M40" s="231"/>
      <c r="N40" s="231">
        <v>4</v>
      </c>
      <c r="O40" s="231"/>
      <c r="P40" s="231">
        <v>2</v>
      </c>
      <c r="Q40" s="231">
        <v>2</v>
      </c>
      <c r="R40" s="231"/>
      <c r="S40" s="231">
        <v>3</v>
      </c>
      <c r="T40" s="231">
        <v>1</v>
      </c>
      <c r="U40" s="231"/>
      <c r="V40" s="239">
        <f>+Tabla2[[#This Row],[Dic]]+Tabla2[[#This Row],[Nov]]+Tabla2[[#This Row],[Oct]]+Tabla2[[#This Row],[Sep]]+Tabla2[[#This Row],[Ago]]+Tabla2[[#This Row],[Jul]]+Tabla2[[#This Row],[Jun]]+Tabla2[[#This Row],[May]]+Tabla2[[#This Row],[Abr]]+Tabla2[[#This Row],[Mar]]+Tabla2[[#This Row],[Feb]]+Tabla2[[#This Row],[Ene]]</f>
        <v>16</v>
      </c>
      <c r="W40" s="259" t="s">
        <v>496</v>
      </c>
      <c r="X40" s="259" t="s">
        <v>497</v>
      </c>
      <c r="Y40" s="232"/>
      <c r="Z40" s="231" t="s">
        <v>501</v>
      </c>
    </row>
    <row r="41" spans="2:54" s="241" customFormat="1" ht="68.25" hidden="1" customHeight="1">
      <c r="B41" s="263" t="e">
        <f>IF('Formulario PPGR2'!$G43="","",CONCATENATE('Formulario PPGR2'!$C43,".",'Formulario PPGR2'!$D43,".",'Formulario PPGR2'!$E43,".",'Formulario PPGR2'!$F43))</f>
        <v>#REF!</v>
      </c>
      <c r="C41" s="263"/>
      <c r="D41" s="263" t="e">
        <f>IF('Formulario PPGR2'!$G43="","",'Formulario PPGR1'!#REF!)</f>
        <v>#REF!</v>
      </c>
      <c r="E41" s="263" t="e">
        <f>IF('Formulario PPGR2'!$G43="","",'Formulario PPGR1'!#REF!)</f>
        <v>#REF!</v>
      </c>
      <c r="F41" s="263" t="e">
        <f>IF('Formulario PPGR2'!$G43="","",'Formulario PPGR1'!#REF!)</f>
        <v>#REF!</v>
      </c>
      <c r="G41" s="232" t="s">
        <v>175</v>
      </c>
      <c r="H41" s="232" t="s">
        <v>574</v>
      </c>
      <c r="I41" s="232" t="s">
        <v>575</v>
      </c>
      <c r="J41" s="231"/>
      <c r="K41" s="231">
        <v>5</v>
      </c>
      <c r="L41" s="231"/>
      <c r="M41" s="231"/>
      <c r="N41" s="231">
        <v>5</v>
      </c>
      <c r="O41" s="231"/>
      <c r="P41" s="231"/>
      <c r="Q41" s="231">
        <v>5</v>
      </c>
      <c r="R41" s="231"/>
      <c r="S41" s="231"/>
      <c r="T41" s="231">
        <v>5</v>
      </c>
      <c r="U41" s="231"/>
      <c r="V41" s="239">
        <f>+Tabla2[[#This Row],[Dic]]+Tabla2[[#This Row],[Nov]]+Tabla2[[#This Row],[Oct]]+Tabla2[[#This Row],[Sep]]+Tabla2[[#This Row],[Ago]]+Tabla2[[#This Row],[Jul]]+Tabla2[[#This Row],[Jun]]+Tabla2[[#This Row],[May]]+Tabla2[[#This Row],[Abr]]+Tabla2[[#This Row],[Mar]]+Tabla2[[#This Row],[Feb]]+Tabla2[[#This Row],[Ene]]</f>
        <v>20</v>
      </c>
      <c r="W41" s="259" t="s">
        <v>496</v>
      </c>
      <c r="X41" s="259" t="s">
        <v>497</v>
      </c>
      <c r="Y41" s="232"/>
      <c r="Z41" s="231" t="s">
        <v>501</v>
      </c>
    </row>
    <row r="42" spans="2:54" s="241" customFormat="1" ht="52.5" hidden="1" customHeight="1">
      <c r="B42" s="263" t="e">
        <f>IF('Formulario PPGR2'!$G44="","",CONCATENATE('Formulario PPGR2'!$C44,".",'Formulario PPGR2'!$D44,".",'Formulario PPGR2'!$E44,".",'Formulario PPGR2'!$F44))</f>
        <v>#REF!</v>
      </c>
      <c r="C42" s="263"/>
      <c r="D42" s="263" t="e">
        <f>IF('Formulario PPGR2'!$G44="","",'Formulario PPGR1'!#REF!)</f>
        <v>#REF!</v>
      </c>
      <c r="E42" s="263" t="e">
        <f>IF('Formulario PPGR2'!$G44="","",'Formulario PPGR1'!#REF!)</f>
        <v>#REF!</v>
      </c>
      <c r="F42" s="263" t="e">
        <f>IF('Formulario PPGR2'!$G44="","",'Formulario PPGR1'!#REF!)</f>
        <v>#REF!</v>
      </c>
      <c r="G42" s="232" t="s">
        <v>175</v>
      </c>
      <c r="H42" s="232" t="s">
        <v>576</v>
      </c>
      <c r="I42" s="232" t="s">
        <v>577</v>
      </c>
      <c r="J42" s="231"/>
      <c r="K42" s="231">
        <v>2</v>
      </c>
      <c r="L42" s="231"/>
      <c r="M42" s="231">
        <v>2</v>
      </c>
      <c r="N42" s="231"/>
      <c r="O42" s="231">
        <v>1</v>
      </c>
      <c r="P42" s="231">
        <v>1</v>
      </c>
      <c r="Q42" s="231">
        <v>1</v>
      </c>
      <c r="R42" s="231">
        <v>1</v>
      </c>
      <c r="S42" s="231"/>
      <c r="T42" s="231">
        <v>2</v>
      </c>
      <c r="U42" s="231"/>
      <c r="V42" s="239">
        <f>+Tabla2[[#This Row],[Dic]]+Tabla2[[#This Row],[Nov]]+Tabla2[[#This Row],[Oct]]+Tabla2[[#This Row],[Sep]]+Tabla2[[#This Row],[Ago]]+Tabla2[[#This Row],[Jul]]+Tabla2[[#This Row],[Jun]]+Tabla2[[#This Row],[May]]+Tabla2[[#This Row],[Abr]]+Tabla2[[#This Row],[Mar]]+Tabla2[[#This Row],[Feb]]+Tabla2[[#This Row],[Ene]]</f>
        <v>10</v>
      </c>
      <c r="W42" s="259" t="s">
        <v>496</v>
      </c>
      <c r="X42" s="259" t="s">
        <v>497</v>
      </c>
      <c r="Y42" s="232"/>
      <c r="Z42" s="231" t="s">
        <v>501</v>
      </c>
    </row>
    <row r="43" spans="2:54" s="241" customFormat="1" ht="63.75" hidden="1">
      <c r="B43" s="263" t="e">
        <f>IF('Formulario PPGR2'!$G45="","",CONCATENATE('Formulario PPGR2'!$C45,".",'Formulario PPGR2'!$D45,".",'Formulario PPGR2'!$E45,".",'Formulario PPGR2'!$F45))</f>
        <v>#REF!</v>
      </c>
      <c r="C43" s="263"/>
      <c r="D43" s="263" t="e">
        <f>IF('Formulario PPGR2'!$G45="","",'Formulario PPGR1'!#REF!)</f>
        <v>#REF!</v>
      </c>
      <c r="E43" s="263" t="e">
        <f>IF('Formulario PPGR2'!$G45="","",'Formulario PPGR1'!#REF!)</f>
        <v>#REF!</v>
      </c>
      <c r="F43" s="263" t="e">
        <f>IF('Formulario PPGR2'!$G45="","",'Formulario PPGR1'!#REF!)</f>
        <v>#REF!</v>
      </c>
      <c r="G43" s="232" t="s">
        <v>175</v>
      </c>
      <c r="H43" s="232" t="s">
        <v>578</v>
      </c>
      <c r="I43" s="232" t="s">
        <v>579</v>
      </c>
      <c r="J43" s="231"/>
      <c r="K43" s="231"/>
      <c r="L43" s="231">
        <v>1</v>
      </c>
      <c r="M43" s="231"/>
      <c r="N43" s="231"/>
      <c r="O43" s="231">
        <v>1</v>
      </c>
      <c r="P43" s="231"/>
      <c r="Q43" s="231"/>
      <c r="R43" s="231">
        <v>1</v>
      </c>
      <c r="S43" s="231"/>
      <c r="T43" s="231"/>
      <c r="U43" s="231">
        <v>1</v>
      </c>
      <c r="V43" s="239">
        <f>+Tabla2[[#This Row],[Dic]]+Tabla2[[#This Row],[Nov]]+Tabla2[[#This Row],[Oct]]+Tabla2[[#This Row],[Sep]]+Tabla2[[#This Row],[Ago]]+Tabla2[[#This Row],[Jul]]+Tabla2[[#This Row],[Jun]]+Tabla2[[#This Row],[May]]+Tabla2[[#This Row],[Abr]]+Tabla2[[#This Row],[Mar]]+Tabla2[[#This Row],[Feb]]+Tabla2[[#This Row],[Ene]]</f>
        <v>4</v>
      </c>
      <c r="W43" s="259" t="s">
        <v>496</v>
      </c>
      <c r="X43" s="259" t="s">
        <v>497</v>
      </c>
      <c r="Y43" s="232"/>
      <c r="Z43" s="231" t="s">
        <v>501</v>
      </c>
    </row>
    <row r="44" spans="2:54" s="241" customFormat="1" ht="63.75" hidden="1">
      <c r="B44" s="263" t="e">
        <f>IF('Formulario PPGR2'!$G46="","",CONCATENATE('Formulario PPGR2'!$C46,".",'Formulario PPGR2'!$D46,".",'Formulario PPGR2'!$E46,".",'Formulario PPGR2'!$F46))</f>
        <v>#REF!</v>
      </c>
      <c r="C44" s="263"/>
      <c r="D44" s="263" t="e">
        <f>IF('Formulario PPGR2'!$G46="","",'Formulario PPGR1'!#REF!)</f>
        <v>#REF!</v>
      </c>
      <c r="E44" s="263" t="e">
        <f>IF('Formulario PPGR2'!$G46="","",'Formulario PPGR1'!#REF!)</f>
        <v>#REF!</v>
      </c>
      <c r="F44" s="263" t="e">
        <f>IF('Formulario PPGR2'!$G46="","",'Formulario PPGR1'!#REF!)</f>
        <v>#REF!</v>
      </c>
      <c r="G44" s="232" t="s">
        <v>175</v>
      </c>
      <c r="H44" s="232" t="s">
        <v>580</v>
      </c>
      <c r="I44" s="232" t="s">
        <v>581</v>
      </c>
      <c r="J44" s="231"/>
      <c r="K44" s="231">
        <v>1</v>
      </c>
      <c r="L44" s="231">
        <v>1</v>
      </c>
      <c r="M44" s="231">
        <v>1</v>
      </c>
      <c r="N44" s="231">
        <v>1</v>
      </c>
      <c r="O44" s="231">
        <v>1</v>
      </c>
      <c r="P44" s="231">
        <v>1</v>
      </c>
      <c r="Q44" s="231">
        <v>1</v>
      </c>
      <c r="R44" s="231">
        <v>1</v>
      </c>
      <c r="S44" s="231">
        <v>1</v>
      </c>
      <c r="T44" s="231">
        <v>1</v>
      </c>
      <c r="U44" s="231"/>
      <c r="V44" s="239">
        <f>+Tabla2[[#This Row],[Dic]]+Tabla2[[#This Row],[Nov]]+Tabla2[[#This Row],[Oct]]+Tabla2[[#This Row],[Sep]]+Tabla2[[#This Row],[Ago]]+Tabla2[[#This Row],[Jul]]+Tabla2[[#This Row],[Jun]]+Tabla2[[#This Row],[May]]+Tabla2[[#This Row],[Abr]]+Tabla2[[#This Row],[Mar]]+Tabla2[[#This Row],[Feb]]+Tabla2[[#This Row],[Ene]]</f>
        <v>10</v>
      </c>
      <c r="W44" s="259" t="s">
        <v>496</v>
      </c>
      <c r="X44" s="259" t="s">
        <v>497</v>
      </c>
      <c r="Y44" s="232"/>
      <c r="Z44" s="231" t="s">
        <v>501</v>
      </c>
    </row>
    <row r="45" spans="2:54" s="241" customFormat="1" ht="63.75" hidden="1">
      <c r="B45" s="263" t="e">
        <f>IF('Formulario PPGR2'!$G47="","",CONCATENATE('Formulario PPGR2'!$C47,".",'Formulario PPGR2'!$D47,".",'Formulario PPGR2'!$E47,".",'Formulario PPGR2'!$F47))</f>
        <v>#REF!</v>
      </c>
      <c r="C45" s="263"/>
      <c r="D45" s="263" t="e">
        <f>IF('Formulario PPGR2'!$G47="","",'Formulario PPGR1'!#REF!)</f>
        <v>#REF!</v>
      </c>
      <c r="E45" s="263" t="e">
        <f>IF('Formulario PPGR2'!$G47="","",'Formulario PPGR1'!#REF!)</f>
        <v>#REF!</v>
      </c>
      <c r="F45" s="263" t="e">
        <f>IF('Formulario PPGR2'!$G47="","",'Formulario PPGR1'!#REF!)</f>
        <v>#REF!</v>
      </c>
      <c r="G45" s="232" t="s">
        <v>175</v>
      </c>
      <c r="H45" s="232" t="s">
        <v>582</v>
      </c>
      <c r="I45" s="232" t="s">
        <v>583</v>
      </c>
      <c r="J45" s="231"/>
      <c r="K45" s="231">
        <v>1</v>
      </c>
      <c r="L45" s="231">
        <v>2</v>
      </c>
      <c r="M45" s="231">
        <v>2</v>
      </c>
      <c r="N45" s="231">
        <v>2</v>
      </c>
      <c r="O45" s="231">
        <v>1</v>
      </c>
      <c r="P45" s="231">
        <v>1</v>
      </c>
      <c r="Q45" s="231">
        <v>2</v>
      </c>
      <c r="R45" s="231">
        <v>2</v>
      </c>
      <c r="S45" s="231">
        <v>1</v>
      </c>
      <c r="T45" s="231">
        <v>2</v>
      </c>
      <c r="U45" s="231"/>
      <c r="V45" s="239">
        <f>+Tabla2[[#This Row],[Dic]]+Tabla2[[#This Row],[Nov]]+Tabla2[[#This Row],[Oct]]+Tabla2[[#This Row],[Sep]]+Tabla2[[#This Row],[Ago]]+Tabla2[[#This Row],[Jul]]+Tabla2[[#This Row],[Jun]]+Tabla2[[#This Row],[May]]+Tabla2[[#This Row],[Abr]]+Tabla2[[#This Row],[Mar]]+Tabla2[[#This Row],[Feb]]+Tabla2[[#This Row],[Ene]]</f>
        <v>16</v>
      </c>
      <c r="W45" s="259" t="s">
        <v>496</v>
      </c>
      <c r="X45" s="259" t="s">
        <v>497</v>
      </c>
      <c r="Y45" s="232"/>
      <c r="Z45" s="231" t="s">
        <v>501</v>
      </c>
    </row>
    <row r="46" spans="2:54" s="241" customFormat="1" ht="63.75" hidden="1">
      <c r="B46" s="263" t="e">
        <f>IF('Formulario PPGR2'!$G48="","",CONCATENATE('Formulario PPGR2'!$C48,".",'Formulario PPGR2'!$D48,".",'Formulario PPGR2'!$E48,".",'Formulario PPGR2'!$F48))</f>
        <v>#REF!</v>
      </c>
      <c r="C46" s="263"/>
      <c r="D46" s="263" t="e">
        <f>IF('Formulario PPGR2'!$G48="","",'Formulario PPGR1'!#REF!)</f>
        <v>#REF!</v>
      </c>
      <c r="E46" s="263" t="e">
        <f>IF('Formulario PPGR2'!$G48="","",'Formulario PPGR1'!#REF!)</f>
        <v>#REF!</v>
      </c>
      <c r="F46" s="263" t="e">
        <f>IF('Formulario PPGR2'!$G48="","",'Formulario PPGR1'!#REF!)</f>
        <v>#REF!</v>
      </c>
      <c r="G46" s="232" t="s">
        <v>175</v>
      </c>
      <c r="H46" s="232" t="s">
        <v>584</v>
      </c>
      <c r="I46" s="232" t="s">
        <v>585</v>
      </c>
      <c r="J46" s="231"/>
      <c r="K46" s="231">
        <v>2</v>
      </c>
      <c r="L46" s="231">
        <v>2</v>
      </c>
      <c r="M46" s="231">
        <v>2</v>
      </c>
      <c r="N46" s="231">
        <v>2</v>
      </c>
      <c r="O46" s="231">
        <v>2</v>
      </c>
      <c r="P46" s="231">
        <v>2</v>
      </c>
      <c r="Q46" s="231">
        <v>2</v>
      </c>
      <c r="R46" s="231">
        <v>2</v>
      </c>
      <c r="S46" s="231">
        <v>2</v>
      </c>
      <c r="T46" s="231">
        <v>2</v>
      </c>
      <c r="U46" s="231"/>
      <c r="V46" s="239">
        <f>+Tabla2[[#This Row],[Dic]]+Tabla2[[#This Row],[Nov]]+Tabla2[[#This Row],[Oct]]+Tabla2[[#This Row],[Sep]]+Tabla2[[#This Row],[Ago]]+Tabla2[[#This Row],[Jul]]+Tabla2[[#This Row],[Jun]]+Tabla2[[#This Row],[May]]+Tabla2[[#This Row],[Abr]]+Tabla2[[#This Row],[Mar]]+Tabla2[[#This Row],[Feb]]+Tabla2[[#This Row],[Ene]]</f>
        <v>20</v>
      </c>
      <c r="W46" s="259" t="s">
        <v>496</v>
      </c>
      <c r="X46" s="259" t="s">
        <v>497</v>
      </c>
      <c r="Y46" s="232"/>
      <c r="Z46" s="231" t="s">
        <v>501</v>
      </c>
    </row>
    <row r="47" spans="2:54" s="241" customFormat="1" ht="63.75" hidden="1">
      <c r="B47" s="263" t="e">
        <f>IF('Formulario PPGR2'!$G49="","",CONCATENATE('Formulario PPGR2'!$C49,".",'Formulario PPGR2'!$D49,".",'Formulario PPGR2'!$E49,".",'Formulario PPGR2'!$F49))</f>
        <v>#REF!</v>
      </c>
      <c r="C47" s="263"/>
      <c r="D47" s="263" t="e">
        <f>IF('Formulario PPGR2'!$G49="","",'Formulario PPGR1'!#REF!)</f>
        <v>#REF!</v>
      </c>
      <c r="E47" s="263" t="e">
        <f>IF('Formulario PPGR2'!$G49="","",'Formulario PPGR1'!#REF!)</f>
        <v>#REF!</v>
      </c>
      <c r="F47" s="263" t="e">
        <f>IF('Formulario PPGR2'!$G49="","",'Formulario PPGR1'!#REF!)</f>
        <v>#REF!</v>
      </c>
      <c r="G47" s="232" t="s">
        <v>175</v>
      </c>
      <c r="H47" s="232" t="s">
        <v>586</v>
      </c>
      <c r="I47" s="232" t="s">
        <v>587</v>
      </c>
      <c r="J47" s="231"/>
      <c r="K47" s="231">
        <v>1</v>
      </c>
      <c r="L47" s="231">
        <v>1</v>
      </c>
      <c r="M47" s="231">
        <v>1</v>
      </c>
      <c r="N47" s="231">
        <v>1</v>
      </c>
      <c r="O47" s="231">
        <v>1</v>
      </c>
      <c r="P47" s="231">
        <v>1</v>
      </c>
      <c r="Q47" s="231">
        <v>1</v>
      </c>
      <c r="R47" s="231">
        <v>1</v>
      </c>
      <c r="S47" s="231">
        <v>1</v>
      </c>
      <c r="T47" s="231">
        <v>1</v>
      </c>
      <c r="U47" s="231"/>
      <c r="V47" s="239">
        <f>+Tabla2[[#This Row],[Dic]]+Tabla2[[#This Row],[Nov]]+Tabla2[[#This Row],[Oct]]+Tabla2[[#This Row],[Sep]]+Tabla2[[#This Row],[Ago]]+Tabla2[[#This Row],[Jul]]+Tabla2[[#This Row],[Jun]]+Tabla2[[#This Row],[May]]+Tabla2[[#This Row],[Abr]]+Tabla2[[#This Row],[Mar]]+Tabla2[[#This Row],[Feb]]+Tabla2[[#This Row],[Ene]]</f>
        <v>10</v>
      </c>
      <c r="W47" s="259" t="s">
        <v>496</v>
      </c>
      <c r="X47" s="259" t="s">
        <v>497</v>
      </c>
      <c r="Y47" s="232"/>
      <c r="Z47" s="231" t="s">
        <v>501</v>
      </c>
    </row>
    <row r="48" spans="2:54" s="241" customFormat="1" ht="63.75" hidden="1">
      <c r="B48" s="263" t="e">
        <f>IF('Formulario PPGR2'!$G50="","",CONCATENATE('Formulario PPGR2'!$C50,".",'Formulario PPGR2'!$D50,".",'Formulario PPGR2'!$E50,".",'Formulario PPGR2'!$F50))</f>
        <v>#REF!</v>
      </c>
      <c r="C48" s="263"/>
      <c r="D48" s="263" t="e">
        <f>IF('Formulario PPGR2'!$G50="","",'Formulario PPGR1'!#REF!)</f>
        <v>#REF!</v>
      </c>
      <c r="E48" s="263" t="e">
        <f>IF('Formulario PPGR2'!$G50="","",'Formulario PPGR1'!#REF!)</f>
        <v>#REF!</v>
      </c>
      <c r="F48" s="263" t="e">
        <f>IF('Formulario PPGR2'!$G50="","",'Formulario PPGR1'!#REF!)</f>
        <v>#REF!</v>
      </c>
      <c r="G48" s="232" t="s">
        <v>175</v>
      </c>
      <c r="H48" s="232" t="s">
        <v>588</v>
      </c>
      <c r="I48" s="232" t="s">
        <v>589</v>
      </c>
      <c r="J48" s="231"/>
      <c r="K48" s="231"/>
      <c r="L48" s="231">
        <v>5</v>
      </c>
      <c r="M48" s="231"/>
      <c r="N48" s="231"/>
      <c r="O48" s="231">
        <v>5</v>
      </c>
      <c r="P48" s="231"/>
      <c r="Q48" s="231"/>
      <c r="R48" s="231">
        <v>5</v>
      </c>
      <c r="S48" s="231"/>
      <c r="T48" s="231">
        <v>5</v>
      </c>
      <c r="U48" s="231"/>
      <c r="V48" s="239">
        <f>+Tabla2[[#This Row],[Dic]]+Tabla2[[#This Row],[Nov]]+Tabla2[[#This Row],[Oct]]+Tabla2[[#This Row],[Sep]]+Tabla2[[#This Row],[Ago]]+Tabla2[[#This Row],[Jul]]+Tabla2[[#This Row],[Jun]]+Tabla2[[#This Row],[May]]+Tabla2[[#This Row],[Abr]]+Tabla2[[#This Row],[Mar]]+Tabla2[[#This Row],[Feb]]+Tabla2[[#This Row],[Ene]]</f>
        <v>20</v>
      </c>
      <c r="W48" s="259" t="s">
        <v>496</v>
      </c>
      <c r="X48" s="259" t="s">
        <v>497</v>
      </c>
      <c r="Y48" s="232"/>
      <c r="Z48" s="231" t="s">
        <v>501</v>
      </c>
    </row>
    <row r="49" spans="2:26" s="241" customFormat="1" ht="89.25" hidden="1">
      <c r="B49" s="263" t="e">
        <f>IF('Formulario PPGR2'!$G51="","",CONCATENATE('Formulario PPGR2'!$C51,".",'Formulario PPGR2'!$D51,".",'Formulario PPGR2'!$E51,".",'Formulario PPGR2'!$F51))</f>
        <v>#REF!</v>
      </c>
      <c r="C49" s="263"/>
      <c r="D49" s="263" t="e">
        <f>IF('Formulario PPGR2'!$G51="","",'Formulario PPGR1'!#REF!)</f>
        <v>#REF!</v>
      </c>
      <c r="E49" s="263" t="e">
        <f>IF('Formulario PPGR2'!$G51="","",'Formulario PPGR1'!#REF!)</f>
        <v>#REF!</v>
      </c>
      <c r="F49" s="263" t="e">
        <f>IF('Formulario PPGR2'!$G51="","",'Formulario PPGR1'!#REF!)</f>
        <v>#REF!</v>
      </c>
      <c r="G49" s="232" t="s">
        <v>175</v>
      </c>
      <c r="H49" s="232" t="s">
        <v>590</v>
      </c>
      <c r="I49" s="232" t="s">
        <v>591</v>
      </c>
      <c r="J49" s="231"/>
      <c r="K49" s="231">
        <v>5</v>
      </c>
      <c r="L49" s="231"/>
      <c r="M49" s="231"/>
      <c r="N49" s="231">
        <v>5</v>
      </c>
      <c r="O49" s="231"/>
      <c r="P49" s="231"/>
      <c r="Q49" s="231">
        <v>5</v>
      </c>
      <c r="R49" s="231"/>
      <c r="S49" s="231"/>
      <c r="T49" s="231">
        <v>5</v>
      </c>
      <c r="U49" s="231"/>
      <c r="V49" s="239">
        <f>+Tabla2[[#This Row],[Dic]]+Tabla2[[#This Row],[Nov]]+Tabla2[[#This Row],[Oct]]+Tabla2[[#This Row],[Sep]]+Tabla2[[#This Row],[Ago]]+Tabla2[[#This Row],[Jul]]+Tabla2[[#This Row],[Jun]]+Tabla2[[#This Row],[May]]+Tabla2[[#This Row],[Abr]]+Tabla2[[#This Row],[Mar]]+Tabla2[[#This Row],[Feb]]+Tabla2[[#This Row],[Ene]]</f>
        <v>20</v>
      </c>
      <c r="W49" s="259" t="s">
        <v>497</v>
      </c>
      <c r="X49" s="259" t="s">
        <v>592</v>
      </c>
      <c r="Y49" s="232"/>
      <c r="Z49" s="231" t="s">
        <v>501</v>
      </c>
    </row>
    <row r="50" spans="2:26" s="241" customFormat="1" ht="72" hidden="1" customHeight="1">
      <c r="B50" s="263" t="e">
        <f>IF('Formulario PPGR2'!$G52="","",CONCATENATE('Formulario PPGR2'!$C52,".",'Formulario PPGR2'!$D52,".",'Formulario PPGR2'!$E52,".",'Formulario PPGR2'!$F52))</f>
        <v>#REF!</v>
      </c>
      <c r="C50" s="263"/>
      <c r="D50" s="263" t="e">
        <f>IF('Formulario PPGR2'!$G52="","",'Formulario PPGR1'!#REF!)</f>
        <v>#REF!</v>
      </c>
      <c r="E50" s="263" t="e">
        <f>IF('Formulario PPGR2'!$G52="","",'Formulario PPGR1'!#REF!)</f>
        <v>#REF!</v>
      </c>
      <c r="F50" s="263" t="e">
        <f>IF('Formulario PPGR2'!$G52="","",'Formulario PPGR1'!#REF!)</f>
        <v>#REF!</v>
      </c>
      <c r="G50" s="232" t="s">
        <v>175</v>
      </c>
      <c r="H50" s="232" t="s">
        <v>593</v>
      </c>
      <c r="I50" s="232" t="s">
        <v>594</v>
      </c>
      <c r="J50" s="231"/>
      <c r="K50" s="231">
        <v>1</v>
      </c>
      <c r="L50" s="231"/>
      <c r="M50" s="231"/>
      <c r="N50" s="231"/>
      <c r="O50" s="231">
        <v>1</v>
      </c>
      <c r="P50" s="231"/>
      <c r="Q50" s="231"/>
      <c r="R50" s="231"/>
      <c r="S50" s="231">
        <v>1</v>
      </c>
      <c r="T50" s="231"/>
      <c r="U50" s="231"/>
      <c r="V50" s="239">
        <f>+Tabla2[[#This Row],[Dic]]+Tabla2[[#This Row],[Nov]]+Tabla2[[#This Row],[Oct]]+Tabla2[[#This Row],[Sep]]+Tabla2[[#This Row],[Ago]]+Tabla2[[#This Row],[Jul]]+Tabla2[[#This Row],[Jun]]+Tabla2[[#This Row],[May]]+Tabla2[[#This Row],[Abr]]+Tabla2[[#This Row],[Mar]]+Tabla2[[#This Row],[Feb]]+Tabla2[[#This Row],[Ene]]</f>
        <v>3</v>
      </c>
      <c r="W50" s="259" t="s">
        <v>496</v>
      </c>
      <c r="X50" s="259" t="s">
        <v>595</v>
      </c>
      <c r="Y50" s="232"/>
      <c r="Z50" s="231" t="s">
        <v>501</v>
      </c>
    </row>
    <row r="51" spans="2:26" s="241" customFormat="1" ht="83.25" hidden="1" customHeight="1">
      <c r="B51" s="263" t="e">
        <f>IF('Formulario PPGR2'!$G53="","",CONCATENATE('Formulario PPGR2'!$C53,".",'Formulario PPGR2'!$D53,".",'Formulario PPGR2'!$E53,".",'Formulario PPGR2'!$F53))</f>
        <v>#REF!</v>
      </c>
      <c r="C51" s="263"/>
      <c r="D51" s="263" t="e">
        <f>IF('Formulario PPGR2'!$G53="","",'Formulario PPGR1'!#REF!)</f>
        <v>#REF!</v>
      </c>
      <c r="E51" s="263" t="e">
        <f>IF('Formulario PPGR2'!$G53="","",'Formulario PPGR1'!#REF!)</f>
        <v>#REF!</v>
      </c>
      <c r="F51" s="263" t="e">
        <f>IF('Formulario PPGR2'!$G53="","",'Formulario PPGR1'!#REF!)</f>
        <v>#REF!</v>
      </c>
      <c r="G51" s="232" t="s">
        <v>175</v>
      </c>
      <c r="H51" s="232" t="s">
        <v>596</v>
      </c>
      <c r="I51" s="232" t="s">
        <v>597</v>
      </c>
      <c r="J51" s="231"/>
      <c r="K51" s="231">
        <v>1</v>
      </c>
      <c r="L51" s="231">
        <v>1</v>
      </c>
      <c r="M51" s="231">
        <v>1</v>
      </c>
      <c r="N51" s="231">
        <v>1</v>
      </c>
      <c r="O51" s="231">
        <v>1</v>
      </c>
      <c r="P51" s="231">
        <v>1</v>
      </c>
      <c r="Q51" s="231">
        <v>1</v>
      </c>
      <c r="R51" s="231">
        <v>1</v>
      </c>
      <c r="S51" s="231">
        <v>1</v>
      </c>
      <c r="T51" s="231"/>
      <c r="U51" s="231"/>
      <c r="V51" s="239">
        <f>+Tabla2[[#This Row],[Dic]]+Tabla2[[#This Row],[Nov]]+Tabla2[[#This Row],[Oct]]+Tabla2[[#This Row],[Sep]]+Tabla2[[#This Row],[Ago]]+Tabla2[[#This Row],[Jul]]+Tabla2[[#This Row],[Jun]]+Tabla2[[#This Row],[May]]+Tabla2[[#This Row],[Abr]]+Tabla2[[#This Row],[Mar]]+Tabla2[[#This Row],[Feb]]+Tabla2[[#This Row],[Ene]]</f>
        <v>9</v>
      </c>
      <c r="W51" s="259" t="s">
        <v>496</v>
      </c>
      <c r="X51" s="259" t="s">
        <v>518</v>
      </c>
      <c r="Y51" s="232"/>
      <c r="Z51" s="231" t="s">
        <v>501</v>
      </c>
    </row>
    <row r="52" spans="2:26" s="241" customFormat="1" ht="79.5" hidden="1" customHeight="1">
      <c r="B52" s="263" t="e">
        <f>IF('Formulario PPGR2'!$G54="","",CONCATENATE('Formulario PPGR2'!$C54,".",'Formulario PPGR2'!$D54,".",'Formulario PPGR2'!$E54,".",'Formulario PPGR2'!$F54))</f>
        <v>#REF!</v>
      </c>
      <c r="C52" s="263"/>
      <c r="D52" s="263" t="e">
        <f>IF('Formulario PPGR2'!$G54="","",'Formulario PPGR1'!#REF!)</f>
        <v>#REF!</v>
      </c>
      <c r="E52" s="263" t="e">
        <f>IF('Formulario PPGR2'!$G54="","",'Formulario PPGR1'!#REF!)</f>
        <v>#REF!</v>
      </c>
      <c r="F52" s="263" t="e">
        <f>IF('Formulario PPGR2'!$G54="","",'Formulario PPGR1'!#REF!)</f>
        <v>#REF!</v>
      </c>
      <c r="G52" s="232" t="s">
        <v>175</v>
      </c>
      <c r="H52" s="232" t="s">
        <v>598</v>
      </c>
      <c r="I52" s="232" t="s">
        <v>599</v>
      </c>
      <c r="J52" s="231"/>
      <c r="K52" s="231"/>
      <c r="L52" s="231"/>
      <c r="M52" s="231"/>
      <c r="N52" s="231"/>
      <c r="O52" s="231"/>
      <c r="P52" s="231">
        <v>1</v>
      </c>
      <c r="Q52" s="231"/>
      <c r="R52" s="231"/>
      <c r="S52" s="231"/>
      <c r="T52" s="231"/>
      <c r="U52" s="231"/>
      <c r="V52" s="239">
        <f>+Tabla2[[#This Row],[Dic]]+Tabla2[[#This Row],[Nov]]+Tabla2[[#This Row],[Oct]]+Tabla2[[#This Row],[Sep]]+Tabla2[[#This Row],[Ago]]+Tabla2[[#This Row],[Jul]]+Tabla2[[#This Row],[Jun]]+Tabla2[[#This Row],[May]]+Tabla2[[#This Row],[Abr]]+Tabla2[[#This Row],[Mar]]+Tabla2[[#This Row],[Feb]]+Tabla2[[#This Row],[Ene]]</f>
        <v>1</v>
      </c>
      <c r="W52" s="259" t="s">
        <v>496</v>
      </c>
      <c r="X52" s="259" t="s">
        <v>518</v>
      </c>
      <c r="Y52" s="232"/>
      <c r="Z52" s="231" t="s">
        <v>501</v>
      </c>
    </row>
    <row r="53" spans="2:26" s="241" customFormat="1" ht="63.75" hidden="1">
      <c r="B53" s="263" t="e">
        <f>IF('Formulario PPGR2'!$G55="","",CONCATENATE('Formulario PPGR2'!$C55,".",'Formulario PPGR2'!$D55,".",'Formulario PPGR2'!$E55,".",'Formulario PPGR2'!$F55))</f>
        <v>#REF!</v>
      </c>
      <c r="C53" s="263"/>
      <c r="D53" s="263" t="e">
        <f>IF('Formulario PPGR2'!$G55="","",'Formulario PPGR1'!#REF!)</f>
        <v>#REF!</v>
      </c>
      <c r="E53" s="263" t="e">
        <f>IF('Formulario PPGR2'!$G55="","",'Formulario PPGR1'!#REF!)</f>
        <v>#REF!</v>
      </c>
      <c r="F53" s="263" t="e">
        <f>IF('Formulario PPGR2'!$G55="","",'Formulario PPGR1'!#REF!)</f>
        <v>#REF!</v>
      </c>
      <c r="G53" s="232" t="s">
        <v>175</v>
      </c>
      <c r="H53" s="232" t="s">
        <v>600</v>
      </c>
      <c r="I53" s="232" t="s">
        <v>601</v>
      </c>
      <c r="J53" s="231"/>
      <c r="K53" s="231"/>
      <c r="L53" s="231"/>
      <c r="M53" s="231"/>
      <c r="N53" s="231"/>
      <c r="O53" s="231"/>
      <c r="P53" s="231"/>
      <c r="Q53" s="231">
        <v>1</v>
      </c>
      <c r="R53" s="231"/>
      <c r="S53" s="231"/>
      <c r="T53" s="231"/>
      <c r="U53" s="231"/>
      <c r="V53" s="239">
        <f>+Tabla2[[#This Row],[Dic]]+Tabla2[[#This Row],[Nov]]+Tabla2[[#This Row],[Oct]]+Tabla2[[#This Row],[Sep]]+Tabla2[[#This Row],[Ago]]+Tabla2[[#This Row],[Jul]]+Tabla2[[#This Row],[Jun]]+Tabla2[[#This Row],[May]]+Tabla2[[#This Row],[Abr]]+Tabla2[[#This Row],[Mar]]+Tabla2[[#This Row],[Feb]]+Tabla2[[#This Row],[Ene]]</f>
        <v>1</v>
      </c>
      <c r="W53" s="259" t="s">
        <v>496</v>
      </c>
      <c r="X53" s="259" t="s">
        <v>518</v>
      </c>
      <c r="Y53" s="232"/>
      <c r="Z53" s="231" t="s">
        <v>501</v>
      </c>
    </row>
    <row r="54" spans="2:26" s="241" customFormat="1" ht="90" hidden="1" customHeight="1">
      <c r="B54" s="263" t="e">
        <f>IF('Formulario PPGR2'!$G56="","",CONCATENATE('Formulario PPGR2'!$C56,".",'Formulario PPGR2'!$D56,".",'Formulario PPGR2'!$E56,".",'Formulario PPGR2'!$F56))</f>
        <v>#REF!</v>
      </c>
      <c r="C54" s="263"/>
      <c r="D54" s="263" t="e">
        <f>IF('Formulario PPGR2'!$G56="","",'Formulario PPGR1'!#REF!)</f>
        <v>#REF!</v>
      </c>
      <c r="E54" s="263" t="e">
        <f>IF('Formulario PPGR2'!$G56="","",'Formulario PPGR1'!#REF!)</f>
        <v>#REF!</v>
      </c>
      <c r="F54" s="263" t="e">
        <f>IF('Formulario PPGR2'!$G56="","",'Formulario PPGR1'!#REF!)</f>
        <v>#REF!</v>
      </c>
      <c r="G54" s="232" t="s">
        <v>175</v>
      </c>
      <c r="H54" s="232" t="s">
        <v>602</v>
      </c>
      <c r="I54" s="232" t="s">
        <v>603</v>
      </c>
      <c r="J54" s="231"/>
      <c r="K54" s="231"/>
      <c r="L54" s="231"/>
      <c r="M54" s="231"/>
      <c r="N54" s="231"/>
      <c r="O54" s="231">
        <v>1</v>
      </c>
      <c r="P54" s="231"/>
      <c r="Q54" s="231"/>
      <c r="R54" s="231"/>
      <c r="S54" s="231"/>
      <c r="T54" s="231"/>
      <c r="U54" s="231"/>
      <c r="V54" s="239">
        <f>+Tabla2[[#This Row],[Dic]]+Tabla2[[#This Row],[Nov]]+Tabla2[[#This Row],[Oct]]+Tabla2[[#This Row],[Sep]]+Tabla2[[#This Row],[Ago]]+Tabla2[[#This Row],[Jul]]+Tabla2[[#This Row],[Jun]]+Tabla2[[#This Row],[May]]+Tabla2[[#This Row],[Abr]]+Tabla2[[#This Row],[Mar]]+Tabla2[[#This Row],[Feb]]+Tabla2[[#This Row],[Ene]]</f>
        <v>1</v>
      </c>
      <c r="W54" s="259" t="s">
        <v>496</v>
      </c>
      <c r="X54" s="259" t="s">
        <v>518</v>
      </c>
      <c r="Y54" s="232"/>
      <c r="Z54" s="231" t="s">
        <v>501</v>
      </c>
    </row>
    <row r="55" spans="2:26" s="241" customFormat="1" ht="78.75" hidden="1" customHeight="1">
      <c r="B55" s="263" t="e">
        <f>IF('Formulario PPGR2'!$G57="","",CONCATENATE('Formulario PPGR2'!$C57,".",'Formulario PPGR2'!$D57,".",'Formulario PPGR2'!$E57,".",'Formulario PPGR2'!$F57))</f>
        <v>#REF!</v>
      </c>
      <c r="C55" s="263"/>
      <c r="D55" s="263" t="e">
        <f>IF('Formulario PPGR2'!$G57="","",'Formulario PPGR1'!#REF!)</f>
        <v>#REF!</v>
      </c>
      <c r="E55" s="263" t="e">
        <f>IF('Formulario PPGR2'!$G57="","",'Formulario PPGR1'!#REF!)</f>
        <v>#REF!</v>
      </c>
      <c r="F55" s="263" t="e">
        <f>IF('Formulario PPGR2'!$G57="","",'Formulario PPGR1'!#REF!)</f>
        <v>#REF!</v>
      </c>
      <c r="G55" s="232" t="s">
        <v>175</v>
      </c>
      <c r="H55" s="232" t="s">
        <v>604</v>
      </c>
      <c r="I55" s="232" t="s">
        <v>605</v>
      </c>
      <c r="J55" s="231"/>
      <c r="K55" s="231"/>
      <c r="L55" s="231"/>
      <c r="M55" s="231"/>
      <c r="N55" s="231">
        <v>1</v>
      </c>
      <c r="O55" s="231"/>
      <c r="P55" s="231"/>
      <c r="Q55" s="231"/>
      <c r="R55" s="231"/>
      <c r="S55" s="231"/>
      <c r="T55" s="231"/>
      <c r="U55" s="231"/>
      <c r="V55" s="239">
        <f>+Tabla2[[#This Row],[Dic]]+Tabla2[[#This Row],[Nov]]+Tabla2[[#This Row],[Oct]]+Tabla2[[#This Row],[Sep]]+Tabla2[[#This Row],[Ago]]+Tabla2[[#This Row],[Jul]]+Tabla2[[#This Row],[Jun]]+Tabla2[[#This Row],[May]]+Tabla2[[#This Row],[Abr]]+Tabla2[[#This Row],[Mar]]+Tabla2[[#This Row],[Feb]]+Tabla2[[#This Row],[Ene]]</f>
        <v>1</v>
      </c>
      <c r="W55" s="259" t="s">
        <v>496</v>
      </c>
      <c r="X55" s="259" t="s">
        <v>518</v>
      </c>
      <c r="Y55" s="232"/>
      <c r="Z55" s="231" t="s">
        <v>501</v>
      </c>
    </row>
    <row r="56" spans="2:26" s="241" customFormat="1" ht="63.75" hidden="1">
      <c r="B56" s="263" t="e">
        <f>IF('Formulario PPGR2'!$G58="","",CONCATENATE('Formulario PPGR2'!$C58,".",'Formulario PPGR2'!$D58,".",'Formulario PPGR2'!$E58,".",'Formulario PPGR2'!$F58))</f>
        <v>#REF!</v>
      </c>
      <c r="C56" s="263"/>
      <c r="D56" s="263" t="e">
        <f>IF('Formulario PPGR2'!$G58="","",'Formulario PPGR1'!#REF!)</f>
        <v>#REF!</v>
      </c>
      <c r="E56" s="263" t="e">
        <f>IF('Formulario PPGR2'!$G58="","",'Formulario PPGR1'!#REF!)</f>
        <v>#REF!</v>
      </c>
      <c r="F56" s="263" t="e">
        <f>IF('Formulario PPGR2'!$G58="","",'Formulario PPGR1'!#REF!)</f>
        <v>#REF!</v>
      </c>
      <c r="G56" s="232" t="s">
        <v>175</v>
      </c>
      <c r="H56" s="232" t="s">
        <v>606</v>
      </c>
      <c r="I56" s="232" t="s">
        <v>607</v>
      </c>
      <c r="J56" s="231"/>
      <c r="K56" s="231"/>
      <c r="L56" s="231">
        <v>1</v>
      </c>
      <c r="M56" s="231"/>
      <c r="N56" s="231"/>
      <c r="O56" s="231">
        <v>1</v>
      </c>
      <c r="P56" s="231"/>
      <c r="Q56" s="231"/>
      <c r="R56" s="231">
        <v>1</v>
      </c>
      <c r="S56" s="231"/>
      <c r="T56" s="231"/>
      <c r="U56" s="231"/>
      <c r="V56" s="239">
        <f>+Tabla2[[#This Row],[Dic]]+Tabla2[[#This Row],[Nov]]+Tabla2[[#This Row],[Oct]]+Tabla2[[#This Row],[Sep]]+Tabla2[[#This Row],[Ago]]+Tabla2[[#This Row],[Jul]]+Tabla2[[#This Row],[Jun]]+Tabla2[[#This Row],[May]]+Tabla2[[#This Row],[Abr]]+Tabla2[[#This Row],[Mar]]+Tabla2[[#This Row],[Feb]]+Tabla2[[#This Row],[Ene]]</f>
        <v>3</v>
      </c>
      <c r="W56" s="259" t="s">
        <v>496</v>
      </c>
      <c r="X56" s="259" t="s">
        <v>518</v>
      </c>
      <c r="Y56" s="232"/>
      <c r="Z56" s="231" t="s">
        <v>501</v>
      </c>
    </row>
    <row r="57" spans="2:26" s="241" customFormat="1" ht="63.75" hidden="1">
      <c r="B57" s="263" t="e">
        <f>IF('Formulario PPGR2'!$G59="","",CONCATENATE('Formulario PPGR2'!$C59,".",'Formulario PPGR2'!$D59,".",'Formulario PPGR2'!$E59,".",'Formulario PPGR2'!$F59))</f>
        <v>#REF!</v>
      </c>
      <c r="C57" s="263"/>
      <c r="D57" s="263" t="e">
        <f>IF('Formulario PPGR2'!$G59="","",'Formulario PPGR1'!#REF!)</f>
        <v>#REF!</v>
      </c>
      <c r="E57" s="263" t="e">
        <f>IF('Formulario PPGR2'!$G59="","",'Formulario PPGR1'!#REF!)</f>
        <v>#REF!</v>
      </c>
      <c r="F57" s="263" t="e">
        <f>IF('Formulario PPGR2'!$G59="","",'Formulario PPGR1'!#REF!)</f>
        <v>#REF!</v>
      </c>
      <c r="G57" s="232" t="s">
        <v>175</v>
      </c>
      <c r="H57" s="232" t="s">
        <v>608</v>
      </c>
      <c r="I57" s="232" t="s">
        <v>609</v>
      </c>
      <c r="J57" s="231"/>
      <c r="K57" s="231"/>
      <c r="L57" s="231"/>
      <c r="M57" s="231"/>
      <c r="N57" s="231"/>
      <c r="O57" s="231"/>
      <c r="P57" s="231">
        <v>1</v>
      </c>
      <c r="Q57" s="231"/>
      <c r="R57" s="231"/>
      <c r="S57" s="231">
        <v>1</v>
      </c>
      <c r="T57" s="231"/>
      <c r="U57" s="231"/>
      <c r="V57" s="239">
        <f>+Tabla2[[#This Row],[Dic]]+Tabla2[[#This Row],[Nov]]+Tabla2[[#This Row],[Oct]]+Tabla2[[#This Row],[Sep]]+Tabla2[[#This Row],[Ago]]+Tabla2[[#This Row],[Jul]]+Tabla2[[#This Row],[Jun]]+Tabla2[[#This Row],[May]]+Tabla2[[#This Row],[Abr]]+Tabla2[[#This Row],[Mar]]+Tabla2[[#This Row],[Feb]]+Tabla2[[#This Row],[Ene]]</f>
        <v>2</v>
      </c>
      <c r="W57" s="259" t="s">
        <v>496</v>
      </c>
      <c r="X57" s="259" t="s">
        <v>610</v>
      </c>
      <c r="Y57" s="232"/>
      <c r="Z57" s="231" t="s">
        <v>501</v>
      </c>
    </row>
    <row r="58" spans="2:26" s="241" customFormat="1" ht="63.75" hidden="1">
      <c r="B58" s="263" t="e">
        <f>IF('Formulario PPGR2'!$G60="","",CONCATENATE('Formulario PPGR2'!$C60,".",'Formulario PPGR2'!$D60,".",'Formulario PPGR2'!$E60,".",'Formulario PPGR2'!$F60))</f>
        <v>#REF!</v>
      </c>
      <c r="C58" s="263" t="e">
        <f>IF('Formulario PPGR2'!$G60="","",'Formulario PPGR1'!#REF!)</f>
        <v>#REF!</v>
      </c>
      <c r="D58" s="263" t="e">
        <f>IF('Formulario PPGR2'!$G60="","",'Formulario PPGR1'!#REF!)</f>
        <v>#REF!</v>
      </c>
      <c r="E58" s="263" t="e">
        <f>IF('Formulario PPGR2'!$G60="","",'Formulario PPGR1'!#REF!)</f>
        <v>#REF!</v>
      </c>
      <c r="F58" s="263" t="e">
        <f>IF('Formulario PPGR2'!$G60="","",'Formulario PPGR1'!#REF!)</f>
        <v>#REF!</v>
      </c>
      <c r="G58" s="232" t="s">
        <v>175</v>
      </c>
      <c r="H58" s="232" t="s">
        <v>611</v>
      </c>
      <c r="I58" s="232" t="s">
        <v>612</v>
      </c>
      <c r="J58" s="231"/>
      <c r="K58" s="231"/>
      <c r="L58" s="231"/>
      <c r="M58" s="231"/>
      <c r="N58" s="231"/>
      <c r="O58" s="231"/>
      <c r="P58" s="231"/>
      <c r="Q58" s="231">
        <v>2</v>
      </c>
      <c r="R58" s="231"/>
      <c r="S58" s="231"/>
      <c r="T58" s="231"/>
      <c r="U58" s="231"/>
      <c r="V58" s="239">
        <f>+Tabla2[[#This Row],[Dic]]+Tabla2[[#This Row],[Nov]]+Tabla2[[#This Row],[Oct]]+Tabla2[[#This Row],[Sep]]+Tabla2[[#This Row],[Ago]]+Tabla2[[#This Row],[Jul]]+Tabla2[[#This Row],[Jun]]+Tabla2[[#This Row],[May]]+Tabla2[[#This Row],[Abr]]+Tabla2[[#This Row],[Mar]]+Tabla2[[#This Row],[Feb]]+Tabla2[[#This Row],[Ene]]</f>
        <v>2</v>
      </c>
      <c r="W58" s="259" t="s">
        <v>496</v>
      </c>
      <c r="X58" s="259" t="s">
        <v>610</v>
      </c>
      <c r="Y58" s="232"/>
      <c r="Z58" s="231" t="s">
        <v>501</v>
      </c>
    </row>
    <row r="59" spans="2:26" s="241" customFormat="1" ht="63.75" hidden="1">
      <c r="B59" s="263" t="e">
        <f>IF('Formulario PPGR2'!$G61="","",CONCATENATE('Formulario PPGR2'!$C61,".",'Formulario PPGR2'!$D61,".",'Formulario PPGR2'!$E61,".",'Formulario PPGR2'!$F61))</f>
        <v>#REF!</v>
      </c>
      <c r="C59" s="263" t="e">
        <f>IF('Formulario PPGR2'!$G61="","",'Formulario PPGR1'!#REF!)</f>
        <v>#REF!</v>
      </c>
      <c r="D59" s="263" t="e">
        <f>IF('Formulario PPGR2'!$G61="","",'Formulario PPGR1'!#REF!)</f>
        <v>#REF!</v>
      </c>
      <c r="E59" s="263" t="e">
        <f>IF('Formulario PPGR2'!$G61="","",'Formulario PPGR1'!#REF!)</f>
        <v>#REF!</v>
      </c>
      <c r="F59" s="263" t="e">
        <f>IF('Formulario PPGR2'!$G61="","",'Formulario PPGR1'!#REF!)</f>
        <v>#REF!</v>
      </c>
      <c r="G59" s="232" t="s">
        <v>175</v>
      </c>
      <c r="H59" s="232" t="s">
        <v>613</v>
      </c>
      <c r="I59" s="232" t="s">
        <v>614</v>
      </c>
      <c r="J59" s="231"/>
      <c r="K59" s="231"/>
      <c r="L59" s="231"/>
      <c r="M59" s="231"/>
      <c r="N59" s="231"/>
      <c r="O59" s="231">
        <v>1</v>
      </c>
      <c r="P59" s="231"/>
      <c r="Q59" s="231"/>
      <c r="R59" s="231"/>
      <c r="S59" s="231"/>
      <c r="T59" s="231">
        <v>1</v>
      </c>
      <c r="U59" s="231"/>
      <c r="V59" s="239">
        <f>+Tabla2[[#This Row],[Dic]]+Tabla2[[#This Row],[Nov]]+Tabla2[[#This Row],[Oct]]+Tabla2[[#This Row],[Sep]]+Tabla2[[#This Row],[Ago]]+Tabla2[[#This Row],[Jul]]+Tabla2[[#This Row],[Jun]]+Tabla2[[#This Row],[May]]+Tabla2[[#This Row],[Abr]]+Tabla2[[#This Row],[Mar]]+Tabla2[[#This Row],[Feb]]+Tabla2[[#This Row],[Ene]]</f>
        <v>2</v>
      </c>
      <c r="W59" s="259" t="s">
        <v>496</v>
      </c>
      <c r="X59" s="259" t="s">
        <v>610</v>
      </c>
      <c r="Y59" s="232"/>
      <c r="Z59" s="231" t="s">
        <v>501</v>
      </c>
    </row>
    <row r="60" spans="2:26" s="241" customFormat="1" ht="89.25" hidden="1">
      <c r="B60" s="263" t="e">
        <f>IF('Formulario PPGR2'!$G62="","",CONCATENATE('Formulario PPGR2'!$C62,".",'Formulario PPGR2'!$D62,".",'Formulario PPGR2'!$E62,".",'Formulario PPGR2'!$F62))</f>
        <v>#REF!</v>
      </c>
      <c r="C60" s="263" t="e">
        <f>IF('Formulario PPGR2'!$G62="","",'Formulario PPGR1'!#REF!)</f>
        <v>#REF!</v>
      </c>
      <c r="D60" s="263" t="e">
        <f>IF('Formulario PPGR2'!$G62="","",'Formulario PPGR1'!#REF!)</f>
        <v>#REF!</v>
      </c>
      <c r="E60" s="263" t="e">
        <f>IF('Formulario PPGR2'!$G62="","",'Formulario PPGR1'!#REF!)</f>
        <v>#REF!</v>
      </c>
      <c r="F60" s="263" t="e">
        <f>IF('Formulario PPGR2'!$G62="","",'Formulario PPGR1'!#REF!)</f>
        <v>#REF!</v>
      </c>
      <c r="G60" s="232" t="s">
        <v>175</v>
      </c>
      <c r="H60" s="232" t="s">
        <v>615</v>
      </c>
      <c r="I60" s="232" t="s">
        <v>616</v>
      </c>
      <c r="J60" s="231"/>
      <c r="K60" s="231"/>
      <c r="L60" s="231"/>
      <c r="M60" s="231"/>
      <c r="N60" s="231"/>
      <c r="O60" s="231"/>
      <c r="P60" s="231"/>
      <c r="Q60" s="231"/>
      <c r="R60" s="231"/>
      <c r="S60" s="231">
        <v>1</v>
      </c>
      <c r="T60" s="231"/>
      <c r="U60" s="231"/>
      <c r="V60" s="239">
        <f>+Tabla2[[#This Row],[Dic]]+Tabla2[[#This Row],[Nov]]+Tabla2[[#This Row],[Oct]]+Tabla2[[#This Row],[Sep]]+Tabla2[[#This Row],[Ago]]+Tabla2[[#This Row],[Jul]]+Tabla2[[#This Row],[Jun]]+Tabla2[[#This Row],[May]]+Tabla2[[#This Row],[Abr]]+Tabla2[[#This Row],[Mar]]+Tabla2[[#This Row],[Feb]]+Tabla2[[#This Row],[Ene]]</f>
        <v>1</v>
      </c>
      <c r="W60" s="259" t="s">
        <v>496</v>
      </c>
      <c r="X60" s="259" t="s">
        <v>610</v>
      </c>
      <c r="Y60" s="232"/>
      <c r="Z60" s="231" t="s">
        <v>501</v>
      </c>
    </row>
    <row r="61" spans="2:26" s="241" customFormat="1" ht="63.75" hidden="1">
      <c r="B61" s="263" t="e">
        <f>IF('Formulario PPGR2'!$G63="","",CONCATENATE('Formulario PPGR2'!$C63,".",'Formulario PPGR2'!$D63,".",'Formulario PPGR2'!$E63,".",'Formulario PPGR2'!$F63))</f>
        <v>#REF!</v>
      </c>
      <c r="C61" s="263" t="e">
        <f>IF('Formulario PPGR2'!$G63="","",'Formulario PPGR1'!#REF!)</f>
        <v>#REF!</v>
      </c>
      <c r="D61" s="263" t="e">
        <f>IF('Formulario PPGR2'!$G63="","",'Formulario PPGR1'!#REF!)</f>
        <v>#REF!</v>
      </c>
      <c r="E61" s="263" t="e">
        <f>IF('Formulario PPGR2'!$G63="","",'Formulario PPGR1'!#REF!)</f>
        <v>#REF!</v>
      </c>
      <c r="F61" s="263" t="e">
        <f>IF('Formulario PPGR2'!$G63="","",'Formulario PPGR1'!#REF!)</f>
        <v>#REF!</v>
      </c>
      <c r="G61" s="232" t="s">
        <v>175</v>
      </c>
      <c r="H61" s="232" t="s">
        <v>617</v>
      </c>
      <c r="I61" s="235" t="s">
        <v>618</v>
      </c>
      <c r="J61" s="231"/>
      <c r="K61" s="231"/>
      <c r="L61" s="231"/>
      <c r="M61" s="231"/>
      <c r="N61" s="231"/>
      <c r="O61" s="231"/>
      <c r="P61" s="231"/>
      <c r="Q61" s="231"/>
      <c r="R61" s="231">
        <v>1</v>
      </c>
      <c r="S61" s="231"/>
      <c r="T61" s="231"/>
      <c r="U61" s="231"/>
      <c r="V61" s="239">
        <f>+Tabla2[[#This Row],[Dic]]+Tabla2[[#This Row],[Nov]]+Tabla2[[#This Row],[Oct]]+Tabla2[[#This Row],[Sep]]+Tabla2[[#This Row],[Ago]]+Tabla2[[#This Row],[Jul]]+Tabla2[[#This Row],[Jun]]+Tabla2[[#This Row],[May]]+Tabla2[[#This Row],[Abr]]+Tabla2[[#This Row],[Mar]]+Tabla2[[#This Row],[Feb]]+Tabla2[[#This Row],[Ene]]</f>
        <v>1</v>
      </c>
      <c r="W61" s="259" t="s">
        <v>610</v>
      </c>
      <c r="X61" s="259" t="s">
        <v>496</v>
      </c>
      <c r="Y61" s="232"/>
      <c r="Z61" s="231" t="s">
        <v>501</v>
      </c>
    </row>
    <row r="62" spans="2:26" s="241" customFormat="1" ht="63.75" hidden="1">
      <c r="B62" s="263" t="e">
        <f>IF('Formulario PPGR2'!$G38="","",CONCATENATE('Formulario PPGR2'!$C38,".",'Formulario PPGR2'!$D38,".",'Formulario PPGR2'!$E38,".",'Formulario PPGR2'!$F38))</f>
        <v>#REF!</v>
      </c>
      <c r="C62" s="263" t="e">
        <f>IF('Formulario PPGR2'!$G38="","",'Formulario PPGR1'!#REF!)</f>
        <v>#REF!</v>
      </c>
      <c r="D62" s="263" t="e">
        <f>IF('Formulario PPGR2'!$G38="","",'Formulario PPGR1'!#REF!)</f>
        <v>#REF!</v>
      </c>
      <c r="E62" s="263" t="e">
        <f>IF('Formulario PPGR2'!$G38="","",'Formulario PPGR1'!#REF!)</f>
        <v>#REF!</v>
      </c>
      <c r="F62" s="263" t="e">
        <f>IF('Formulario PPGR2'!$G38="","",'Formulario PPGR1'!#REF!)</f>
        <v>#REF!</v>
      </c>
      <c r="G62" s="232" t="s">
        <v>175</v>
      </c>
      <c r="H62" s="232" t="s">
        <v>619</v>
      </c>
      <c r="I62" s="232" t="s">
        <v>620</v>
      </c>
      <c r="J62" s="231"/>
      <c r="K62" s="231"/>
      <c r="L62" s="231"/>
      <c r="M62" s="231">
        <v>3</v>
      </c>
      <c r="N62" s="231"/>
      <c r="O62" s="231"/>
      <c r="P62" s="231">
        <v>3</v>
      </c>
      <c r="Q62" s="231"/>
      <c r="R62" s="231"/>
      <c r="S62" s="231">
        <v>3</v>
      </c>
      <c r="T62" s="231"/>
      <c r="U62" s="231">
        <v>1</v>
      </c>
      <c r="V62" s="239">
        <f>+Tabla2[[#This Row],[Dic]]+Tabla2[[#This Row],[Nov]]+Tabla2[[#This Row],[Oct]]+Tabla2[[#This Row],[Sep]]+Tabla2[[#This Row],[Ago]]+Tabla2[[#This Row],[Jul]]+Tabla2[[#This Row],[Jun]]+Tabla2[[#This Row],[May]]+Tabla2[[#This Row],[Abr]]+Tabla2[[#This Row],[Mar]]+Tabla2[[#This Row],[Feb]]+Tabla2[[#This Row],[Ene]]</f>
        <v>10</v>
      </c>
      <c r="W62" s="259" t="s">
        <v>496</v>
      </c>
      <c r="X62" s="259" t="s">
        <v>497</v>
      </c>
      <c r="Y62" s="232"/>
      <c r="Z62" s="231" t="s">
        <v>563</v>
      </c>
    </row>
    <row r="63" spans="2:26" s="241" customFormat="1" ht="63.75" hidden="1">
      <c r="B63" s="263" t="e">
        <f>IF('Formulario PPGR2'!$G64="","",CONCATENATE('Formulario PPGR2'!$C64,".",'Formulario PPGR2'!$D64,".",'Formulario PPGR2'!$E64,".",'Formulario PPGR2'!$F64))</f>
        <v>#REF!</v>
      </c>
      <c r="C63" s="263" t="e">
        <f>IF('Formulario PPGR2'!$G64="","",'Formulario PPGR1'!#REF!)</f>
        <v>#REF!</v>
      </c>
      <c r="D63" s="263" t="e">
        <f>IF('Formulario PPGR2'!$G64="","",'Formulario PPGR1'!#REF!)</f>
        <v>#REF!</v>
      </c>
      <c r="E63" s="263" t="e">
        <f>IF('Formulario PPGR2'!$G64="","",'Formulario PPGR1'!#REF!)</f>
        <v>#REF!</v>
      </c>
      <c r="F63" s="263" t="e">
        <f>IF('Formulario PPGR2'!$G64="","",'Formulario PPGR1'!#REF!)</f>
        <v>#REF!</v>
      </c>
      <c r="G63" s="232" t="s">
        <v>184</v>
      </c>
      <c r="H63" s="232" t="s">
        <v>621</v>
      </c>
      <c r="I63" s="232" t="s">
        <v>622</v>
      </c>
      <c r="J63" s="231"/>
      <c r="K63" s="231"/>
      <c r="L63" s="231">
        <v>2</v>
      </c>
      <c r="M63" s="231"/>
      <c r="N63" s="231"/>
      <c r="O63" s="231"/>
      <c r="P63" s="231"/>
      <c r="Q63" s="231">
        <v>2</v>
      </c>
      <c r="R63" s="231"/>
      <c r="S63" s="231"/>
      <c r="T63" s="231">
        <v>2</v>
      </c>
      <c r="U63" s="231"/>
      <c r="V63" s="239">
        <f>+Tabla2[[#This Row],[Dic]]+Tabla2[[#This Row],[Nov]]+Tabla2[[#This Row],[Oct]]+Tabla2[[#This Row],[Sep]]+Tabla2[[#This Row],[Ago]]+Tabla2[[#This Row],[Jul]]+Tabla2[[#This Row],[Jun]]+Tabla2[[#This Row],[May]]+Tabla2[[#This Row],[Abr]]+Tabla2[[#This Row],[Mar]]+Tabla2[[#This Row],[Feb]]+Tabla2[[#This Row],[Ene]]</f>
        <v>6</v>
      </c>
      <c r="W63" s="259" t="s">
        <v>496</v>
      </c>
      <c r="X63" s="259" t="s">
        <v>610</v>
      </c>
      <c r="Y63" s="232"/>
      <c r="Z63" s="231" t="s">
        <v>501</v>
      </c>
    </row>
    <row r="64" spans="2:26" s="241" customFormat="1" ht="90" hidden="1" customHeight="1">
      <c r="B64" s="263" t="e">
        <f>IF('Formulario PPGR2'!$G65="","",CONCATENATE('Formulario PPGR2'!$C65,".",'Formulario PPGR2'!$D65,".",'Formulario PPGR2'!$E65,".",'Formulario PPGR2'!$F65))</f>
        <v>#REF!</v>
      </c>
      <c r="C64" s="263"/>
      <c r="D64" s="263" t="e">
        <f>IF('Formulario PPGR2'!$G65="","",'Formulario PPGR1'!#REF!)</f>
        <v>#REF!</v>
      </c>
      <c r="E64" s="263" t="e">
        <f>IF('Formulario PPGR2'!$G65="","",'Formulario PPGR1'!#REF!)</f>
        <v>#REF!</v>
      </c>
      <c r="F64" s="263" t="e">
        <f>IF('Formulario PPGR2'!$G65="","",'Formulario PPGR1'!#REF!)</f>
        <v>#REF!</v>
      </c>
      <c r="G64" s="232" t="s">
        <v>184</v>
      </c>
      <c r="H64" s="232" t="s">
        <v>623</v>
      </c>
      <c r="I64" s="232" t="s">
        <v>624</v>
      </c>
      <c r="J64" s="231"/>
      <c r="K64" s="231"/>
      <c r="L64" s="231">
        <v>15</v>
      </c>
      <c r="M64" s="231"/>
      <c r="N64" s="231"/>
      <c r="O64" s="231">
        <v>15</v>
      </c>
      <c r="P64" s="231"/>
      <c r="Q64" s="231"/>
      <c r="R64" s="231">
        <v>15</v>
      </c>
      <c r="S64" s="231"/>
      <c r="T64" s="231"/>
      <c r="U64" s="231">
        <v>15</v>
      </c>
      <c r="V64" s="239">
        <f>+Tabla2[[#This Row],[Dic]]+Tabla2[[#This Row],[Nov]]+Tabla2[[#This Row],[Oct]]+Tabla2[[#This Row],[Sep]]+Tabla2[[#This Row],[Ago]]+Tabla2[[#This Row],[Jul]]+Tabla2[[#This Row],[Jun]]+Tabla2[[#This Row],[May]]+Tabla2[[#This Row],[Abr]]+Tabla2[[#This Row],[Mar]]+Tabla2[[#This Row],[Feb]]+Tabla2[[#This Row],[Ene]]</f>
        <v>60</v>
      </c>
      <c r="W64" s="259" t="s">
        <v>497</v>
      </c>
      <c r="X64" s="259" t="s">
        <v>496</v>
      </c>
      <c r="Y64" s="232"/>
      <c r="Z64" s="231" t="s">
        <v>501</v>
      </c>
    </row>
    <row r="65" spans="2:54" s="241" customFormat="1" ht="67.5" hidden="1" customHeight="1">
      <c r="B65" s="263" t="e">
        <f>IF('Formulario PPGR2'!$G66="","",CONCATENATE('Formulario PPGR2'!$C66,".",'Formulario PPGR2'!$D66,".",'Formulario PPGR2'!$E66,".",'Formulario PPGR2'!$F66))</f>
        <v>#REF!</v>
      </c>
      <c r="C65" s="263"/>
      <c r="D65" s="263" t="e">
        <f>IF('Formulario PPGR2'!$G66="","",'Formulario PPGR1'!#REF!)</f>
        <v>#REF!</v>
      </c>
      <c r="E65" s="263" t="e">
        <f>IF('Formulario PPGR2'!$G66="","",'Formulario PPGR1'!#REF!)</f>
        <v>#REF!</v>
      </c>
      <c r="F65" s="263" t="e">
        <f>IF('Formulario PPGR2'!$G66="","",'Formulario PPGR1'!#REF!)</f>
        <v>#REF!</v>
      </c>
      <c r="G65" s="232" t="s">
        <v>184</v>
      </c>
      <c r="H65" s="232" t="s">
        <v>625</v>
      </c>
      <c r="I65" s="232" t="s">
        <v>626</v>
      </c>
      <c r="J65" s="231"/>
      <c r="K65" s="231">
        <v>5</v>
      </c>
      <c r="L65" s="231"/>
      <c r="M65" s="231">
        <v>5</v>
      </c>
      <c r="N65" s="231"/>
      <c r="O65" s="231">
        <v>5</v>
      </c>
      <c r="P65" s="231"/>
      <c r="Q65" s="231">
        <v>5</v>
      </c>
      <c r="R65" s="231"/>
      <c r="S65" s="231">
        <v>5</v>
      </c>
      <c r="T65" s="231"/>
      <c r="U65" s="231"/>
      <c r="V65" s="239">
        <f>+Tabla2[[#This Row],[Dic]]+Tabla2[[#This Row],[Nov]]+Tabla2[[#This Row],[Oct]]+Tabla2[[#This Row],[Sep]]+Tabla2[[#This Row],[Ago]]+Tabla2[[#This Row],[Jul]]+Tabla2[[#This Row],[Jun]]+Tabla2[[#This Row],[May]]+Tabla2[[#This Row],[Abr]]+Tabla2[[#This Row],[Mar]]+Tabla2[[#This Row],[Feb]]+Tabla2[[#This Row],[Ene]]</f>
        <v>25</v>
      </c>
      <c r="W65" s="259" t="s">
        <v>497</v>
      </c>
      <c r="X65" s="259" t="s">
        <v>496</v>
      </c>
      <c r="Y65" s="232"/>
      <c r="Z65" s="231" t="s">
        <v>501</v>
      </c>
    </row>
    <row r="66" spans="2:54" s="241" customFormat="1" ht="63.75" hidden="1">
      <c r="B66" s="263" t="e">
        <f>IF('Formulario PPGR2'!$G67="","",CONCATENATE('Formulario PPGR2'!$C67,".",'Formulario PPGR2'!$D67,".",'Formulario PPGR2'!$E67,".",'Formulario PPGR2'!$F67))</f>
        <v>#REF!</v>
      </c>
      <c r="C66" s="263"/>
      <c r="D66" s="263" t="e">
        <f>IF('Formulario PPGR2'!$G67="","",'Formulario PPGR1'!#REF!)</f>
        <v>#REF!</v>
      </c>
      <c r="E66" s="263" t="e">
        <f>IF('Formulario PPGR2'!$G67="","",'Formulario PPGR1'!#REF!)</f>
        <v>#REF!</v>
      </c>
      <c r="F66" s="263" t="e">
        <f>IF('Formulario PPGR2'!$G67="","",'Formulario PPGR1'!#REF!)</f>
        <v>#REF!</v>
      </c>
      <c r="G66" s="232" t="s">
        <v>184</v>
      </c>
      <c r="H66" s="232" t="s">
        <v>627</v>
      </c>
      <c r="I66" s="232" t="s">
        <v>628</v>
      </c>
      <c r="J66" s="231"/>
      <c r="K66" s="231">
        <v>5</v>
      </c>
      <c r="L66" s="231"/>
      <c r="M66" s="231"/>
      <c r="N66" s="231">
        <v>5</v>
      </c>
      <c r="O66" s="231"/>
      <c r="P66" s="231"/>
      <c r="Q66" s="231">
        <v>5</v>
      </c>
      <c r="R66" s="231"/>
      <c r="S66" s="231"/>
      <c r="T66" s="231">
        <v>5</v>
      </c>
      <c r="U66" s="231"/>
      <c r="V66" s="239">
        <f>+Tabla2[[#This Row],[Dic]]+Tabla2[[#This Row],[Nov]]+Tabla2[[#This Row],[Oct]]+Tabla2[[#This Row],[Sep]]+Tabla2[[#This Row],[Ago]]+Tabla2[[#This Row],[Jul]]+Tabla2[[#This Row],[Jun]]+Tabla2[[#This Row],[May]]+Tabla2[[#This Row],[Abr]]+Tabla2[[#This Row],[Mar]]+Tabla2[[#This Row],[Feb]]+Tabla2[[#This Row],[Ene]]</f>
        <v>20</v>
      </c>
      <c r="W66" s="259" t="s">
        <v>497</v>
      </c>
      <c r="X66" s="259" t="s">
        <v>496</v>
      </c>
      <c r="Y66" s="232"/>
      <c r="Z66" s="231" t="s">
        <v>501</v>
      </c>
    </row>
    <row r="67" spans="2:54" s="241" customFormat="1" ht="63.75" hidden="1">
      <c r="B67" s="263" t="e">
        <f>IF('Formulario PPGR2'!$G68="","",CONCATENATE('Formulario PPGR2'!$C68,".",'Formulario PPGR2'!$D68,".",'Formulario PPGR2'!$E68,".",'Formulario PPGR2'!$F68))</f>
        <v>#REF!</v>
      </c>
      <c r="C67" s="263"/>
      <c r="D67" s="263" t="e">
        <f>IF('Formulario PPGR2'!$G68="","",'Formulario PPGR1'!#REF!)</f>
        <v>#REF!</v>
      </c>
      <c r="E67" s="263" t="e">
        <f>IF('Formulario PPGR2'!$G68="","",'Formulario PPGR1'!#REF!)</f>
        <v>#REF!</v>
      </c>
      <c r="F67" s="263" t="e">
        <f>IF('Formulario PPGR2'!$G68="","",'Formulario PPGR1'!#REF!)</f>
        <v>#REF!</v>
      </c>
      <c r="G67" s="232" t="s">
        <v>184</v>
      </c>
      <c r="H67" s="232" t="s">
        <v>629</v>
      </c>
      <c r="I67" s="232" t="s">
        <v>630</v>
      </c>
      <c r="J67" s="231"/>
      <c r="K67" s="231"/>
      <c r="L67" s="231"/>
      <c r="M67" s="231"/>
      <c r="N67" s="231"/>
      <c r="O67" s="231">
        <v>1</v>
      </c>
      <c r="P67" s="231"/>
      <c r="Q67" s="231"/>
      <c r="R67" s="231"/>
      <c r="S67" s="231"/>
      <c r="T67" s="231"/>
      <c r="U67" s="231"/>
      <c r="V67" s="239">
        <f>+Tabla2[[#This Row],[Dic]]+Tabla2[[#This Row],[Nov]]+Tabla2[[#This Row],[Oct]]+Tabla2[[#This Row],[Sep]]+Tabla2[[#This Row],[Ago]]+Tabla2[[#This Row],[Jul]]+Tabla2[[#This Row],[Jun]]+Tabla2[[#This Row],[May]]+Tabla2[[#This Row],[Abr]]+Tabla2[[#This Row],[Mar]]+Tabla2[[#This Row],[Feb]]+Tabla2[[#This Row],[Ene]]</f>
        <v>1</v>
      </c>
      <c r="W67" s="259" t="s">
        <v>496</v>
      </c>
      <c r="X67" s="259" t="s">
        <v>610</v>
      </c>
      <c r="Y67" s="232"/>
      <c r="Z67" s="231" t="s">
        <v>501</v>
      </c>
    </row>
    <row r="68" spans="2:54" s="241" customFormat="1" ht="63.75" hidden="1">
      <c r="B68" s="263" t="e">
        <f>IF('Formulario PPGR2'!$G69="","",CONCATENATE('Formulario PPGR2'!$C69,".",'Formulario PPGR2'!$D69,".",'Formulario PPGR2'!$E69,".",'Formulario PPGR2'!$F69))</f>
        <v>#REF!</v>
      </c>
      <c r="C68" s="263"/>
      <c r="D68" s="263" t="e">
        <f>IF('Formulario PPGR2'!$G69="","",'Formulario PPGR1'!#REF!)</f>
        <v>#REF!</v>
      </c>
      <c r="E68" s="263" t="e">
        <f>IF('Formulario PPGR2'!$G69="","",'Formulario PPGR1'!#REF!)</f>
        <v>#REF!</v>
      </c>
      <c r="F68" s="263" t="e">
        <f>IF('Formulario PPGR2'!$G69="","",'Formulario PPGR1'!#REF!)</f>
        <v>#REF!</v>
      </c>
      <c r="G68" s="232" t="s">
        <v>184</v>
      </c>
      <c r="H68" s="232" t="s">
        <v>631</v>
      </c>
      <c r="I68" s="232" t="s">
        <v>632</v>
      </c>
      <c r="J68" s="231"/>
      <c r="K68" s="231"/>
      <c r="L68" s="231">
        <v>2</v>
      </c>
      <c r="M68" s="231"/>
      <c r="N68" s="231"/>
      <c r="O68" s="231">
        <v>2</v>
      </c>
      <c r="P68" s="231"/>
      <c r="Q68" s="231"/>
      <c r="R68" s="231">
        <v>2</v>
      </c>
      <c r="S68" s="231"/>
      <c r="T68" s="231"/>
      <c r="U68" s="231"/>
      <c r="V68" s="239">
        <f>+Tabla2[[#This Row],[Dic]]+Tabla2[[#This Row],[Nov]]+Tabla2[[#This Row],[Oct]]+Tabla2[[#This Row],[Sep]]+Tabla2[[#This Row],[Ago]]+Tabla2[[#This Row],[Jul]]+Tabla2[[#This Row],[Jun]]+Tabla2[[#This Row],[May]]+Tabla2[[#This Row],[Abr]]+Tabla2[[#This Row],[Mar]]+Tabla2[[#This Row],[Feb]]+Tabla2[[#This Row],[Ene]]</f>
        <v>6</v>
      </c>
      <c r="W68" s="259" t="s">
        <v>497</v>
      </c>
      <c r="X68" s="259" t="s">
        <v>496</v>
      </c>
      <c r="Y68" s="232"/>
      <c r="Z68" s="231" t="s">
        <v>501</v>
      </c>
    </row>
    <row r="69" spans="2:54" s="241" customFormat="1" ht="51" hidden="1">
      <c r="B69" s="263" t="e">
        <f>IF('Formulario PPGR2'!$G70="","",CONCATENATE('Formulario PPGR2'!$C70,".",'Formulario PPGR2'!$D70,".",'Formulario PPGR2'!$E70,".",'Formulario PPGR2'!$F70))</f>
        <v>#REF!</v>
      </c>
      <c r="C69" s="263"/>
      <c r="D69" s="263" t="e">
        <f>IF('Formulario PPGR2'!$G70="","",'Formulario PPGR1'!#REF!)</f>
        <v>#REF!</v>
      </c>
      <c r="E69" s="263" t="e">
        <f>IF('Formulario PPGR2'!$G70="","",'Formulario PPGR1'!#REF!)</f>
        <v>#REF!</v>
      </c>
      <c r="F69" s="263" t="e">
        <f>IF('Formulario PPGR2'!$G70="","",'Formulario PPGR1'!#REF!)</f>
        <v>#REF!</v>
      </c>
      <c r="G69" s="232" t="s">
        <v>184</v>
      </c>
      <c r="H69" s="232" t="s">
        <v>633</v>
      </c>
      <c r="I69" s="232" t="s">
        <v>634</v>
      </c>
      <c r="J69" s="231">
        <v>3</v>
      </c>
      <c r="K69" s="231">
        <v>3</v>
      </c>
      <c r="L69" s="231">
        <v>3</v>
      </c>
      <c r="M69" s="231"/>
      <c r="N69" s="231"/>
      <c r="O69" s="231"/>
      <c r="P69" s="231">
        <v>3</v>
      </c>
      <c r="Q69" s="231">
        <v>3</v>
      </c>
      <c r="R69" s="231">
        <v>3</v>
      </c>
      <c r="S69" s="231"/>
      <c r="T69" s="231"/>
      <c r="U69" s="231"/>
      <c r="V69" s="239">
        <f>+Tabla2[[#This Row],[Dic]]+Tabla2[[#This Row],[Nov]]+Tabla2[[#This Row],[Oct]]+Tabla2[[#This Row],[Sep]]+Tabla2[[#This Row],[Ago]]+Tabla2[[#This Row],[Jul]]+Tabla2[[#This Row],[Jun]]+Tabla2[[#This Row],[May]]+Tabla2[[#This Row],[Abr]]+Tabla2[[#This Row],[Mar]]+Tabla2[[#This Row],[Feb]]+Tabla2[[#This Row],[Ene]]</f>
        <v>18</v>
      </c>
      <c r="W69" s="259" t="s">
        <v>496</v>
      </c>
      <c r="X69" s="259" t="s">
        <v>518</v>
      </c>
      <c r="Y69" s="232"/>
      <c r="Z69" s="231" t="s">
        <v>501</v>
      </c>
    </row>
    <row r="70" spans="2:54" s="241" customFormat="1" ht="76.5" hidden="1">
      <c r="B70" s="263" t="e">
        <f>IF('Formulario PPGR2'!$G71="","",CONCATENATE('Formulario PPGR2'!$C71,".",'Formulario PPGR2'!$D71,".",'Formulario PPGR2'!$E71,".",'Formulario PPGR2'!$F71))</f>
        <v>#REF!</v>
      </c>
      <c r="C70" s="263"/>
      <c r="D70" s="263" t="e">
        <f>IF('Formulario PPGR2'!$G71="","",'Formulario PPGR1'!#REF!)</f>
        <v>#REF!</v>
      </c>
      <c r="E70" s="263" t="e">
        <f>IF('Formulario PPGR2'!$G71="","",'Formulario PPGR1'!#REF!)</f>
        <v>#REF!</v>
      </c>
      <c r="F70" s="263" t="e">
        <f>IF('Formulario PPGR2'!$G71="","",'Formulario PPGR1'!#REF!)</f>
        <v>#REF!</v>
      </c>
      <c r="G70" s="232" t="s">
        <v>184</v>
      </c>
      <c r="H70" s="232" t="s">
        <v>635</v>
      </c>
      <c r="I70" s="232" t="s">
        <v>636</v>
      </c>
      <c r="J70" s="231"/>
      <c r="K70" s="231"/>
      <c r="L70" s="231">
        <v>2</v>
      </c>
      <c r="M70" s="231"/>
      <c r="N70" s="231">
        <v>2</v>
      </c>
      <c r="O70" s="231"/>
      <c r="P70" s="231">
        <v>2</v>
      </c>
      <c r="Q70" s="231"/>
      <c r="R70" s="231">
        <v>2</v>
      </c>
      <c r="S70" s="231"/>
      <c r="T70" s="231">
        <v>2</v>
      </c>
      <c r="U70" s="231"/>
      <c r="V70" s="239">
        <f>+Tabla2[[#This Row],[Dic]]+Tabla2[[#This Row],[Nov]]+Tabla2[[#This Row],[Oct]]+Tabla2[[#This Row],[Sep]]+Tabla2[[#This Row],[Ago]]+Tabla2[[#This Row],[Jul]]+Tabla2[[#This Row],[Jun]]+Tabla2[[#This Row],[May]]+Tabla2[[#This Row],[Abr]]+Tabla2[[#This Row],[Mar]]+Tabla2[[#This Row],[Feb]]+Tabla2[[#This Row],[Ene]]</f>
        <v>10</v>
      </c>
      <c r="W70" s="259" t="s">
        <v>497</v>
      </c>
      <c r="X70" s="259" t="s">
        <v>496</v>
      </c>
      <c r="Y70" s="232"/>
      <c r="Z70" s="231" t="s">
        <v>501</v>
      </c>
    </row>
    <row r="71" spans="2:54" s="241" customFormat="1" ht="89.25" hidden="1">
      <c r="B71" s="263" t="e">
        <f>IF('Formulario PPGR2'!$G72="","",CONCATENATE('Formulario PPGR2'!$C72,".",'Formulario PPGR2'!$D72,".",'Formulario PPGR2'!$E72,".",'Formulario PPGR2'!$F72))</f>
        <v>#REF!</v>
      </c>
      <c r="C71" s="263"/>
      <c r="D71" s="263" t="e">
        <f>IF('Formulario PPGR2'!$G72="","",'Formulario PPGR1'!#REF!)</f>
        <v>#REF!</v>
      </c>
      <c r="E71" s="263" t="e">
        <f>IF('Formulario PPGR2'!$G72="","",'Formulario PPGR1'!#REF!)</f>
        <v>#REF!</v>
      </c>
      <c r="F71" s="263" t="e">
        <f>IF('Formulario PPGR2'!$G72="","",'Formulario PPGR1'!#REF!)</f>
        <v>#REF!</v>
      </c>
      <c r="G71" s="232" t="s">
        <v>184</v>
      </c>
      <c r="H71" s="232" t="s">
        <v>637</v>
      </c>
      <c r="I71" s="232" t="s">
        <v>638</v>
      </c>
      <c r="J71" s="231"/>
      <c r="K71" s="231"/>
      <c r="L71" s="231"/>
      <c r="M71" s="231">
        <v>2</v>
      </c>
      <c r="N71" s="231"/>
      <c r="O71" s="231"/>
      <c r="P71" s="231"/>
      <c r="Q71" s="231"/>
      <c r="R71" s="231"/>
      <c r="S71" s="231"/>
      <c r="T71" s="231"/>
      <c r="U71" s="231">
        <v>1</v>
      </c>
      <c r="V71" s="239">
        <f>+Tabla2[[#This Row],[Dic]]+Tabla2[[#This Row],[Nov]]+Tabla2[[#This Row],[Oct]]+Tabla2[[#This Row],[Sep]]+Tabla2[[#This Row],[Ago]]+Tabla2[[#This Row],[Jul]]+Tabla2[[#This Row],[Jun]]+Tabla2[[#This Row],[May]]+Tabla2[[#This Row],[Abr]]+Tabla2[[#This Row],[Mar]]+Tabla2[[#This Row],[Feb]]+Tabla2[[#This Row],[Ene]]</f>
        <v>3</v>
      </c>
      <c r="W71" s="259" t="s">
        <v>496</v>
      </c>
      <c r="X71" s="259" t="s">
        <v>610</v>
      </c>
      <c r="Y71" s="232"/>
      <c r="Z71" s="231" t="s">
        <v>501</v>
      </c>
    </row>
    <row r="72" spans="2:54" s="241" customFormat="1" ht="63.75" hidden="1">
      <c r="B72" s="263" t="e">
        <f>IF('Formulario PPGR2'!$G73="","",CONCATENATE('Formulario PPGR2'!$C73,".",'Formulario PPGR2'!$D73,".",'Formulario PPGR2'!$E73,".",'Formulario PPGR2'!$F73))</f>
        <v>#REF!</v>
      </c>
      <c r="C72" s="263"/>
      <c r="D72" s="263" t="e">
        <f>IF('Formulario PPGR2'!$G73="","",'Formulario PPGR1'!#REF!)</f>
        <v>#REF!</v>
      </c>
      <c r="E72" s="263" t="e">
        <f>IF('Formulario PPGR2'!$G73="","",'Formulario PPGR1'!#REF!)</f>
        <v>#REF!</v>
      </c>
      <c r="F72" s="263" t="e">
        <f>IF('Formulario PPGR2'!$G73="","",'Formulario PPGR1'!#REF!)</f>
        <v>#REF!</v>
      </c>
      <c r="G72" s="232" t="s">
        <v>184</v>
      </c>
      <c r="H72" s="232" t="s">
        <v>639</v>
      </c>
      <c r="I72" s="232" t="s">
        <v>640</v>
      </c>
      <c r="J72" s="231"/>
      <c r="K72" s="231"/>
      <c r="L72" s="231">
        <v>2</v>
      </c>
      <c r="M72" s="231"/>
      <c r="N72" s="231">
        <v>2</v>
      </c>
      <c r="O72" s="231"/>
      <c r="P72" s="231">
        <v>1</v>
      </c>
      <c r="Q72" s="231"/>
      <c r="R72" s="231">
        <v>2</v>
      </c>
      <c r="S72" s="231"/>
      <c r="T72" s="231">
        <v>1</v>
      </c>
      <c r="U72" s="231"/>
      <c r="V72" s="239">
        <f>+Tabla2[[#This Row],[Dic]]+Tabla2[[#This Row],[Nov]]+Tabla2[[#This Row],[Oct]]+Tabla2[[#This Row],[Sep]]+Tabla2[[#This Row],[Ago]]+Tabla2[[#This Row],[Jul]]+Tabla2[[#This Row],[Jun]]+Tabla2[[#This Row],[May]]+Tabla2[[#This Row],[Abr]]+Tabla2[[#This Row],[Mar]]+Tabla2[[#This Row],[Feb]]+Tabla2[[#This Row],[Ene]]</f>
        <v>8</v>
      </c>
      <c r="W72" s="259" t="s">
        <v>496</v>
      </c>
      <c r="X72" s="259" t="s">
        <v>497</v>
      </c>
      <c r="Y72" s="232"/>
      <c r="Z72" s="231" t="s">
        <v>501</v>
      </c>
    </row>
    <row r="73" spans="2:54" s="241" customFormat="1" ht="51" hidden="1">
      <c r="B73" s="263" t="e">
        <f>IF('Formulario PPGR2'!$G74="","",CONCATENATE('Formulario PPGR2'!$C74,".",'Formulario PPGR2'!$D74,".",'Formulario PPGR2'!$E74,".",'Formulario PPGR2'!$F74))</f>
        <v>#REF!</v>
      </c>
      <c r="C73" s="263"/>
      <c r="D73" s="263" t="e">
        <f>IF('Formulario PPGR2'!$G74="","",'Formulario PPGR1'!#REF!)</f>
        <v>#REF!</v>
      </c>
      <c r="E73" s="263" t="e">
        <f>IF('Formulario PPGR2'!$G74="","",'Formulario PPGR1'!#REF!)</f>
        <v>#REF!</v>
      </c>
      <c r="F73" s="263" t="e">
        <f>IF('Formulario PPGR2'!$G74="","",'Formulario PPGR1'!#REF!)</f>
        <v>#REF!</v>
      </c>
      <c r="G73" s="232" t="s">
        <v>184</v>
      </c>
      <c r="H73" s="232" t="s">
        <v>641</v>
      </c>
      <c r="I73" s="232" t="s">
        <v>642</v>
      </c>
      <c r="J73" s="231"/>
      <c r="K73" s="231"/>
      <c r="L73" s="231"/>
      <c r="M73" s="231">
        <v>1</v>
      </c>
      <c r="N73" s="231"/>
      <c r="O73" s="231"/>
      <c r="P73" s="231">
        <v>1</v>
      </c>
      <c r="Q73" s="231"/>
      <c r="R73" s="231"/>
      <c r="S73" s="231">
        <v>1</v>
      </c>
      <c r="T73" s="231"/>
      <c r="U73" s="231"/>
      <c r="V73" s="239">
        <f>+Tabla2[[#This Row],[Dic]]+Tabla2[[#This Row],[Nov]]+Tabla2[[#This Row],[Oct]]+Tabla2[[#This Row],[Sep]]+Tabla2[[#This Row],[Ago]]+Tabla2[[#This Row],[Jul]]+Tabla2[[#This Row],[Jun]]+Tabla2[[#This Row],[May]]+Tabla2[[#This Row],[Abr]]+Tabla2[[#This Row],[Mar]]+Tabla2[[#This Row],[Feb]]+Tabla2[[#This Row],[Ene]]</f>
        <v>3</v>
      </c>
      <c r="W73" s="259" t="s">
        <v>496</v>
      </c>
      <c r="X73" s="259" t="s">
        <v>518</v>
      </c>
      <c r="Y73" s="232"/>
      <c r="Z73" s="231" t="s">
        <v>501</v>
      </c>
    </row>
    <row r="74" spans="2:54" s="241" customFormat="1" ht="51" hidden="1">
      <c r="B74" s="263" t="e">
        <f>IF('Formulario PPGR2'!$G75="","",CONCATENATE('Formulario PPGR2'!$C75,".",'Formulario PPGR2'!$D75,".",'Formulario PPGR2'!$E75,".",'Formulario PPGR2'!$F75))</f>
        <v>#REF!</v>
      </c>
      <c r="C74" s="263"/>
      <c r="D74" s="263" t="e">
        <f>IF('Formulario PPGR2'!$G75="","",'Formulario PPGR1'!#REF!)</f>
        <v>#REF!</v>
      </c>
      <c r="E74" s="263" t="e">
        <f>IF('Formulario PPGR2'!$G75="","",'Formulario PPGR1'!#REF!)</f>
        <v>#REF!</v>
      </c>
      <c r="F74" s="263" t="e">
        <f>IF('Formulario PPGR2'!$G75="","",'Formulario PPGR1'!#REF!)</f>
        <v>#REF!</v>
      </c>
      <c r="G74" s="232" t="s">
        <v>184</v>
      </c>
      <c r="H74" s="232" t="s">
        <v>643</v>
      </c>
      <c r="I74" s="232" t="s">
        <v>644</v>
      </c>
      <c r="J74" s="231"/>
      <c r="K74" s="231"/>
      <c r="L74" s="231">
        <v>5</v>
      </c>
      <c r="M74" s="231"/>
      <c r="N74" s="231"/>
      <c r="O74" s="231">
        <v>5</v>
      </c>
      <c r="P74" s="231"/>
      <c r="Q74" s="231"/>
      <c r="R74" s="231">
        <v>5</v>
      </c>
      <c r="S74" s="231"/>
      <c r="T74" s="231"/>
      <c r="U74" s="231"/>
      <c r="V74" s="239">
        <f>+Tabla2[[#This Row],[Dic]]+Tabla2[[#This Row],[Nov]]+Tabla2[[#This Row],[Oct]]+Tabla2[[#This Row],[Sep]]+Tabla2[[#This Row],[Ago]]+Tabla2[[#This Row],[Jul]]+Tabla2[[#This Row],[Jun]]+Tabla2[[#This Row],[May]]+Tabla2[[#This Row],[Abr]]+Tabla2[[#This Row],[Mar]]+Tabla2[[#This Row],[Feb]]+Tabla2[[#This Row],[Ene]]</f>
        <v>15</v>
      </c>
      <c r="W74" s="259" t="s">
        <v>496</v>
      </c>
      <c r="X74" s="259" t="s">
        <v>497</v>
      </c>
      <c r="Y74" s="232"/>
      <c r="Z74" s="231" t="s">
        <v>501</v>
      </c>
    </row>
    <row r="75" spans="2:54" s="241" customFormat="1" ht="63.75" hidden="1">
      <c r="B75" s="263" t="e">
        <f>IF('Formulario PPGR2'!$G76="","",CONCATENATE('Formulario PPGR2'!$C76,".",'Formulario PPGR2'!$D76,".",'Formulario PPGR2'!$E76,".",'Formulario PPGR2'!$F76))</f>
        <v>#REF!</v>
      </c>
      <c r="C75" s="263"/>
      <c r="D75" s="263" t="e">
        <f>IF('Formulario PPGR2'!$G76="","",'Formulario PPGR1'!#REF!)</f>
        <v>#REF!</v>
      </c>
      <c r="E75" s="263" t="e">
        <f>IF('Formulario PPGR2'!$G76="","",'Formulario PPGR1'!#REF!)</f>
        <v>#REF!</v>
      </c>
      <c r="F75" s="263" t="e">
        <f>IF('Formulario PPGR2'!$G76="","",'Formulario PPGR1'!#REF!)</f>
        <v>#REF!</v>
      </c>
      <c r="G75" s="232" t="s">
        <v>184</v>
      </c>
      <c r="H75" s="232" t="s">
        <v>645</v>
      </c>
      <c r="I75" s="232" t="s">
        <v>646</v>
      </c>
      <c r="J75" s="231"/>
      <c r="K75" s="231"/>
      <c r="L75" s="231"/>
      <c r="M75" s="231">
        <v>3</v>
      </c>
      <c r="N75" s="231"/>
      <c r="O75" s="231"/>
      <c r="P75" s="231">
        <v>3</v>
      </c>
      <c r="Q75" s="231"/>
      <c r="R75" s="231"/>
      <c r="S75" s="231">
        <v>3</v>
      </c>
      <c r="T75" s="231"/>
      <c r="U75" s="231"/>
      <c r="V75" s="239">
        <f>+Tabla2[[#This Row],[Dic]]+Tabla2[[#This Row],[Nov]]+Tabla2[[#This Row],[Oct]]+Tabla2[[#This Row],[Sep]]+Tabla2[[#This Row],[Ago]]+Tabla2[[#This Row],[Jul]]+Tabla2[[#This Row],[Jun]]+Tabla2[[#This Row],[May]]+Tabla2[[#This Row],[Abr]]+Tabla2[[#This Row],[Mar]]+Tabla2[[#This Row],[Feb]]+Tabla2[[#This Row],[Ene]]</f>
        <v>9</v>
      </c>
      <c r="W75" s="259" t="s">
        <v>496</v>
      </c>
      <c r="X75" s="259" t="s">
        <v>518</v>
      </c>
      <c r="Y75" s="232"/>
      <c r="Z75" s="231" t="s">
        <v>501</v>
      </c>
    </row>
    <row r="76" spans="2:54" s="241" customFormat="1" ht="51" hidden="1">
      <c r="B76" s="263" t="e">
        <f>IF('Formulario PPGR2'!$G77="","",CONCATENATE('Formulario PPGR2'!$C77,".",'Formulario PPGR2'!$D77,".",'Formulario PPGR2'!$E77,".",'Formulario PPGR2'!$F77))</f>
        <v>#REF!</v>
      </c>
      <c r="C76" s="263"/>
      <c r="D76" s="263" t="e">
        <f>IF('Formulario PPGR2'!$G77="","",'Formulario PPGR1'!#REF!)</f>
        <v>#REF!</v>
      </c>
      <c r="E76" s="263" t="e">
        <f>IF('Formulario PPGR2'!$G77="","",'Formulario PPGR1'!#REF!)</f>
        <v>#REF!</v>
      </c>
      <c r="F76" s="263" t="e">
        <f>IF('Formulario PPGR2'!$G77="","",'Formulario PPGR1'!#REF!)</f>
        <v>#REF!</v>
      </c>
      <c r="G76" s="232" t="s">
        <v>184</v>
      </c>
      <c r="H76" s="232" t="s">
        <v>647</v>
      </c>
      <c r="I76" s="232" t="s">
        <v>648</v>
      </c>
      <c r="J76" s="231"/>
      <c r="K76" s="231"/>
      <c r="L76" s="231">
        <v>1</v>
      </c>
      <c r="M76" s="231"/>
      <c r="N76" s="231"/>
      <c r="O76" s="231"/>
      <c r="P76" s="231"/>
      <c r="Q76" s="231"/>
      <c r="R76" s="231"/>
      <c r="S76" s="231">
        <v>1</v>
      </c>
      <c r="T76" s="231"/>
      <c r="U76" s="231"/>
      <c r="V76" s="239">
        <f>+Tabla2[[#This Row],[Dic]]+Tabla2[[#This Row],[Nov]]+Tabla2[[#This Row],[Oct]]+Tabla2[[#This Row],[Sep]]+Tabla2[[#This Row],[Ago]]+Tabla2[[#This Row],[Jul]]+Tabla2[[#This Row],[Jun]]+Tabla2[[#This Row],[May]]+Tabla2[[#This Row],[Abr]]+Tabla2[[#This Row],[Mar]]+Tabla2[[#This Row],[Feb]]+Tabla2[[#This Row],[Ene]]</f>
        <v>2</v>
      </c>
      <c r="W76" s="259" t="s">
        <v>496</v>
      </c>
      <c r="X76" s="259" t="s">
        <v>610</v>
      </c>
      <c r="Y76" s="232"/>
      <c r="Z76" s="231" t="s">
        <v>501</v>
      </c>
    </row>
    <row r="77" spans="2:54" s="241" customFormat="1" ht="76.5" hidden="1">
      <c r="B77" s="263" t="e">
        <f>IF('Formulario PPGR2'!$G78="","",CONCATENATE('Formulario PPGR2'!$C78,".",'Formulario PPGR2'!$D78,".",'Formulario PPGR2'!$E78,".",'Formulario PPGR2'!$F78))</f>
        <v>#REF!</v>
      </c>
      <c r="C77" s="263"/>
      <c r="D77" s="263" t="e">
        <f>IF('Formulario PPGR2'!$G78="","",'Formulario PPGR1'!#REF!)</f>
        <v>#REF!</v>
      </c>
      <c r="E77" s="263" t="e">
        <f>IF('Formulario PPGR2'!$G78="","",'Formulario PPGR1'!#REF!)</f>
        <v>#REF!</v>
      </c>
      <c r="F77" s="263" t="e">
        <f>IF('Formulario PPGR2'!$G78="","",'Formulario PPGR1'!#REF!)</f>
        <v>#REF!</v>
      </c>
      <c r="G77" s="232" t="s">
        <v>184</v>
      </c>
      <c r="H77" s="232" t="s">
        <v>649</v>
      </c>
      <c r="I77" s="232" t="s">
        <v>650</v>
      </c>
      <c r="J77" s="231"/>
      <c r="K77" s="231"/>
      <c r="L77" s="231">
        <v>1</v>
      </c>
      <c r="M77" s="231"/>
      <c r="N77" s="231"/>
      <c r="O77" s="231">
        <v>1</v>
      </c>
      <c r="P77" s="231"/>
      <c r="Q77" s="231"/>
      <c r="R77" s="231">
        <v>1</v>
      </c>
      <c r="S77" s="231"/>
      <c r="T77" s="231"/>
      <c r="U77" s="231">
        <v>1</v>
      </c>
      <c r="V77" s="239">
        <f>+Tabla2[[#This Row],[Dic]]+Tabla2[[#This Row],[Nov]]+Tabla2[[#This Row],[Oct]]+Tabla2[[#This Row],[Sep]]+Tabla2[[#This Row],[Ago]]+Tabla2[[#This Row],[Jul]]+Tabla2[[#This Row],[Jun]]+Tabla2[[#This Row],[May]]+Tabla2[[#This Row],[Abr]]+Tabla2[[#This Row],[Mar]]+Tabla2[[#This Row],[Feb]]+Tabla2[[#This Row],[Ene]]</f>
        <v>4</v>
      </c>
      <c r="W77" s="259" t="s">
        <v>496</v>
      </c>
      <c r="X77" s="259" t="s">
        <v>518</v>
      </c>
      <c r="Y77" s="232"/>
      <c r="Z77" s="231" t="s">
        <v>501</v>
      </c>
    </row>
    <row r="78" spans="2:54" s="241" customFormat="1" ht="63.75" hidden="1">
      <c r="B78" s="263" t="e">
        <f>IF('Formulario PPGR2'!$G79="","",CONCATENATE('Formulario PPGR2'!$C79,".",'Formulario PPGR2'!$D79,".",'Formulario PPGR2'!$E79,".",'Formulario PPGR2'!$F79))</f>
        <v>#REF!</v>
      </c>
      <c r="C78" s="263"/>
      <c r="D78" s="263" t="e">
        <f>IF('Formulario PPGR2'!$G79="","",'Formulario PPGR1'!#REF!)</f>
        <v>#REF!</v>
      </c>
      <c r="E78" s="263" t="e">
        <f>IF('Formulario PPGR2'!$G79="","",'Formulario PPGR1'!#REF!)</f>
        <v>#REF!</v>
      </c>
      <c r="F78" s="263" t="e">
        <f>IF('Formulario PPGR2'!$G79="","",'Formulario PPGR1'!#REF!)</f>
        <v>#REF!</v>
      </c>
      <c r="G78" s="232" t="s">
        <v>187</v>
      </c>
      <c r="H78" s="232" t="s">
        <v>651</v>
      </c>
      <c r="I78" s="232" t="s">
        <v>652</v>
      </c>
      <c r="J78" s="231"/>
      <c r="K78" s="231">
        <v>1</v>
      </c>
      <c r="L78" s="231"/>
      <c r="M78" s="231"/>
      <c r="N78" s="231"/>
      <c r="O78" s="231"/>
      <c r="P78" s="231"/>
      <c r="Q78" s="231"/>
      <c r="R78" s="231">
        <v>1</v>
      </c>
      <c r="S78" s="231"/>
      <c r="T78" s="231"/>
      <c r="U78" s="231"/>
      <c r="V78" s="239">
        <f>+Tabla2[[#This Row],[Dic]]+Tabla2[[#This Row],[Nov]]+Tabla2[[#This Row],[Oct]]+Tabla2[[#This Row],[Sep]]+Tabla2[[#This Row],[Ago]]+Tabla2[[#This Row],[Jul]]+Tabla2[[#This Row],[Jun]]+Tabla2[[#This Row],[May]]+Tabla2[[#This Row],[Abr]]+Tabla2[[#This Row],[Mar]]+Tabla2[[#This Row],[Feb]]+Tabla2[[#This Row],[Ene]]</f>
        <v>2</v>
      </c>
      <c r="W78" s="259" t="s">
        <v>496</v>
      </c>
      <c r="X78" s="259" t="s">
        <v>518</v>
      </c>
      <c r="Y78" s="232"/>
      <c r="Z78" s="231" t="s">
        <v>501</v>
      </c>
    </row>
    <row r="79" spans="2:54" s="241" customFormat="1" ht="63.75" hidden="1">
      <c r="B79" s="263" t="e">
        <f>IF('Formulario PPGR2'!$G80="","",CONCATENATE('Formulario PPGR2'!$C80,".",'Formulario PPGR2'!$D80,".",'Formulario PPGR2'!$E80,".",'Formulario PPGR2'!$F80))</f>
        <v>#REF!</v>
      </c>
      <c r="C79" s="263"/>
      <c r="D79" s="263" t="e">
        <f>IF('Formulario PPGR2'!$G80="","",'Formulario PPGR1'!#REF!)</f>
        <v>#REF!</v>
      </c>
      <c r="E79" s="263" t="e">
        <f>IF('Formulario PPGR2'!$G80="","",'Formulario PPGR1'!#REF!)</f>
        <v>#REF!</v>
      </c>
      <c r="F79" s="263" t="e">
        <f>IF('Formulario PPGR2'!$G80="","",'Formulario PPGR1'!#REF!)</f>
        <v>#REF!</v>
      </c>
      <c r="G79" s="232" t="s">
        <v>187</v>
      </c>
      <c r="H79" s="232" t="s">
        <v>653</v>
      </c>
      <c r="I79" s="232" t="s">
        <v>654</v>
      </c>
      <c r="J79" s="231"/>
      <c r="K79" s="231"/>
      <c r="L79" s="231"/>
      <c r="M79" s="231">
        <v>1</v>
      </c>
      <c r="N79" s="231"/>
      <c r="O79" s="231"/>
      <c r="P79" s="231"/>
      <c r="Q79" s="231"/>
      <c r="R79" s="231">
        <v>1</v>
      </c>
      <c r="S79" s="231"/>
      <c r="T79" s="231"/>
      <c r="U79" s="231"/>
      <c r="V79" s="239">
        <f>+Tabla2[[#This Row],[Dic]]+Tabla2[[#This Row],[Nov]]+Tabla2[[#This Row],[Oct]]+Tabla2[[#This Row],[Sep]]+Tabla2[[#This Row],[Ago]]+Tabla2[[#This Row],[Jul]]+Tabla2[[#This Row],[Jun]]+Tabla2[[#This Row],[May]]+Tabla2[[#This Row],[Abr]]+Tabla2[[#This Row],[Mar]]+Tabla2[[#This Row],[Feb]]+Tabla2[[#This Row],[Ene]]</f>
        <v>2</v>
      </c>
      <c r="W79" s="259" t="s">
        <v>496</v>
      </c>
      <c r="X79" s="259" t="s">
        <v>497</v>
      </c>
      <c r="Y79" s="232"/>
      <c r="Z79" s="231" t="s">
        <v>501</v>
      </c>
      <c r="AA79" s="255"/>
      <c r="AB79" s="255"/>
      <c r="AC79" s="255"/>
      <c r="AD79" s="255"/>
      <c r="AE79" s="255"/>
      <c r="AF79" s="255"/>
      <c r="AG79" s="255"/>
      <c r="AH79" s="255"/>
      <c r="AI79" s="255"/>
      <c r="AJ79" s="255"/>
      <c r="AK79" s="255"/>
      <c r="AL79" s="255"/>
      <c r="AM79" s="255"/>
      <c r="AN79" s="255"/>
      <c r="AO79" s="255"/>
      <c r="AP79" s="255"/>
      <c r="AQ79" s="255"/>
      <c r="AR79" s="255"/>
      <c r="AS79" s="255"/>
      <c r="AT79" s="255"/>
      <c r="AU79" s="255"/>
      <c r="AV79" s="255"/>
      <c r="AW79" s="255"/>
      <c r="AX79" s="255"/>
      <c r="AY79" s="255"/>
      <c r="AZ79" s="255"/>
      <c r="BA79" s="255"/>
      <c r="BB79" s="255"/>
    </row>
    <row r="80" spans="2:54" s="241" customFormat="1" ht="63.75" hidden="1">
      <c r="B80" s="263" t="e">
        <f>IF('Formulario PPGR2'!$G81="","",CONCATENATE('Formulario PPGR2'!$C81,".",'Formulario PPGR2'!$D81,".",'Formulario PPGR2'!$E81,".",'Formulario PPGR2'!$F81))</f>
        <v>#REF!</v>
      </c>
      <c r="C80" s="263"/>
      <c r="D80" s="263" t="e">
        <f>IF('Formulario PPGR2'!$G81="","",'Formulario PPGR1'!#REF!)</f>
        <v>#REF!</v>
      </c>
      <c r="E80" s="263" t="e">
        <f>IF('Formulario PPGR2'!$G81="","",'Formulario PPGR1'!#REF!)</f>
        <v>#REF!</v>
      </c>
      <c r="F80" s="263" t="e">
        <f>IF('Formulario PPGR2'!$G81="","",'Formulario PPGR1'!#REF!)</f>
        <v>#REF!</v>
      </c>
      <c r="G80" s="232" t="s">
        <v>187</v>
      </c>
      <c r="H80" s="232" t="s">
        <v>655</v>
      </c>
      <c r="I80" s="232" t="s">
        <v>656</v>
      </c>
      <c r="J80" s="231"/>
      <c r="K80" s="231">
        <v>1</v>
      </c>
      <c r="L80" s="231"/>
      <c r="M80" s="231">
        <v>1</v>
      </c>
      <c r="N80" s="231"/>
      <c r="O80" s="231">
        <v>1</v>
      </c>
      <c r="P80" s="231"/>
      <c r="Q80" s="231">
        <v>1</v>
      </c>
      <c r="R80" s="231"/>
      <c r="S80" s="231">
        <v>1</v>
      </c>
      <c r="T80" s="231"/>
      <c r="U80" s="231">
        <v>1</v>
      </c>
      <c r="V80" s="239">
        <f>+Tabla2[[#This Row],[Dic]]+Tabla2[[#This Row],[Nov]]+Tabla2[[#This Row],[Oct]]+Tabla2[[#This Row],[Sep]]+Tabla2[[#This Row],[Ago]]+Tabla2[[#This Row],[Jul]]+Tabla2[[#This Row],[Jun]]+Tabla2[[#This Row],[May]]+Tabla2[[#This Row],[Abr]]+Tabla2[[#This Row],[Mar]]+Tabla2[[#This Row],[Feb]]+Tabla2[[#This Row],[Ene]]</f>
        <v>6</v>
      </c>
      <c r="W80" s="259" t="s">
        <v>496</v>
      </c>
      <c r="X80" s="259" t="s">
        <v>497</v>
      </c>
      <c r="Y80" s="232"/>
      <c r="Z80" s="231" t="s">
        <v>501</v>
      </c>
      <c r="AA80" s="255"/>
      <c r="AB80" s="255"/>
      <c r="AC80" s="255"/>
      <c r="AD80" s="255"/>
      <c r="AE80" s="255"/>
      <c r="AF80" s="255"/>
      <c r="AG80" s="255"/>
      <c r="AH80" s="255"/>
      <c r="AI80" s="255"/>
      <c r="AJ80" s="255"/>
      <c r="AK80" s="255"/>
      <c r="AL80" s="255"/>
      <c r="AM80" s="255"/>
      <c r="AN80" s="255"/>
      <c r="AO80" s="255"/>
      <c r="AP80" s="255"/>
      <c r="AQ80" s="255"/>
      <c r="AR80" s="255"/>
      <c r="AS80" s="255"/>
      <c r="AT80" s="255"/>
      <c r="AU80" s="255"/>
      <c r="AV80" s="255"/>
      <c r="AW80" s="255"/>
      <c r="AX80" s="255"/>
      <c r="AY80" s="255"/>
      <c r="AZ80" s="255"/>
      <c r="BA80" s="255"/>
      <c r="BB80" s="255"/>
    </row>
    <row r="81" spans="2:54" s="241" customFormat="1" ht="63.75" hidden="1">
      <c r="B81" s="263" t="e">
        <f>IF('Formulario PPGR2'!$G82="","",CONCATENATE('Formulario PPGR2'!$C82,".",'Formulario PPGR2'!$D82,".",'Formulario PPGR2'!$E82,".",'Formulario PPGR2'!$F82))</f>
        <v>#REF!</v>
      </c>
      <c r="C81" s="263"/>
      <c r="D81" s="263" t="e">
        <f>IF('Formulario PPGR2'!$G82="","",'Formulario PPGR1'!#REF!)</f>
        <v>#REF!</v>
      </c>
      <c r="E81" s="263" t="e">
        <f>IF('Formulario PPGR2'!$G82="","",'Formulario PPGR1'!#REF!)</f>
        <v>#REF!</v>
      </c>
      <c r="F81" s="263" t="e">
        <f>IF('Formulario PPGR2'!$G82="","",'Formulario PPGR1'!#REF!)</f>
        <v>#REF!</v>
      </c>
      <c r="G81" s="232" t="s">
        <v>187</v>
      </c>
      <c r="H81" s="232" t="s">
        <v>657</v>
      </c>
      <c r="I81" s="232" t="s">
        <v>658</v>
      </c>
      <c r="J81" s="231"/>
      <c r="K81" s="231"/>
      <c r="L81" s="231">
        <v>1</v>
      </c>
      <c r="M81" s="231"/>
      <c r="N81" s="231"/>
      <c r="O81" s="231">
        <v>1</v>
      </c>
      <c r="P81" s="231"/>
      <c r="Q81" s="231"/>
      <c r="R81" s="231">
        <v>1</v>
      </c>
      <c r="S81" s="231"/>
      <c r="T81" s="231"/>
      <c r="U81" s="231">
        <v>1</v>
      </c>
      <c r="V81" s="239">
        <f>+Tabla2[[#This Row],[Dic]]+Tabla2[[#This Row],[Nov]]+Tabla2[[#This Row],[Oct]]+Tabla2[[#This Row],[Sep]]+Tabla2[[#This Row],[Ago]]+Tabla2[[#This Row],[Jul]]+Tabla2[[#This Row],[Jun]]+Tabla2[[#This Row],[May]]+Tabla2[[#This Row],[Abr]]+Tabla2[[#This Row],[Mar]]+Tabla2[[#This Row],[Feb]]+Tabla2[[#This Row],[Ene]]</f>
        <v>4</v>
      </c>
      <c r="W81" s="259" t="s">
        <v>496</v>
      </c>
      <c r="X81" s="259" t="s">
        <v>497</v>
      </c>
      <c r="Y81" s="232"/>
      <c r="Z81" s="231" t="s">
        <v>504</v>
      </c>
      <c r="AA81" s="255"/>
      <c r="AB81" s="255"/>
      <c r="AC81" s="255"/>
      <c r="AD81" s="255"/>
      <c r="AE81" s="255"/>
      <c r="AF81" s="255"/>
      <c r="AG81" s="255"/>
      <c r="AH81" s="255"/>
      <c r="AI81" s="255"/>
      <c r="AJ81" s="255"/>
      <c r="AK81" s="255"/>
      <c r="AL81" s="255"/>
      <c r="AM81" s="255"/>
      <c r="AN81" s="255"/>
      <c r="AO81" s="255"/>
      <c r="AP81" s="255"/>
      <c r="AQ81" s="255"/>
      <c r="AR81" s="255"/>
      <c r="AS81" s="255"/>
      <c r="AT81" s="255"/>
      <c r="AU81" s="255"/>
      <c r="AV81" s="255"/>
      <c r="AW81" s="255"/>
      <c r="AX81" s="255"/>
      <c r="AY81" s="255"/>
      <c r="AZ81" s="255"/>
      <c r="BA81" s="255"/>
      <c r="BB81" s="255"/>
    </row>
    <row r="82" spans="2:54" s="241" customFormat="1" ht="89.25" hidden="1">
      <c r="B82" s="263" t="e">
        <f>IF('Formulario PPGR2'!$G83="","",CONCATENATE('Formulario PPGR2'!$C83,".",'Formulario PPGR2'!$D83,".",'Formulario PPGR2'!$E83,".",'Formulario PPGR2'!$F83))</f>
        <v>#REF!</v>
      </c>
      <c r="C82" s="263"/>
      <c r="D82" s="263" t="e">
        <f>IF('Formulario PPGR2'!$G83="","",'Formulario PPGR1'!#REF!)</f>
        <v>#REF!</v>
      </c>
      <c r="E82" s="263" t="e">
        <f>IF('Formulario PPGR2'!$G83="","",'Formulario PPGR1'!#REF!)</f>
        <v>#REF!</v>
      </c>
      <c r="F82" s="263" t="e">
        <f>IF('Formulario PPGR2'!$G83="","",'Formulario PPGR1'!#REF!)</f>
        <v>#REF!</v>
      </c>
      <c r="G82" s="232" t="s">
        <v>659</v>
      </c>
      <c r="H82" s="232" t="s">
        <v>660</v>
      </c>
      <c r="I82" s="232" t="s">
        <v>661</v>
      </c>
      <c r="J82" s="231"/>
      <c r="K82" s="231"/>
      <c r="L82" s="231">
        <v>1</v>
      </c>
      <c r="M82" s="231"/>
      <c r="N82" s="231"/>
      <c r="O82" s="231">
        <v>1</v>
      </c>
      <c r="P82" s="231"/>
      <c r="Q82" s="231"/>
      <c r="R82" s="231">
        <v>1</v>
      </c>
      <c r="S82" s="231">
        <v>1</v>
      </c>
      <c r="T82" s="231"/>
      <c r="U82" s="231"/>
      <c r="V82" s="239">
        <f>+Tabla2[[#This Row],[Dic]]+Tabla2[[#This Row],[Nov]]+Tabla2[[#This Row],[Oct]]+Tabla2[[#This Row],[Sep]]+Tabla2[[#This Row],[Ago]]+Tabla2[[#This Row],[Jul]]+Tabla2[[#This Row],[Jun]]+Tabla2[[#This Row],[May]]+Tabla2[[#This Row],[Abr]]+Tabla2[[#This Row],[Mar]]+Tabla2[[#This Row],[Feb]]+Tabla2[[#This Row],[Ene]]</f>
        <v>4</v>
      </c>
      <c r="W82" s="259" t="s">
        <v>496</v>
      </c>
      <c r="X82" s="259" t="s">
        <v>518</v>
      </c>
      <c r="Y82" s="232"/>
      <c r="Z82" s="231" t="s">
        <v>501</v>
      </c>
      <c r="AA82" s="255"/>
      <c r="AB82" s="255"/>
      <c r="AC82" s="255"/>
      <c r="AD82" s="255"/>
      <c r="AE82" s="255"/>
      <c r="AF82" s="255"/>
      <c r="AG82" s="255"/>
      <c r="AH82" s="255"/>
      <c r="AI82" s="255"/>
      <c r="AJ82" s="255"/>
      <c r="AK82" s="255"/>
      <c r="AL82" s="255"/>
      <c r="AM82" s="255"/>
      <c r="AN82" s="255"/>
      <c r="AO82" s="255"/>
      <c r="AP82" s="255"/>
      <c r="AQ82" s="255"/>
      <c r="AR82" s="255"/>
      <c r="AS82" s="255"/>
      <c r="AT82" s="255"/>
      <c r="AU82" s="255"/>
      <c r="AV82" s="255"/>
      <c r="AW82" s="255"/>
      <c r="AX82" s="255"/>
      <c r="AY82" s="255"/>
      <c r="AZ82" s="255"/>
      <c r="BA82" s="255"/>
      <c r="BB82" s="255"/>
    </row>
    <row r="83" spans="2:54" s="241" customFormat="1" ht="76.5" hidden="1">
      <c r="B83" s="263" t="e">
        <f>IF('Formulario PPGR2'!$G84="","",CONCATENATE('Formulario PPGR2'!$C84,".",'Formulario PPGR2'!$D84,".",'Formulario PPGR2'!$E84,".",'Formulario PPGR2'!$F84))</f>
        <v>#REF!</v>
      </c>
      <c r="C83" s="263"/>
      <c r="D83" s="263" t="e">
        <f>IF('Formulario PPGR2'!$G84="","",'Formulario PPGR1'!#REF!)</f>
        <v>#REF!</v>
      </c>
      <c r="E83" s="263" t="e">
        <f>IF('Formulario PPGR2'!$G84="","",'Formulario PPGR1'!#REF!)</f>
        <v>#REF!</v>
      </c>
      <c r="F83" s="263" t="e">
        <f>IF('Formulario PPGR2'!$G84="","",'Formulario PPGR1'!#REF!)</f>
        <v>#REF!</v>
      </c>
      <c r="G83" s="232" t="s">
        <v>659</v>
      </c>
      <c r="H83" s="232" t="s">
        <v>662</v>
      </c>
      <c r="I83" s="232" t="s">
        <v>663</v>
      </c>
      <c r="J83" s="231"/>
      <c r="K83" s="231">
        <v>1</v>
      </c>
      <c r="L83" s="231"/>
      <c r="M83" s="231"/>
      <c r="N83" s="231">
        <v>1</v>
      </c>
      <c r="O83" s="231">
        <v>1</v>
      </c>
      <c r="P83" s="231"/>
      <c r="Q83" s="231">
        <v>1</v>
      </c>
      <c r="R83" s="231"/>
      <c r="S83" s="231"/>
      <c r="T83" s="231">
        <v>1</v>
      </c>
      <c r="U83" s="231"/>
      <c r="V83" s="239">
        <f>+Tabla2[[#This Row],[Dic]]+Tabla2[[#This Row],[Nov]]+Tabla2[[#This Row],[Oct]]+Tabla2[[#This Row],[Sep]]+Tabla2[[#This Row],[Ago]]+Tabla2[[#This Row],[Jul]]+Tabla2[[#This Row],[Jun]]+Tabla2[[#This Row],[May]]+Tabla2[[#This Row],[Abr]]+Tabla2[[#This Row],[Mar]]+Tabla2[[#This Row],[Feb]]+Tabla2[[#This Row],[Ene]]</f>
        <v>5</v>
      </c>
      <c r="W83" s="259" t="s">
        <v>496</v>
      </c>
      <c r="X83" s="259" t="s">
        <v>497</v>
      </c>
      <c r="Y83" s="232"/>
      <c r="Z83" s="231" t="s">
        <v>501</v>
      </c>
      <c r="AA83" s="255"/>
      <c r="AB83" s="255"/>
      <c r="AC83" s="255"/>
      <c r="AD83" s="255"/>
      <c r="AE83" s="255"/>
      <c r="AF83" s="255"/>
      <c r="AG83" s="255"/>
      <c r="AH83" s="255"/>
      <c r="AI83" s="255"/>
      <c r="AJ83" s="255"/>
      <c r="AK83" s="255"/>
      <c r="AL83" s="255"/>
      <c r="AM83" s="255"/>
      <c r="AN83" s="255"/>
      <c r="AO83" s="255"/>
      <c r="AP83" s="255"/>
      <c r="AQ83" s="255"/>
      <c r="AR83" s="255"/>
      <c r="AS83" s="255"/>
      <c r="AT83" s="255"/>
      <c r="AU83" s="255"/>
      <c r="AV83" s="255"/>
      <c r="AW83" s="255"/>
      <c r="AX83" s="255"/>
      <c r="AY83" s="255"/>
      <c r="AZ83" s="255"/>
      <c r="BA83" s="255"/>
      <c r="BB83" s="255"/>
    </row>
    <row r="84" spans="2:54" s="241" customFormat="1" ht="76.5" hidden="1">
      <c r="B84" s="263" t="e">
        <f>IF('Formulario PPGR2'!$G85="","",CONCATENATE('Formulario PPGR2'!$C85,".",'Formulario PPGR2'!$D85,".",'Formulario PPGR2'!$E85,".",'Formulario PPGR2'!$F85))</f>
        <v>#REF!</v>
      </c>
      <c r="C84" s="263"/>
      <c r="D84" s="263" t="e">
        <f>IF('Formulario PPGR2'!$G85="","",'Formulario PPGR1'!#REF!)</f>
        <v>#REF!</v>
      </c>
      <c r="E84" s="263" t="e">
        <f>IF('Formulario PPGR2'!$G85="","",'Formulario PPGR1'!#REF!)</f>
        <v>#REF!</v>
      </c>
      <c r="F84" s="263" t="e">
        <f>IF('Formulario PPGR2'!$G85="","",'Formulario PPGR1'!#REF!)</f>
        <v>#REF!</v>
      </c>
      <c r="G84" s="232" t="s">
        <v>659</v>
      </c>
      <c r="H84" s="232" t="s">
        <v>664</v>
      </c>
      <c r="I84" s="232" t="s">
        <v>665</v>
      </c>
      <c r="J84" s="231"/>
      <c r="K84" s="231"/>
      <c r="L84" s="231"/>
      <c r="M84" s="231"/>
      <c r="N84" s="231"/>
      <c r="O84" s="231"/>
      <c r="P84" s="231">
        <v>1</v>
      </c>
      <c r="Q84" s="231"/>
      <c r="R84" s="231"/>
      <c r="S84" s="231"/>
      <c r="T84" s="231"/>
      <c r="U84" s="231"/>
      <c r="V84" s="239">
        <f>+Tabla2[[#This Row],[Dic]]+Tabla2[[#This Row],[Nov]]+Tabla2[[#This Row],[Oct]]+Tabla2[[#This Row],[Sep]]+Tabla2[[#This Row],[Ago]]+Tabla2[[#This Row],[Jul]]+Tabla2[[#This Row],[Jun]]+Tabla2[[#This Row],[May]]+Tabla2[[#This Row],[Abr]]+Tabla2[[#This Row],[Mar]]+Tabla2[[#This Row],[Feb]]+Tabla2[[#This Row],[Ene]]</f>
        <v>1</v>
      </c>
      <c r="W84" s="259" t="s">
        <v>496</v>
      </c>
      <c r="X84" s="259" t="s">
        <v>518</v>
      </c>
      <c r="Y84" s="232"/>
      <c r="Z84" s="231" t="s">
        <v>501</v>
      </c>
      <c r="AA84" s="255"/>
      <c r="AB84" s="255"/>
      <c r="AC84" s="255"/>
      <c r="AD84" s="255"/>
      <c r="AE84" s="255"/>
      <c r="AF84" s="255"/>
      <c r="AG84" s="255"/>
      <c r="AH84" s="255"/>
      <c r="AI84" s="255"/>
      <c r="AJ84" s="255"/>
      <c r="AK84" s="255"/>
      <c r="AL84" s="255"/>
      <c r="AM84" s="255"/>
      <c r="AN84" s="255"/>
      <c r="AO84" s="255"/>
      <c r="AP84" s="255"/>
      <c r="AQ84" s="255"/>
      <c r="AR84" s="255"/>
      <c r="AS84" s="255"/>
      <c r="AT84" s="255"/>
      <c r="AU84" s="255"/>
      <c r="AV84" s="255"/>
      <c r="AW84" s="255"/>
      <c r="AX84" s="255"/>
      <c r="AY84" s="255"/>
      <c r="AZ84" s="255"/>
      <c r="BA84" s="255"/>
      <c r="BB84" s="255"/>
    </row>
    <row r="85" spans="2:54" s="241" customFormat="1" ht="72" hidden="1" customHeight="1">
      <c r="B85" s="263" t="e">
        <f>IF('Formulario PPGR2'!$G86="","",CONCATENATE('Formulario PPGR2'!$C86,".",'Formulario PPGR2'!$D86,".",'Formulario PPGR2'!$E86,".",'Formulario PPGR2'!$F86))</f>
        <v>#REF!</v>
      </c>
      <c r="C85" s="263"/>
      <c r="D85" s="263" t="e">
        <f>IF('Formulario PPGR2'!$G86="","",'Formulario PPGR1'!#REF!)</f>
        <v>#REF!</v>
      </c>
      <c r="E85" s="263" t="e">
        <f>IF('Formulario PPGR2'!$G86="","",'Formulario PPGR1'!#REF!)</f>
        <v>#REF!</v>
      </c>
      <c r="F85" s="263" t="e">
        <f>IF('Formulario PPGR2'!$G86="","",'Formulario PPGR1'!#REF!)</f>
        <v>#REF!</v>
      </c>
      <c r="G85" s="232" t="s">
        <v>659</v>
      </c>
      <c r="H85" s="232" t="s">
        <v>666</v>
      </c>
      <c r="I85" s="232" t="s">
        <v>667</v>
      </c>
      <c r="J85" s="231"/>
      <c r="K85" s="231">
        <v>1</v>
      </c>
      <c r="L85" s="231"/>
      <c r="M85" s="231"/>
      <c r="N85" s="231">
        <v>1</v>
      </c>
      <c r="O85" s="231"/>
      <c r="P85" s="231">
        <v>2</v>
      </c>
      <c r="Q85" s="231"/>
      <c r="R85" s="231"/>
      <c r="S85" s="231"/>
      <c r="T85" s="231">
        <v>1</v>
      </c>
      <c r="U85" s="231"/>
      <c r="V85" s="239">
        <f>+Tabla2[[#This Row],[Dic]]+Tabla2[[#This Row],[Nov]]+Tabla2[[#This Row],[Oct]]+Tabla2[[#This Row],[Sep]]+Tabla2[[#This Row],[Ago]]+Tabla2[[#This Row],[Jul]]+Tabla2[[#This Row],[Jun]]+Tabla2[[#This Row],[May]]+Tabla2[[#This Row],[Abr]]+Tabla2[[#This Row],[Mar]]+Tabla2[[#This Row],[Feb]]+Tabla2[[#This Row],[Ene]]</f>
        <v>5</v>
      </c>
      <c r="W85" s="259" t="s">
        <v>496</v>
      </c>
      <c r="X85" s="259" t="s">
        <v>497</v>
      </c>
      <c r="Y85" s="232"/>
      <c r="Z85" s="231" t="s">
        <v>501</v>
      </c>
      <c r="AA85" s="255"/>
      <c r="AB85" s="255"/>
      <c r="AC85" s="255"/>
      <c r="AD85" s="255"/>
      <c r="AE85" s="255"/>
      <c r="AF85" s="255"/>
      <c r="AG85" s="255"/>
      <c r="AH85" s="255"/>
      <c r="AI85" s="255"/>
      <c r="AJ85" s="255"/>
      <c r="AK85" s="255"/>
      <c r="AL85" s="255"/>
      <c r="AM85" s="255"/>
      <c r="AN85" s="255"/>
      <c r="AO85" s="255"/>
      <c r="AP85" s="255"/>
      <c r="AQ85" s="255"/>
      <c r="AR85" s="255"/>
      <c r="AS85" s="255"/>
      <c r="AT85" s="255"/>
      <c r="AU85" s="255"/>
      <c r="AV85" s="255"/>
      <c r="AW85" s="255"/>
      <c r="AX85" s="255"/>
      <c r="AY85" s="255"/>
      <c r="AZ85" s="255"/>
      <c r="BA85" s="255"/>
      <c r="BB85" s="255"/>
    </row>
    <row r="86" spans="2:54" s="241" customFormat="1" ht="91.5" hidden="1" customHeight="1">
      <c r="B86" s="263" t="e">
        <f>IF('Formulario PPGR2'!$G87="","",CONCATENATE('Formulario PPGR2'!$C87,".",'Formulario PPGR2'!$D87,".",'Formulario PPGR2'!$E87,".",'Formulario PPGR2'!$F87))</f>
        <v>#REF!</v>
      </c>
      <c r="C86" s="263"/>
      <c r="D86" s="263" t="e">
        <f>IF('Formulario PPGR2'!$G87="","",'Formulario PPGR1'!#REF!)</f>
        <v>#REF!</v>
      </c>
      <c r="E86" s="263" t="e">
        <f>IF('Formulario PPGR2'!$G87="","",'Formulario PPGR1'!#REF!)</f>
        <v>#REF!</v>
      </c>
      <c r="F86" s="263" t="e">
        <f>IF('Formulario PPGR2'!$G87="","",'Formulario PPGR1'!#REF!)</f>
        <v>#REF!</v>
      </c>
      <c r="G86" s="232" t="s">
        <v>659</v>
      </c>
      <c r="H86" s="232" t="s">
        <v>668</v>
      </c>
      <c r="I86" s="232" t="s">
        <v>669</v>
      </c>
      <c r="J86" s="231"/>
      <c r="K86" s="231"/>
      <c r="L86" s="231">
        <v>2</v>
      </c>
      <c r="M86" s="231"/>
      <c r="N86" s="231"/>
      <c r="O86" s="231">
        <v>2</v>
      </c>
      <c r="P86" s="231"/>
      <c r="Q86" s="231"/>
      <c r="R86" s="231">
        <v>2</v>
      </c>
      <c r="S86" s="231"/>
      <c r="T86" s="231">
        <v>2</v>
      </c>
      <c r="U86" s="231"/>
      <c r="V86" s="239">
        <f>+Tabla2[[#This Row],[Dic]]+Tabla2[[#This Row],[Nov]]+Tabla2[[#This Row],[Oct]]+Tabla2[[#This Row],[Sep]]+Tabla2[[#This Row],[Ago]]+Tabla2[[#This Row],[Jul]]+Tabla2[[#This Row],[Jun]]+Tabla2[[#This Row],[May]]+Tabla2[[#This Row],[Abr]]+Tabla2[[#This Row],[Mar]]+Tabla2[[#This Row],[Feb]]+Tabla2[[#This Row],[Ene]]</f>
        <v>8</v>
      </c>
      <c r="W86" s="259" t="s">
        <v>496</v>
      </c>
      <c r="X86" s="259" t="s">
        <v>497</v>
      </c>
      <c r="Y86" s="232"/>
      <c r="Z86" s="231" t="s">
        <v>501</v>
      </c>
      <c r="AA86" s="255"/>
      <c r="AB86" s="255"/>
      <c r="AC86" s="255"/>
      <c r="AD86" s="255"/>
      <c r="AE86" s="255"/>
      <c r="AF86" s="255"/>
      <c r="AG86" s="255"/>
      <c r="AH86" s="255"/>
      <c r="AI86" s="255"/>
      <c r="AJ86" s="255"/>
      <c r="AK86" s="255"/>
      <c r="AL86" s="255"/>
      <c r="AM86" s="255"/>
      <c r="AN86" s="255"/>
      <c r="AO86" s="255"/>
      <c r="AP86" s="255"/>
      <c r="AQ86" s="255"/>
      <c r="AR86" s="255"/>
      <c r="AS86" s="255"/>
      <c r="AT86" s="255"/>
      <c r="AU86" s="255"/>
      <c r="AV86" s="255"/>
      <c r="AW86" s="255"/>
      <c r="AX86" s="255"/>
      <c r="AY86" s="255"/>
      <c r="AZ86" s="255"/>
      <c r="BA86" s="255"/>
      <c r="BB86" s="255"/>
    </row>
    <row r="87" spans="2:54" s="241" customFormat="1" ht="76.5" hidden="1">
      <c r="B87" s="263" t="e">
        <f>IF('Formulario PPGR2'!$G88="","",CONCATENATE('Formulario PPGR2'!$C88,".",'Formulario PPGR2'!$D88,".",'Formulario PPGR2'!$E88,".",'Formulario PPGR2'!$F88))</f>
        <v>#REF!</v>
      </c>
      <c r="C87" s="263"/>
      <c r="D87" s="263" t="e">
        <f>IF('Formulario PPGR2'!$G88="","",'Formulario PPGR1'!#REF!)</f>
        <v>#REF!</v>
      </c>
      <c r="E87" s="263" t="e">
        <f>IF('Formulario PPGR2'!$G88="","",'Formulario PPGR1'!#REF!)</f>
        <v>#REF!</v>
      </c>
      <c r="F87" s="263" t="e">
        <f>IF('Formulario PPGR2'!$G88="","",'Formulario PPGR1'!#REF!)</f>
        <v>#REF!</v>
      </c>
      <c r="G87" s="232" t="s">
        <v>659</v>
      </c>
      <c r="H87" s="232" t="s">
        <v>670</v>
      </c>
      <c r="I87" s="232" t="s">
        <v>671</v>
      </c>
      <c r="J87" s="231"/>
      <c r="K87" s="231">
        <v>1</v>
      </c>
      <c r="L87" s="231"/>
      <c r="M87" s="231">
        <v>1</v>
      </c>
      <c r="N87" s="231"/>
      <c r="O87" s="231"/>
      <c r="P87" s="231">
        <v>1</v>
      </c>
      <c r="Q87" s="231"/>
      <c r="R87" s="231"/>
      <c r="S87" s="231"/>
      <c r="T87" s="231"/>
      <c r="U87" s="231">
        <v>1</v>
      </c>
      <c r="V87" s="239">
        <f>+Tabla2[[#This Row],[Dic]]+Tabla2[[#This Row],[Nov]]+Tabla2[[#This Row],[Oct]]+Tabla2[[#This Row],[Sep]]+Tabla2[[#This Row],[Ago]]+Tabla2[[#This Row],[Jul]]+Tabla2[[#This Row],[Jun]]+Tabla2[[#This Row],[May]]+Tabla2[[#This Row],[Abr]]+Tabla2[[#This Row],[Mar]]+Tabla2[[#This Row],[Feb]]+Tabla2[[#This Row],[Ene]]</f>
        <v>4</v>
      </c>
      <c r="W87" s="259" t="s">
        <v>513</v>
      </c>
      <c r="X87" s="259"/>
      <c r="Y87" s="232"/>
      <c r="Z87" s="231" t="s">
        <v>504</v>
      </c>
      <c r="AA87" s="255"/>
      <c r="AB87" s="255"/>
      <c r="AC87" s="255"/>
      <c r="AD87" s="255"/>
      <c r="AE87" s="255"/>
      <c r="AF87" s="255"/>
      <c r="AG87" s="255"/>
      <c r="AH87" s="255"/>
      <c r="AI87" s="255"/>
      <c r="AJ87" s="255"/>
      <c r="AK87" s="255"/>
      <c r="AL87" s="255"/>
      <c r="AM87" s="255"/>
      <c r="AN87" s="255"/>
      <c r="AO87" s="255"/>
      <c r="AP87" s="255"/>
      <c r="AQ87" s="255"/>
      <c r="AR87" s="255"/>
      <c r="AS87" s="255"/>
      <c r="AT87" s="255"/>
      <c r="AU87" s="255"/>
      <c r="AV87" s="255"/>
      <c r="AW87" s="255"/>
      <c r="AX87" s="255"/>
      <c r="AY87" s="255"/>
      <c r="AZ87" s="255"/>
      <c r="BA87" s="255"/>
      <c r="BB87" s="255"/>
    </row>
    <row r="88" spans="2:54" s="241" customFormat="1" ht="76.5" hidden="1">
      <c r="B88" s="263" t="e">
        <f>IF('Formulario PPGR2'!$G89="","",CONCATENATE('Formulario PPGR2'!$C89,".",'Formulario PPGR2'!$D89,".",'Formulario PPGR2'!$E89,".",'Formulario PPGR2'!$F89))</f>
        <v>#REF!</v>
      </c>
      <c r="C88" s="263" t="e">
        <f>IF('Formulario PPGR2'!$G89="","",'Formulario PPGR1'!#REF!)</f>
        <v>#REF!</v>
      </c>
      <c r="D88" s="263" t="e">
        <f>IF('Formulario PPGR2'!$G89="","",'Formulario PPGR1'!#REF!)</f>
        <v>#REF!</v>
      </c>
      <c r="E88" s="263" t="e">
        <f>IF('Formulario PPGR2'!$G89="","",'Formulario PPGR1'!#REF!)</f>
        <v>#REF!</v>
      </c>
      <c r="F88" s="263" t="e">
        <f>IF('Formulario PPGR2'!$G89="","",'Formulario PPGR1'!#REF!)</f>
        <v>#REF!</v>
      </c>
      <c r="G88" s="232" t="s">
        <v>197</v>
      </c>
      <c r="H88" s="232" t="s">
        <v>672</v>
      </c>
      <c r="I88" s="232" t="s">
        <v>673</v>
      </c>
      <c r="J88" s="231">
        <v>1</v>
      </c>
      <c r="K88" s="231"/>
      <c r="L88" s="231"/>
      <c r="M88" s="231">
        <v>1</v>
      </c>
      <c r="N88" s="231"/>
      <c r="O88" s="231"/>
      <c r="P88" s="231">
        <v>1</v>
      </c>
      <c r="Q88" s="231"/>
      <c r="R88" s="231"/>
      <c r="S88" s="231">
        <v>1</v>
      </c>
      <c r="T88" s="231"/>
      <c r="U88" s="231"/>
      <c r="V88" s="239">
        <f>+Tabla2[[#This Row],[Dic]]+Tabla2[[#This Row],[Nov]]+Tabla2[[#This Row],[Oct]]+Tabla2[[#This Row],[Sep]]+Tabla2[[#This Row],[Ago]]+Tabla2[[#This Row],[Jul]]+Tabla2[[#This Row],[Jun]]+Tabla2[[#This Row],[May]]+Tabla2[[#This Row],[Abr]]+Tabla2[[#This Row],[Mar]]+Tabla2[[#This Row],[Feb]]+Tabla2[[#This Row],[Ene]]</f>
        <v>4</v>
      </c>
      <c r="W88" s="259" t="s">
        <v>674</v>
      </c>
      <c r="X88" s="259" t="s">
        <v>675</v>
      </c>
      <c r="Y88" s="232"/>
      <c r="Z88" s="231" t="s">
        <v>498</v>
      </c>
      <c r="AA88" s="255"/>
      <c r="AB88" s="255"/>
      <c r="AC88" s="255"/>
      <c r="AD88" s="255"/>
      <c r="AE88" s="255"/>
      <c r="AF88" s="255"/>
      <c r="AG88" s="255"/>
      <c r="AH88" s="255"/>
      <c r="AI88" s="255"/>
      <c r="AJ88" s="255"/>
      <c r="AK88" s="255"/>
      <c r="AL88" s="255"/>
      <c r="AM88" s="255"/>
      <c r="AN88" s="255"/>
      <c r="AO88" s="255"/>
      <c r="AP88" s="255"/>
      <c r="AQ88" s="255"/>
      <c r="AR88" s="255"/>
      <c r="AS88" s="255"/>
      <c r="AT88" s="255"/>
      <c r="AU88" s="255"/>
      <c r="AV88" s="255"/>
      <c r="AW88" s="255"/>
      <c r="AX88" s="255"/>
      <c r="AY88" s="255"/>
      <c r="AZ88" s="255"/>
      <c r="BA88" s="255"/>
      <c r="BB88" s="255"/>
    </row>
    <row r="89" spans="2:54" s="241" customFormat="1" ht="73.5" hidden="1" customHeight="1">
      <c r="B89" s="263" t="e">
        <f>IF('Formulario PPGR2'!$G90="","",CONCATENATE('Formulario PPGR2'!$C90,".",'Formulario PPGR2'!$D90,".",'Formulario PPGR2'!$E90,".",'Formulario PPGR2'!$F90))</f>
        <v>#REF!</v>
      </c>
      <c r="C89" s="263" t="e">
        <f>IF('Formulario PPGR2'!$G90="","",'Formulario PPGR1'!#REF!)</f>
        <v>#REF!</v>
      </c>
      <c r="D89" s="263" t="e">
        <f>IF('Formulario PPGR2'!$G90="","",'Formulario PPGR1'!#REF!)</f>
        <v>#REF!</v>
      </c>
      <c r="E89" s="263" t="e">
        <f>IF('Formulario PPGR2'!$G90="","",'Formulario PPGR1'!#REF!)</f>
        <v>#REF!</v>
      </c>
      <c r="F89" s="263" t="e">
        <f>IF('Formulario PPGR2'!$G90="","",'Formulario PPGR1'!#REF!)</f>
        <v>#REF!</v>
      </c>
      <c r="G89" s="232" t="s">
        <v>197</v>
      </c>
      <c r="H89" s="232" t="s">
        <v>676</v>
      </c>
      <c r="I89" s="232" t="s">
        <v>677</v>
      </c>
      <c r="J89" s="231"/>
      <c r="K89" s="231"/>
      <c r="L89" s="231">
        <v>1</v>
      </c>
      <c r="M89" s="231"/>
      <c r="N89" s="231">
        <v>1</v>
      </c>
      <c r="O89" s="231"/>
      <c r="P89" s="231">
        <v>1</v>
      </c>
      <c r="Q89" s="231"/>
      <c r="R89" s="231"/>
      <c r="S89" s="231">
        <v>1</v>
      </c>
      <c r="T89" s="231"/>
      <c r="U89" s="231"/>
      <c r="V89" s="239">
        <f>+Tabla2[[#This Row],[Dic]]+Tabla2[[#This Row],[Nov]]+Tabla2[[#This Row],[Oct]]+Tabla2[[#This Row],[Sep]]+Tabla2[[#This Row],[Ago]]+Tabla2[[#This Row],[Jul]]+Tabla2[[#This Row],[Jun]]+Tabla2[[#This Row],[May]]+Tabla2[[#This Row],[Abr]]+Tabla2[[#This Row],[Mar]]+Tabla2[[#This Row],[Feb]]+Tabla2[[#This Row],[Ene]]</f>
        <v>4</v>
      </c>
      <c r="W89" s="259" t="s">
        <v>496</v>
      </c>
      <c r="X89" s="259" t="s">
        <v>518</v>
      </c>
      <c r="Y89" s="232"/>
      <c r="Z89" s="231" t="s">
        <v>498</v>
      </c>
      <c r="AA89" s="255"/>
      <c r="AB89" s="255"/>
      <c r="AC89" s="255"/>
      <c r="AD89" s="255"/>
      <c r="AE89" s="255"/>
      <c r="AF89" s="255"/>
      <c r="AG89" s="255"/>
      <c r="AH89" s="255"/>
      <c r="AI89" s="255"/>
      <c r="AJ89" s="255"/>
      <c r="AK89" s="255"/>
      <c r="AL89" s="255"/>
      <c r="AM89" s="255"/>
      <c r="AN89" s="255"/>
      <c r="AO89" s="255"/>
      <c r="AP89" s="255"/>
      <c r="AQ89" s="255"/>
      <c r="AR89" s="255"/>
      <c r="AS89" s="255"/>
      <c r="AT89" s="255"/>
      <c r="AU89" s="255"/>
      <c r="AV89" s="255"/>
      <c r="AW89" s="255"/>
      <c r="AX89" s="255"/>
      <c r="AY89" s="255"/>
      <c r="AZ89" s="255"/>
      <c r="BA89" s="255"/>
      <c r="BB89" s="255"/>
    </row>
    <row r="90" spans="2:54" s="241" customFormat="1" ht="76.5" hidden="1">
      <c r="B90" s="263" t="e">
        <f>IF('Formulario PPGR2'!$G91="","",CONCATENATE('Formulario PPGR2'!$C91,".",'Formulario PPGR2'!$D91,".",'Formulario PPGR2'!$E91,".",'Formulario PPGR2'!$F91))</f>
        <v>#REF!</v>
      </c>
      <c r="C90" s="263" t="e">
        <f>IF('Formulario PPGR2'!$G91="","",'Formulario PPGR1'!#REF!)</f>
        <v>#REF!</v>
      </c>
      <c r="D90" s="263" t="e">
        <f>IF('Formulario PPGR2'!$G91="","",'Formulario PPGR1'!#REF!)</f>
        <v>#REF!</v>
      </c>
      <c r="E90" s="263" t="e">
        <f>IF('Formulario PPGR2'!$G91="","",'Formulario PPGR1'!#REF!)</f>
        <v>#REF!</v>
      </c>
      <c r="F90" s="263" t="e">
        <f>IF('Formulario PPGR2'!$G91="","",'Formulario PPGR1'!#REF!)</f>
        <v>#REF!</v>
      </c>
      <c r="G90" s="232" t="s">
        <v>197</v>
      </c>
      <c r="H90" s="232" t="s">
        <v>678</v>
      </c>
      <c r="I90" s="232" t="s">
        <v>679</v>
      </c>
      <c r="J90" s="231"/>
      <c r="K90" s="231"/>
      <c r="L90" s="231">
        <v>9</v>
      </c>
      <c r="M90" s="231"/>
      <c r="N90" s="231"/>
      <c r="O90" s="231"/>
      <c r="P90" s="231"/>
      <c r="Q90" s="231"/>
      <c r="R90" s="231"/>
      <c r="S90" s="231"/>
      <c r="T90" s="231"/>
      <c r="U90" s="231"/>
      <c r="V90" s="239">
        <f>+Tabla2[[#This Row],[Dic]]+Tabla2[[#This Row],[Nov]]+Tabla2[[#This Row],[Oct]]+Tabla2[[#This Row],[Sep]]+Tabla2[[#This Row],[Ago]]+Tabla2[[#This Row],[Jul]]+Tabla2[[#This Row],[Jun]]+Tabla2[[#This Row],[May]]+Tabla2[[#This Row],[Abr]]+Tabla2[[#This Row],[Mar]]+Tabla2[[#This Row],[Feb]]+Tabla2[[#This Row],[Ene]]</f>
        <v>9</v>
      </c>
      <c r="W90" s="259" t="s">
        <v>496</v>
      </c>
      <c r="X90" s="259" t="s">
        <v>610</v>
      </c>
      <c r="Y90" s="232"/>
      <c r="Z90" s="231" t="s">
        <v>498</v>
      </c>
      <c r="AA90" s="255"/>
      <c r="AB90" s="255"/>
      <c r="AC90" s="255"/>
      <c r="AD90" s="255"/>
      <c r="AE90" s="255"/>
      <c r="AF90" s="255"/>
      <c r="AG90" s="255"/>
      <c r="AH90" s="255"/>
      <c r="AI90" s="255"/>
      <c r="AJ90" s="255"/>
      <c r="AK90" s="255"/>
      <c r="AL90" s="255"/>
      <c r="AM90" s="255"/>
      <c r="AN90" s="255"/>
      <c r="AO90" s="255"/>
      <c r="AP90" s="255"/>
      <c r="AQ90" s="255"/>
      <c r="AR90" s="255"/>
      <c r="AS90" s="255"/>
      <c r="AT90" s="255"/>
      <c r="AU90" s="255"/>
      <c r="AV90" s="255"/>
      <c r="AW90" s="255"/>
      <c r="AX90" s="255"/>
      <c r="AY90" s="255"/>
      <c r="AZ90" s="255"/>
      <c r="BA90" s="255"/>
      <c r="BB90" s="255"/>
    </row>
    <row r="91" spans="2:54" s="241" customFormat="1" ht="78.75" hidden="1" customHeight="1">
      <c r="B91" s="263" t="e">
        <f>IF('Formulario PPGR2'!$G92="","",CONCATENATE('Formulario PPGR2'!$C92,".",'Formulario PPGR2'!$D92,".",'Formulario PPGR2'!$E92,".",'Formulario PPGR2'!$F92))</f>
        <v>#REF!</v>
      </c>
      <c r="C91" s="263" t="e">
        <f>IF('Formulario PPGR2'!$G92="","",'Formulario PPGR1'!#REF!)</f>
        <v>#REF!</v>
      </c>
      <c r="D91" s="263" t="e">
        <f>IF('Formulario PPGR2'!$G92="","",'Formulario PPGR1'!#REF!)</f>
        <v>#REF!</v>
      </c>
      <c r="E91" s="263" t="e">
        <f>IF('Formulario PPGR2'!$G92="","",'Formulario PPGR1'!#REF!)</f>
        <v>#REF!</v>
      </c>
      <c r="F91" s="263" t="e">
        <f>IF('Formulario PPGR2'!$G92="","",'Formulario PPGR1'!#REF!)</f>
        <v>#REF!</v>
      </c>
      <c r="G91" s="232" t="s">
        <v>197</v>
      </c>
      <c r="H91" s="232" t="s">
        <v>680</v>
      </c>
      <c r="I91" s="232" t="s">
        <v>681</v>
      </c>
      <c r="J91" s="231"/>
      <c r="K91" s="231"/>
      <c r="L91" s="231"/>
      <c r="M91" s="231"/>
      <c r="N91" s="231">
        <v>9</v>
      </c>
      <c r="O91" s="231"/>
      <c r="P91" s="231"/>
      <c r="Q91" s="231"/>
      <c r="R91" s="231"/>
      <c r="S91" s="231"/>
      <c r="T91" s="231"/>
      <c r="U91" s="231"/>
      <c r="V91" s="239">
        <f>+Tabla2[[#This Row],[Dic]]+Tabla2[[#This Row],[Nov]]+Tabla2[[#This Row],[Oct]]+Tabla2[[#This Row],[Sep]]+Tabla2[[#This Row],[Ago]]+Tabla2[[#This Row],[Jul]]+Tabla2[[#This Row],[Jun]]+Tabla2[[#This Row],[May]]+Tabla2[[#This Row],[Abr]]+Tabla2[[#This Row],[Mar]]+Tabla2[[#This Row],[Feb]]+Tabla2[[#This Row],[Ene]]</f>
        <v>9</v>
      </c>
      <c r="W91" s="259" t="s">
        <v>496</v>
      </c>
      <c r="X91" s="259" t="s">
        <v>610</v>
      </c>
      <c r="Y91" s="232"/>
      <c r="Z91" s="231" t="s">
        <v>498</v>
      </c>
      <c r="AA91" s="255"/>
      <c r="AB91" s="255"/>
      <c r="AC91" s="255"/>
      <c r="AD91" s="255"/>
      <c r="AE91" s="255"/>
      <c r="AF91" s="255"/>
      <c r="AG91" s="255"/>
      <c r="AH91" s="255"/>
      <c r="AI91" s="255"/>
      <c r="AJ91" s="255"/>
      <c r="AK91" s="255"/>
      <c r="AL91" s="255"/>
      <c r="AM91" s="255"/>
      <c r="AN91" s="255"/>
      <c r="AO91" s="255"/>
      <c r="AP91" s="255"/>
      <c r="AQ91" s="255"/>
      <c r="AR91" s="255"/>
      <c r="AS91" s="255"/>
      <c r="AT91" s="255"/>
      <c r="AU91" s="255"/>
      <c r="AV91" s="255"/>
      <c r="AW91" s="255"/>
      <c r="AX91" s="255"/>
      <c r="AY91" s="255"/>
      <c r="AZ91" s="255"/>
      <c r="BA91" s="255"/>
      <c r="BB91" s="255"/>
    </row>
    <row r="92" spans="2:54" s="241" customFormat="1" ht="87" hidden="1" customHeight="1">
      <c r="B92" s="263" t="e">
        <f>IF('Formulario PPGR2'!$G93="","",CONCATENATE('Formulario PPGR2'!$C93,".",'Formulario PPGR2'!$D93,".",'Formulario PPGR2'!$E93,".",'Formulario PPGR2'!$F93))</f>
        <v>#REF!</v>
      </c>
      <c r="C92" s="263" t="e">
        <f>IF('Formulario PPGR2'!$G93="","",'Formulario PPGR1'!#REF!)</f>
        <v>#REF!</v>
      </c>
      <c r="D92" s="263" t="e">
        <f>IF('Formulario PPGR2'!$G93="","",'Formulario PPGR1'!#REF!)</f>
        <v>#REF!</v>
      </c>
      <c r="E92" s="263" t="e">
        <f>IF('Formulario PPGR2'!$G93="","",'Formulario PPGR1'!#REF!)</f>
        <v>#REF!</v>
      </c>
      <c r="F92" s="263" t="e">
        <f>IF('Formulario PPGR2'!$G93="","",'Formulario PPGR1'!#REF!)</f>
        <v>#REF!</v>
      </c>
      <c r="G92" s="232" t="s">
        <v>197</v>
      </c>
      <c r="H92" s="232" t="s">
        <v>682</v>
      </c>
      <c r="I92" s="232" t="s">
        <v>683</v>
      </c>
      <c r="J92" s="231"/>
      <c r="K92" s="231"/>
      <c r="L92" s="231"/>
      <c r="M92" s="231">
        <v>1</v>
      </c>
      <c r="N92" s="231"/>
      <c r="O92" s="231"/>
      <c r="P92" s="231"/>
      <c r="Q92" s="231"/>
      <c r="R92" s="231"/>
      <c r="S92" s="231"/>
      <c r="T92" s="231"/>
      <c r="U92" s="231"/>
      <c r="V92" s="239">
        <f>+Tabla2[[#This Row],[Dic]]+Tabla2[[#This Row],[Nov]]+Tabla2[[#This Row],[Oct]]+Tabla2[[#This Row],[Sep]]+Tabla2[[#This Row],[Ago]]+Tabla2[[#This Row],[Jul]]+Tabla2[[#This Row],[Jun]]+Tabla2[[#This Row],[May]]+Tabla2[[#This Row],[Abr]]+Tabla2[[#This Row],[Mar]]+Tabla2[[#This Row],[Feb]]+Tabla2[[#This Row],[Ene]]</f>
        <v>1</v>
      </c>
      <c r="W92" s="259" t="s">
        <v>496</v>
      </c>
      <c r="X92" s="259" t="s">
        <v>507</v>
      </c>
      <c r="Y92" s="232" t="s">
        <v>684</v>
      </c>
      <c r="Z92" s="231" t="s">
        <v>498</v>
      </c>
      <c r="AA92" s="255"/>
      <c r="AB92" s="255"/>
      <c r="AC92" s="255"/>
      <c r="AD92" s="255"/>
      <c r="AE92" s="255"/>
      <c r="AF92" s="255"/>
      <c r="AG92" s="255"/>
      <c r="AH92" s="255"/>
      <c r="AI92" s="255"/>
      <c r="AJ92" s="255"/>
      <c r="AK92" s="255"/>
      <c r="AL92" s="255"/>
      <c r="AM92" s="255"/>
      <c r="AN92" s="255"/>
      <c r="AO92" s="255"/>
      <c r="AP92" s="255"/>
      <c r="AQ92" s="255"/>
      <c r="AR92" s="255"/>
      <c r="AS92" s="255"/>
      <c r="AT92" s="255"/>
      <c r="AU92" s="255"/>
      <c r="AV92" s="255"/>
      <c r="AW92" s="255"/>
      <c r="AX92" s="255"/>
      <c r="AY92" s="255"/>
      <c r="AZ92" s="255"/>
      <c r="BA92" s="255"/>
      <c r="BB92" s="255"/>
    </row>
    <row r="93" spans="2:54" s="241" customFormat="1" ht="84.75" hidden="1" customHeight="1">
      <c r="B93" s="263" t="e">
        <f>IF('Formulario PPGR2'!$G94="","",CONCATENATE('Formulario PPGR2'!$C94,".",'Formulario PPGR2'!$D94,".",'Formulario PPGR2'!$E94,".",'Formulario PPGR2'!$F94))</f>
        <v>#REF!</v>
      </c>
      <c r="C93" s="263" t="e">
        <f>IF('Formulario PPGR2'!$G94="","",'Formulario PPGR1'!#REF!)</f>
        <v>#REF!</v>
      </c>
      <c r="D93" s="263" t="e">
        <f>IF('Formulario PPGR2'!$G94="","",'Formulario PPGR1'!#REF!)</f>
        <v>#REF!</v>
      </c>
      <c r="E93" s="263" t="e">
        <f>IF('Formulario PPGR2'!$G94="","",'Formulario PPGR1'!#REF!)</f>
        <v>#REF!</v>
      </c>
      <c r="F93" s="263" t="e">
        <f>IF('Formulario PPGR2'!$G94="","",'Formulario PPGR1'!#REF!)</f>
        <v>#REF!</v>
      </c>
      <c r="G93" s="232" t="s">
        <v>197</v>
      </c>
      <c r="H93" s="232" t="s">
        <v>685</v>
      </c>
      <c r="I93" s="232" t="s">
        <v>686</v>
      </c>
      <c r="J93" s="231"/>
      <c r="K93" s="231"/>
      <c r="L93" s="231"/>
      <c r="M93" s="231"/>
      <c r="N93" s="231">
        <v>1</v>
      </c>
      <c r="O93" s="231"/>
      <c r="P93" s="231"/>
      <c r="Q93" s="231"/>
      <c r="R93" s="231"/>
      <c r="S93" s="231"/>
      <c r="T93" s="231"/>
      <c r="U93" s="231"/>
      <c r="V93" s="239">
        <f>+Tabla2[[#This Row],[Dic]]+Tabla2[[#This Row],[Nov]]+Tabla2[[#This Row],[Oct]]+Tabla2[[#This Row],[Sep]]+Tabla2[[#This Row],[Ago]]+Tabla2[[#This Row],[Jul]]+Tabla2[[#This Row],[Jun]]+Tabla2[[#This Row],[May]]+Tabla2[[#This Row],[Abr]]+Tabla2[[#This Row],[Mar]]+Tabla2[[#This Row],[Feb]]+Tabla2[[#This Row],[Ene]]</f>
        <v>1</v>
      </c>
      <c r="W93" s="259" t="s">
        <v>496</v>
      </c>
      <c r="X93" s="259" t="s">
        <v>507</v>
      </c>
      <c r="Y93" s="232" t="s">
        <v>684</v>
      </c>
      <c r="Z93" s="231" t="s">
        <v>498</v>
      </c>
      <c r="AA93" s="255"/>
      <c r="AB93" s="255"/>
      <c r="AC93" s="255"/>
      <c r="AD93" s="255"/>
      <c r="AE93" s="255"/>
      <c r="AF93" s="255"/>
      <c r="AG93" s="255"/>
      <c r="AH93" s="255"/>
      <c r="AI93" s="255"/>
      <c r="AJ93" s="255"/>
      <c r="AK93" s="255"/>
      <c r="AL93" s="255"/>
      <c r="AM93" s="255"/>
      <c r="AN93" s="255"/>
      <c r="AO93" s="255"/>
      <c r="AP93" s="255"/>
      <c r="AQ93" s="255"/>
      <c r="AR93" s="255"/>
      <c r="AS93" s="255"/>
      <c r="AT93" s="255"/>
      <c r="AU93" s="255"/>
      <c r="AV93" s="255"/>
      <c r="AW93" s="255"/>
      <c r="AX93" s="255"/>
      <c r="AY93" s="255"/>
      <c r="AZ93" s="255"/>
      <c r="BA93" s="255"/>
      <c r="BB93" s="255"/>
    </row>
    <row r="94" spans="2:54" s="241" customFormat="1" ht="99" hidden="1" customHeight="1">
      <c r="B94" s="263" t="e">
        <f>IF('Formulario PPGR2'!$G95="","",CONCATENATE('Formulario PPGR2'!$C95,".",'Formulario PPGR2'!$D95,".",'Formulario PPGR2'!$E95,".",'Formulario PPGR2'!$F95))</f>
        <v>#REF!</v>
      </c>
      <c r="C94" s="263" t="e">
        <f>IF('Formulario PPGR2'!$G95="","",'Formulario PPGR1'!#REF!)</f>
        <v>#REF!</v>
      </c>
      <c r="D94" s="263" t="e">
        <f>IF('Formulario PPGR2'!$G95="","",'Formulario PPGR1'!#REF!)</f>
        <v>#REF!</v>
      </c>
      <c r="E94" s="263" t="e">
        <f>IF('Formulario PPGR2'!$G95="","",'Formulario PPGR1'!#REF!)</f>
        <v>#REF!</v>
      </c>
      <c r="F94" s="263" t="e">
        <f>IF('Formulario PPGR2'!$G95="","",'Formulario PPGR1'!#REF!)</f>
        <v>#REF!</v>
      </c>
      <c r="G94" s="232" t="s">
        <v>197</v>
      </c>
      <c r="H94" s="232" t="s">
        <v>687</v>
      </c>
      <c r="I94" s="232" t="s">
        <v>688</v>
      </c>
      <c r="J94" s="231"/>
      <c r="K94" s="231"/>
      <c r="L94" s="231"/>
      <c r="M94" s="231"/>
      <c r="N94" s="231">
        <v>1</v>
      </c>
      <c r="O94" s="231"/>
      <c r="P94" s="231"/>
      <c r="Q94" s="231"/>
      <c r="R94" s="231"/>
      <c r="S94" s="231"/>
      <c r="T94" s="231"/>
      <c r="U94" s="231"/>
      <c r="V94" s="239">
        <f>+Tabla2[[#This Row],[Dic]]+Tabla2[[#This Row],[Nov]]+Tabla2[[#This Row],[Oct]]+Tabla2[[#This Row],[Sep]]+Tabla2[[#This Row],[Ago]]+Tabla2[[#This Row],[Jul]]+Tabla2[[#This Row],[Jun]]+Tabla2[[#This Row],[May]]+Tabla2[[#This Row],[Abr]]+Tabla2[[#This Row],[Mar]]+Tabla2[[#This Row],[Feb]]+Tabla2[[#This Row],[Ene]]</f>
        <v>1</v>
      </c>
      <c r="W94" s="259" t="s">
        <v>496</v>
      </c>
      <c r="X94" s="259" t="s">
        <v>507</v>
      </c>
      <c r="Y94" s="232" t="s">
        <v>684</v>
      </c>
      <c r="Z94" s="231" t="s">
        <v>498</v>
      </c>
      <c r="AA94" s="255"/>
      <c r="AB94" s="255"/>
      <c r="AC94" s="255"/>
      <c r="AD94" s="255"/>
      <c r="AE94" s="255"/>
      <c r="AF94" s="255"/>
      <c r="AG94" s="255"/>
      <c r="AH94" s="255"/>
      <c r="AI94" s="255"/>
      <c r="AJ94" s="255"/>
      <c r="AK94" s="255"/>
      <c r="AL94" s="255"/>
      <c r="AM94" s="255"/>
      <c r="AN94" s="255"/>
      <c r="AO94" s="255"/>
      <c r="AP94" s="255"/>
      <c r="AQ94" s="255"/>
      <c r="AR94" s="255"/>
      <c r="AS94" s="255"/>
      <c r="AT94" s="255"/>
      <c r="AU94" s="255"/>
      <c r="AV94" s="255"/>
      <c r="AW94" s="255"/>
      <c r="AX94" s="255"/>
      <c r="AY94" s="255"/>
      <c r="AZ94" s="255"/>
      <c r="BA94" s="255"/>
      <c r="BB94" s="255"/>
    </row>
    <row r="95" spans="2:54" s="241" customFormat="1" ht="99" hidden="1" customHeight="1">
      <c r="B95" s="263" t="e">
        <f>IF('Formulario PPGR2'!$G96="","",CONCATENATE('Formulario PPGR2'!$C96,".",'Formulario PPGR2'!$D96,".",'Formulario PPGR2'!$E96,".",'Formulario PPGR2'!$F96))</f>
        <v>#REF!</v>
      </c>
      <c r="C95" s="263" t="e">
        <f>IF('Formulario PPGR2'!$G96="","",'Formulario PPGR1'!#REF!)</f>
        <v>#REF!</v>
      </c>
      <c r="D95" s="263" t="e">
        <f>IF('Formulario PPGR2'!$G96="","",'Formulario PPGR1'!#REF!)</f>
        <v>#REF!</v>
      </c>
      <c r="E95" s="263" t="e">
        <f>IF('Formulario PPGR2'!$G96="","",'Formulario PPGR1'!#REF!)</f>
        <v>#REF!</v>
      </c>
      <c r="F95" s="263" t="e">
        <f>IF('Formulario PPGR2'!$G96="","",'Formulario PPGR1'!#REF!)</f>
        <v>#REF!</v>
      </c>
      <c r="G95" s="232" t="s">
        <v>197</v>
      </c>
      <c r="H95" s="232" t="s">
        <v>689</v>
      </c>
      <c r="I95" s="232" t="s">
        <v>690</v>
      </c>
      <c r="J95" s="231"/>
      <c r="K95" s="231"/>
      <c r="L95" s="231">
        <v>1</v>
      </c>
      <c r="M95" s="231"/>
      <c r="N95" s="231"/>
      <c r="O95" s="231"/>
      <c r="P95" s="231"/>
      <c r="Q95" s="231"/>
      <c r="R95" s="231"/>
      <c r="S95" s="231"/>
      <c r="T95" s="231"/>
      <c r="U95" s="231"/>
      <c r="V95" s="239">
        <f>+Tabla2[[#This Row],[Dic]]+Tabla2[[#This Row],[Nov]]+Tabla2[[#This Row],[Oct]]+Tabla2[[#This Row],[Sep]]+Tabla2[[#This Row],[Ago]]+Tabla2[[#This Row],[Jul]]+Tabla2[[#This Row],[Jun]]+Tabla2[[#This Row],[May]]+Tabla2[[#This Row],[Abr]]+Tabla2[[#This Row],[Mar]]+Tabla2[[#This Row],[Feb]]+Tabla2[[#This Row],[Ene]]</f>
        <v>1</v>
      </c>
      <c r="W95" s="259" t="s">
        <v>496</v>
      </c>
      <c r="X95" s="259" t="s">
        <v>507</v>
      </c>
      <c r="Y95" s="232" t="s">
        <v>684</v>
      </c>
      <c r="Z95" s="231" t="s">
        <v>498</v>
      </c>
      <c r="AA95" s="255"/>
      <c r="AB95" s="255"/>
      <c r="AC95" s="255"/>
      <c r="AD95" s="255"/>
      <c r="AE95" s="255"/>
      <c r="AF95" s="255"/>
      <c r="AG95" s="255"/>
      <c r="AH95" s="255"/>
      <c r="AI95" s="255"/>
      <c r="AJ95" s="255"/>
      <c r="AK95" s="255"/>
      <c r="AL95" s="255"/>
      <c r="AM95" s="255"/>
      <c r="AN95" s="255"/>
      <c r="AO95" s="255"/>
      <c r="AP95" s="255"/>
      <c r="AQ95" s="255"/>
      <c r="AR95" s="255"/>
      <c r="AS95" s="255"/>
      <c r="AT95" s="255"/>
      <c r="AU95" s="255"/>
      <c r="AV95" s="255"/>
      <c r="AW95" s="255"/>
      <c r="AX95" s="255"/>
      <c r="AY95" s="255"/>
      <c r="AZ95" s="255"/>
      <c r="BA95" s="255"/>
      <c r="BB95" s="255"/>
    </row>
    <row r="96" spans="2:54" s="241" customFormat="1" ht="76.5" hidden="1">
      <c r="B96" s="263" t="e">
        <f>IF('Formulario PPGR2'!$G97="","",CONCATENATE('Formulario PPGR2'!$C97,".",'Formulario PPGR2'!$D97,".",'Formulario PPGR2'!$E97,".",'Formulario PPGR2'!$F97))</f>
        <v>#REF!</v>
      </c>
      <c r="C96" s="263" t="e">
        <f>IF('Formulario PPGR2'!$G97="","",'Formulario PPGR1'!#REF!)</f>
        <v>#REF!</v>
      </c>
      <c r="D96" s="263" t="e">
        <f>IF('Formulario PPGR2'!$G97="","",'Formulario PPGR1'!#REF!)</f>
        <v>#REF!</v>
      </c>
      <c r="E96" s="263" t="e">
        <f>IF('Formulario PPGR2'!$G97="","",'Formulario PPGR1'!#REF!)</f>
        <v>#REF!</v>
      </c>
      <c r="F96" s="263" t="e">
        <f>IF('Formulario PPGR2'!$G97="","",'Formulario PPGR1'!#REF!)</f>
        <v>#REF!</v>
      </c>
      <c r="G96" s="232" t="s">
        <v>197</v>
      </c>
      <c r="H96" s="232" t="s">
        <v>691</v>
      </c>
      <c r="I96" s="232" t="s">
        <v>692</v>
      </c>
      <c r="J96" s="231"/>
      <c r="K96" s="231">
        <v>1</v>
      </c>
      <c r="L96" s="231"/>
      <c r="M96" s="231"/>
      <c r="N96" s="231"/>
      <c r="O96" s="231"/>
      <c r="P96" s="231"/>
      <c r="Q96" s="231"/>
      <c r="R96" s="231"/>
      <c r="S96" s="231"/>
      <c r="T96" s="231"/>
      <c r="U96" s="231"/>
      <c r="V96" s="239">
        <f>+Tabla2[[#This Row],[Dic]]+Tabla2[[#This Row],[Nov]]+Tabla2[[#This Row],[Oct]]+Tabla2[[#This Row],[Sep]]+Tabla2[[#This Row],[Ago]]+Tabla2[[#This Row],[Jul]]+Tabla2[[#This Row],[Jun]]+Tabla2[[#This Row],[May]]+Tabla2[[#This Row],[Abr]]+Tabla2[[#This Row],[Mar]]+Tabla2[[#This Row],[Feb]]+Tabla2[[#This Row],[Ene]]</f>
        <v>1</v>
      </c>
      <c r="W96" s="259" t="s">
        <v>496</v>
      </c>
      <c r="X96" s="259" t="s">
        <v>507</v>
      </c>
      <c r="Y96" s="232" t="s">
        <v>684</v>
      </c>
      <c r="Z96" s="231" t="s">
        <v>498</v>
      </c>
      <c r="AA96" s="255"/>
      <c r="AB96" s="255"/>
      <c r="AC96" s="255"/>
      <c r="AD96" s="255"/>
      <c r="AE96" s="255"/>
      <c r="AF96" s="255"/>
      <c r="AG96" s="255"/>
      <c r="AH96" s="255"/>
      <c r="AI96" s="255"/>
      <c r="AJ96" s="255"/>
      <c r="AK96" s="255"/>
      <c r="AL96" s="255"/>
      <c r="AM96" s="255"/>
      <c r="AN96" s="255"/>
      <c r="AO96" s="255"/>
      <c r="AP96" s="255"/>
      <c r="AQ96" s="255"/>
      <c r="AR96" s="255"/>
      <c r="AS96" s="255"/>
      <c r="AT96" s="255"/>
      <c r="AU96" s="255"/>
      <c r="AV96" s="255"/>
      <c r="AW96" s="255"/>
      <c r="AX96" s="255"/>
      <c r="AY96" s="255"/>
      <c r="AZ96" s="255"/>
      <c r="BA96" s="255"/>
      <c r="BB96" s="255"/>
    </row>
    <row r="97" spans="2:54" s="241" customFormat="1" ht="76.5" hidden="1">
      <c r="B97" s="263" t="e">
        <f>IF('Formulario PPGR2'!$G98="","",CONCATENATE('Formulario PPGR2'!$C98,".",'Formulario PPGR2'!$D98,".",'Formulario PPGR2'!$E98,".",'Formulario PPGR2'!$F98))</f>
        <v>#REF!</v>
      </c>
      <c r="C97" s="263" t="e">
        <f>IF('Formulario PPGR2'!$G98="","",'Formulario PPGR1'!#REF!)</f>
        <v>#REF!</v>
      </c>
      <c r="D97" s="263" t="e">
        <f>IF('Formulario PPGR2'!$G98="","",'Formulario PPGR1'!#REF!)</f>
        <v>#REF!</v>
      </c>
      <c r="E97" s="263" t="e">
        <f>IF('Formulario PPGR2'!$G98="","",'Formulario PPGR1'!#REF!)</f>
        <v>#REF!</v>
      </c>
      <c r="F97" s="263" t="e">
        <f>IF('Formulario PPGR2'!$G98="","",'Formulario PPGR1'!#REF!)</f>
        <v>#REF!</v>
      </c>
      <c r="G97" s="232" t="s">
        <v>197</v>
      </c>
      <c r="H97" s="232" t="s">
        <v>693</v>
      </c>
      <c r="I97" s="232" t="s">
        <v>694</v>
      </c>
      <c r="J97" s="231"/>
      <c r="K97" s="231">
        <v>1</v>
      </c>
      <c r="L97" s="231"/>
      <c r="M97" s="231"/>
      <c r="N97" s="231"/>
      <c r="O97" s="231"/>
      <c r="P97" s="231"/>
      <c r="Q97" s="231"/>
      <c r="R97" s="231"/>
      <c r="S97" s="231"/>
      <c r="T97" s="231"/>
      <c r="U97" s="231"/>
      <c r="V97" s="239">
        <f>+Tabla2[[#This Row],[Dic]]+Tabla2[[#This Row],[Nov]]+Tabla2[[#This Row],[Oct]]+Tabla2[[#This Row],[Sep]]+Tabla2[[#This Row],[Ago]]+Tabla2[[#This Row],[Jul]]+Tabla2[[#This Row],[Jun]]+Tabla2[[#This Row],[May]]+Tabla2[[#This Row],[Abr]]+Tabla2[[#This Row],[Mar]]+Tabla2[[#This Row],[Feb]]+Tabla2[[#This Row],[Ene]]</f>
        <v>1</v>
      </c>
      <c r="W97" s="259" t="s">
        <v>496</v>
      </c>
      <c r="X97" s="259" t="s">
        <v>507</v>
      </c>
      <c r="Y97" s="232" t="s">
        <v>684</v>
      </c>
      <c r="Z97" s="231" t="s">
        <v>498</v>
      </c>
      <c r="AA97" s="255"/>
      <c r="AB97" s="255"/>
      <c r="AC97" s="255"/>
      <c r="AD97" s="255"/>
      <c r="AE97" s="255"/>
      <c r="AF97" s="255"/>
      <c r="AG97" s="255"/>
      <c r="AH97" s="255"/>
      <c r="AI97" s="255"/>
      <c r="AJ97" s="255"/>
      <c r="AK97" s="255"/>
      <c r="AL97" s="255"/>
      <c r="AM97" s="255"/>
      <c r="AN97" s="255"/>
      <c r="AO97" s="255"/>
      <c r="AP97" s="255"/>
      <c r="AQ97" s="255"/>
      <c r="AR97" s="255"/>
      <c r="AS97" s="255"/>
      <c r="AT97" s="255"/>
      <c r="AU97" s="255"/>
      <c r="AV97" s="255"/>
      <c r="AW97" s="255"/>
      <c r="AX97" s="255"/>
      <c r="AY97" s="255"/>
      <c r="AZ97" s="255"/>
      <c r="BA97" s="255"/>
      <c r="BB97" s="255"/>
    </row>
    <row r="98" spans="2:54" s="241" customFormat="1" ht="76.5" hidden="1">
      <c r="B98" s="263" t="e">
        <f>IF('Formulario PPGR2'!$G99="","",CONCATENATE('Formulario PPGR2'!$C99,".",'Formulario PPGR2'!$D99,".",'Formulario PPGR2'!$E99,".",'Formulario PPGR2'!$F99))</f>
        <v>#REF!</v>
      </c>
      <c r="C98" s="263" t="e">
        <f>IF('Formulario PPGR2'!$G99="","",'Formulario PPGR1'!#REF!)</f>
        <v>#REF!</v>
      </c>
      <c r="D98" s="263" t="e">
        <f>IF('Formulario PPGR2'!$G99="","",'Formulario PPGR1'!#REF!)</f>
        <v>#REF!</v>
      </c>
      <c r="E98" s="263" t="e">
        <f>IF('Formulario PPGR2'!$G99="","",'Formulario PPGR1'!#REF!)</f>
        <v>#REF!</v>
      </c>
      <c r="F98" s="263" t="e">
        <f>IF('Formulario PPGR2'!$G99="","",'Formulario PPGR1'!#REF!)</f>
        <v>#REF!</v>
      </c>
      <c r="G98" s="232" t="s">
        <v>197</v>
      </c>
      <c r="H98" s="232" t="s">
        <v>695</v>
      </c>
      <c r="I98" s="232" t="s">
        <v>696</v>
      </c>
      <c r="J98" s="231"/>
      <c r="K98" s="231"/>
      <c r="L98" s="231"/>
      <c r="M98" s="231"/>
      <c r="N98" s="231"/>
      <c r="O98" s="231">
        <v>1</v>
      </c>
      <c r="P98" s="231"/>
      <c r="Q98" s="231"/>
      <c r="R98" s="231"/>
      <c r="S98" s="231"/>
      <c r="T98" s="231"/>
      <c r="U98" s="231"/>
      <c r="V98" s="239">
        <f>+Tabla2[[#This Row],[Dic]]+Tabla2[[#This Row],[Nov]]+Tabla2[[#This Row],[Oct]]+Tabla2[[#This Row],[Sep]]+Tabla2[[#This Row],[Ago]]+Tabla2[[#This Row],[Jul]]+Tabla2[[#This Row],[Jun]]+Tabla2[[#This Row],[May]]+Tabla2[[#This Row],[Abr]]+Tabla2[[#This Row],[Mar]]+Tabla2[[#This Row],[Feb]]+Tabla2[[#This Row],[Ene]]</f>
        <v>1</v>
      </c>
      <c r="W98" s="259" t="s">
        <v>496</v>
      </c>
      <c r="X98" s="259" t="s">
        <v>610</v>
      </c>
      <c r="Y98" s="232"/>
      <c r="Z98" s="231" t="s">
        <v>498</v>
      </c>
      <c r="AA98" s="255"/>
      <c r="AB98" s="255"/>
      <c r="AC98" s="255"/>
      <c r="AD98" s="255"/>
      <c r="AE98" s="255"/>
      <c r="AF98" s="255"/>
      <c r="AG98" s="255"/>
      <c r="AH98" s="255"/>
      <c r="AI98" s="255"/>
      <c r="AJ98" s="255"/>
      <c r="AK98" s="255"/>
      <c r="AL98" s="255"/>
      <c r="AM98" s="255"/>
      <c r="AN98" s="255"/>
      <c r="AO98" s="255"/>
      <c r="AP98" s="255"/>
      <c r="AQ98" s="255"/>
      <c r="AR98" s="255"/>
      <c r="AS98" s="255"/>
      <c r="AT98" s="255"/>
      <c r="AU98" s="255"/>
      <c r="AV98" s="255"/>
      <c r="AW98" s="255"/>
      <c r="AX98" s="255"/>
      <c r="AY98" s="255"/>
      <c r="AZ98" s="255"/>
      <c r="BA98" s="255"/>
      <c r="BB98" s="255"/>
    </row>
    <row r="99" spans="2:54" s="241" customFormat="1" ht="76.5" hidden="1">
      <c r="B99" s="263" t="e">
        <f>IF('Formulario PPGR2'!$G100="","",CONCATENATE('Formulario PPGR2'!$C100,".",'Formulario PPGR2'!$D100,".",'Formulario PPGR2'!$E100,".",'Formulario PPGR2'!$F100))</f>
        <v>#REF!</v>
      </c>
      <c r="C99" s="263" t="e">
        <f>IF('Formulario PPGR2'!$G100="","",'Formulario PPGR1'!#REF!)</f>
        <v>#REF!</v>
      </c>
      <c r="D99" s="263" t="e">
        <f>IF('Formulario PPGR2'!$G100="","",'Formulario PPGR1'!#REF!)</f>
        <v>#REF!</v>
      </c>
      <c r="E99" s="263" t="e">
        <f>IF('Formulario PPGR2'!$G100="","",'Formulario PPGR1'!#REF!)</f>
        <v>#REF!</v>
      </c>
      <c r="F99" s="263" t="e">
        <f>IF('Formulario PPGR2'!$G100="","",'Formulario PPGR1'!#REF!)</f>
        <v>#REF!</v>
      </c>
      <c r="G99" s="232" t="s">
        <v>197</v>
      </c>
      <c r="H99" s="232" t="s">
        <v>697</v>
      </c>
      <c r="I99" s="232" t="s">
        <v>698</v>
      </c>
      <c r="J99" s="231">
        <v>1</v>
      </c>
      <c r="K99" s="231">
        <v>1</v>
      </c>
      <c r="L99" s="231">
        <v>1</v>
      </c>
      <c r="M99" s="231">
        <v>1</v>
      </c>
      <c r="N99" s="231">
        <v>1</v>
      </c>
      <c r="O99" s="231">
        <v>1</v>
      </c>
      <c r="P99" s="231">
        <v>1</v>
      </c>
      <c r="Q99" s="231">
        <v>1</v>
      </c>
      <c r="R99" s="231">
        <v>1</v>
      </c>
      <c r="S99" s="231">
        <v>1</v>
      </c>
      <c r="T99" s="231">
        <v>1</v>
      </c>
      <c r="U99" s="231">
        <v>1</v>
      </c>
      <c r="V99" s="239">
        <f>+Tabla2[[#This Row],[Dic]]+Tabla2[[#This Row],[Nov]]+Tabla2[[#This Row],[Oct]]+Tabla2[[#This Row],[Sep]]+Tabla2[[#This Row],[Ago]]+Tabla2[[#This Row],[Jul]]+Tabla2[[#This Row],[Jun]]+Tabla2[[#This Row],[May]]+Tabla2[[#This Row],[Abr]]+Tabla2[[#This Row],[Mar]]+Tabla2[[#This Row],[Feb]]+Tabla2[[#This Row],[Ene]]</f>
        <v>12</v>
      </c>
      <c r="W99" s="259" t="s">
        <v>513</v>
      </c>
      <c r="X99" s="259"/>
      <c r="Y99" s="232"/>
      <c r="Z99" s="231" t="s">
        <v>498</v>
      </c>
      <c r="AA99" s="255"/>
      <c r="AB99" s="255"/>
      <c r="AC99" s="255"/>
      <c r="AD99" s="255"/>
      <c r="AE99" s="255"/>
      <c r="AF99" s="255"/>
      <c r="AG99" s="255"/>
      <c r="AH99" s="255"/>
      <c r="AI99" s="255"/>
      <c r="AJ99" s="255"/>
      <c r="AK99" s="255"/>
      <c r="AL99" s="255"/>
      <c r="AM99" s="255"/>
      <c r="AN99" s="255"/>
      <c r="AO99" s="255"/>
      <c r="AP99" s="255"/>
      <c r="AQ99" s="255"/>
      <c r="AR99" s="255"/>
      <c r="AS99" s="255"/>
      <c r="AT99" s="255"/>
      <c r="AU99" s="255"/>
      <c r="AV99" s="255"/>
      <c r="AW99" s="255"/>
      <c r="AX99" s="255"/>
      <c r="AY99" s="255"/>
      <c r="AZ99" s="255"/>
      <c r="BA99" s="255"/>
      <c r="BB99" s="255"/>
    </row>
    <row r="100" spans="2:54" s="241" customFormat="1" ht="94.5" hidden="1" customHeight="1">
      <c r="B100" s="263" t="e">
        <f>IF('Formulario PPGR2'!$G101="","",CONCATENATE('Formulario PPGR2'!$C101,".",'Formulario PPGR2'!$D101,".",'Formulario PPGR2'!$E101,".",'Formulario PPGR2'!$F101))</f>
        <v>#REF!</v>
      </c>
      <c r="C100" s="263" t="e">
        <f>IF('Formulario PPGR2'!$G101="","",'Formulario PPGR1'!#REF!)</f>
        <v>#REF!</v>
      </c>
      <c r="D100" s="263" t="e">
        <f>IF('Formulario PPGR2'!$G101="","",'Formulario PPGR1'!#REF!)</f>
        <v>#REF!</v>
      </c>
      <c r="E100" s="263" t="e">
        <f>IF('Formulario PPGR2'!$G101="","",'Formulario PPGR1'!#REF!)</f>
        <v>#REF!</v>
      </c>
      <c r="F100" s="263" t="e">
        <f>IF('Formulario PPGR2'!$G101="","",'Formulario PPGR1'!#REF!)</f>
        <v>#REF!</v>
      </c>
      <c r="G100" s="232" t="s">
        <v>197</v>
      </c>
      <c r="H100" s="232" t="s">
        <v>699</v>
      </c>
      <c r="I100" s="232" t="s">
        <v>700</v>
      </c>
      <c r="J100" s="231">
        <v>1</v>
      </c>
      <c r="K100" s="231"/>
      <c r="L100" s="231"/>
      <c r="M100" s="231">
        <v>1</v>
      </c>
      <c r="N100" s="231"/>
      <c r="O100" s="231"/>
      <c r="P100" s="231">
        <v>1</v>
      </c>
      <c r="Q100" s="231"/>
      <c r="R100" s="231"/>
      <c r="S100" s="231">
        <v>1</v>
      </c>
      <c r="T100" s="231"/>
      <c r="U100" s="231"/>
      <c r="V100" s="239">
        <f>+Tabla2[[#This Row],[Dic]]+Tabla2[[#This Row],[Nov]]+Tabla2[[#This Row],[Oct]]+Tabla2[[#This Row],[Sep]]+Tabla2[[#This Row],[Ago]]+Tabla2[[#This Row],[Jul]]+Tabla2[[#This Row],[Jun]]+Tabla2[[#This Row],[May]]+Tabla2[[#This Row],[Abr]]+Tabla2[[#This Row],[Mar]]+Tabla2[[#This Row],[Feb]]+Tabla2[[#This Row],[Ene]]</f>
        <v>4</v>
      </c>
      <c r="W100" s="259" t="s">
        <v>513</v>
      </c>
      <c r="X100" s="259"/>
      <c r="Y100" s="232"/>
      <c r="Z100" s="231" t="s">
        <v>498</v>
      </c>
      <c r="AA100" s="255"/>
      <c r="AB100" s="255"/>
      <c r="AC100" s="255"/>
      <c r="AD100" s="255"/>
      <c r="AE100" s="255"/>
      <c r="AF100" s="255"/>
      <c r="AG100" s="255"/>
      <c r="AH100" s="255"/>
      <c r="AI100" s="255"/>
      <c r="AJ100" s="255"/>
      <c r="AK100" s="255"/>
      <c r="AL100" s="255"/>
      <c r="AM100" s="255"/>
      <c r="AN100" s="255"/>
      <c r="AO100" s="255"/>
      <c r="AP100" s="255"/>
      <c r="AQ100" s="255"/>
      <c r="AR100" s="255"/>
      <c r="AS100" s="255"/>
      <c r="AT100" s="255"/>
      <c r="AU100" s="255"/>
      <c r="AV100" s="255"/>
      <c r="AW100" s="255"/>
      <c r="AX100" s="255"/>
      <c r="AY100" s="255"/>
      <c r="AZ100" s="255"/>
      <c r="BA100" s="255"/>
      <c r="BB100" s="255"/>
    </row>
    <row r="101" spans="2:54" s="241" customFormat="1" ht="77.25" hidden="1" customHeight="1">
      <c r="B101" s="263" t="e">
        <f>IF('Formulario PPGR2'!$G102="","",CONCATENATE('Formulario PPGR2'!$C102,".",'Formulario PPGR2'!$D102,".",'Formulario PPGR2'!$E102,".",'Formulario PPGR2'!$F102))</f>
        <v>#REF!</v>
      </c>
      <c r="C101" s="263" t="e">
        <f>IF('Formulario PPGR2'!$G102="","",'Formulario PPGR1'!#REF!)</f>
        <v>#REF!</v>
      </c>
      <c r="D101" s="263" t="e">
        <f>IF('Formulario PPGR2'!$G102="","",'Formulario PPGR1'!#REF!)</f>
        <v>#REF!</v>
      </c>
      <c r="E101" s="263" t="e">
        <f>IF('Formulario PPGR2'!$G102="","",'Formulario PPGR1'!#REF!)</f>
        <v>#REF!</v>
      </c>
      <c r="F101" s="263" t="e">
        <f>IF('Formulario PPGR2'!$G102="","",'Formulario PPGR1'!#REF!)</f>
        <v>#REF!</v>
      </c>
      <c r="G101" s="232" t="s">
        <v>197</v>
      </c>
      <c r="H101" s="232" t="s">
        <v>701</v>
      </c>
      <c r="I101" s="232" t="s">
        <v>702</v>
      </c>
      <c r="J101" s="231"/>
      <c r="K101" s="231"/>
      <c r="L101" s="231">
        <v>1</v>
      </c>
      <c r="M101" s="231"/>
      <c r="N101" s="231"/>
      <c r="O101" s="231">
        <v>1</v>
      </c>
      <c r="P101" s="231"/>
      <c r="Q101" s="231"/>
      <c r="R101" s="231">
        <v>1</v>
      </c>
      <c r="S101" s="231"/>
      <c r="T101" s="231"/>
      <c r="U101" s="231">
        <v>1</v>
      </c>
      <c r="V101" s="239">
        <f>+Tabla2[[#This Row],[Dic]]+Tabla2[[#This Row],[Nov]]+Tabla2[[#This Row],[Oct]]+Tabla2[[#This Row],[Sep]]+Tabla2[[#This Row],[Ago]]+Tabla2[[#This Row],[Jul]]+Tabla2[[#This Row],[Jun]]+Tabla2[[#This Row],[May]]+Tabla2[[#This Row],[Abr]]+Tabla2[[#This Row],[Mar]]+Tabla2[[#This Row],[Feb]]+Tabla2[[#This Row],[Ene]]</f>
        <v>4</v>
      </c>
      <c r="W101" s="259" t="s">
        <v>496</v>
      </c>
      <c r="X101" s="259" t="s">
        <v>497</v>
      </c>
      <c r="Y101" s="232"/>
      <c r="Z101" s="231" t="s">
        <v>498</v>
      </c>
      <c r="AA101" s="255"/>
      <c r="AB101" s="255"/>
      <c r="AC101" s="255"/>
      <c r="AD101" s="255"/>
      <c r="AE101" s="255"/>
      <c r="AF101" s="255"/>
      <c r="AG101" s="255"/>
      <c r="AH101" s="255"/>
      <c r="AI101" s="255"/>
      <c r="AJ101" s="255"/>
      <c r="AK101" s="255"/>
      <c r="AL101" s="255"/>
      <c r="AM101" s="255"/>
      <c r="AN101" s="255"/>
      <c r="AO101" s="255"/>
      <c r="AP101" s="255"/>
      <c r="AQ101" s="255"/>
      <c r="AR101" s="255"/>
      <c r="AS101" s="255"/>
      <c r="AT101" s="255"/>
      <c r="AU101" s="255"/>
      <c r="AV101" s="255"/>
      <c r="AW101" s="255"/>
      <c r="AX101" s="255"/>
      <c r="AY101" s="255"/>
      <c r="AZ101" s="255"/>
      <c r="BA101" s="255"/>
      <c r="BB101" s="255"/>
    </row>
    <row r="102" spans="2:54" s="241" customFormat="1" ht="82.5" hidden="1" customHeight="1">
      <c r="B102" s="263" t="e">
        <f>IF('Formulario PPGR2'!$G103="","",CONCATENATE('Formulario PPGR2'!$C103,".",'Formulario PPGR2'!$D103,".",'Formulario PPGR2'!$E103,".",'Formulario PPGR2'!$F103))</f>
        <v>#REF!</v>
      </c>
      <c r="C102" s="263" t="e">
        <f>IF('Formulario PPGR2'!$G103="","",'Formulario PPGR1'!#REF!)</f>
        <v>#REF!</v>
      </c>
      <c r="D102" s="263" t="e">
        <f>IF('Formulario PPGR2'!$G103="","",'Formulario PPGR1'!#REF!)</f>
        <v>#REF!</v>
      </c>
      <c r="E102" s="263" t="e">
        <f>IF('Formulario PPGR2'!$G103="","",'Formulario PPGR1'!#REF!)</f>
        <v>#REF!</v>
      </c>
      <c r="F102" s="263" t="e">
        <f>IF('Formulario PPGR2'!$G103="","",'Formulario PPGR1'!#REF!)</f>
        <v>#REF!</v>
      </c>
      <c r="G102" s="232" t="s">
        <v>197</v>
      </c>
      <c r="H102" s="232" t="s">
        <v>703</v>
      </c>
      <c r="I102" s="232" t="s">
        <v>704</v>
      </c>
      <c r="J102" s="231"/>
      <c r="K102" s="231">
        <v>1</v>
      </c>
      <c r="L102" s="231"/>
      <c r="M102" s="231"/>
      <c r="N102" s="231">
        <v>1</v>
      </c>
      <c r="O102" s="231"/>
      <c r="P102" s="231"/>
      <c r="Q102" s="231">
        <v>1</v>
      </c>
      <c r="R102" s="231"/>
      <c r="S102" s="231"/>
      <c r="T102" s="231">
        <v>1</v>
      </c>
      <c r="U102" s="231"/>
      <c r="V102" s="239">
        <f>+Tabla2[[#This Row],[Dic]]+Tabla2[[#This Row],[Nov]]+Tabla2[[#This Row],[Oct]]+Tabla2[[#This Row],[Sep]]+Tabla2[[#This Row],[Ago]]+Tabla2[[#This Row],[Jul]]+Tabla2[[#This Row],[Jun]]+Tabla2[[#This Row],[May]]+Tabla2[[#This Row],[Abr]]+Tabla2[[#This Row],[Mar]]+Tabla2[[#This Row],[Feb]]+Tabla2[[#This Row],[Ene]]</f>
        <v>4</v>
      </c>
      <c r="W102" s="259" t="s">
        <v>496</v>
      </c>
      <c r="X102" s="259" t="s">
        <v>497</v>
      </c>
      <c r="Y102" s="232"/>
      <c r="Z102" s="231" t="s">
        <v>498</v>
      </c>
      <c r="AA102" s="255"/>
      <c r="AB102" s="255"/>
      <c r="AC102" s="255"/>
      <c r="AD102" s="255"/>
      <c r="AE102" s="255"/>
      <c r="AF102" s="255"/>
      <c r="AG102" s="255"/>
      <c r="AH102" s="255"/>
      <c r="AI102" s="255"/>
      <c r="AJ102" s="255"/>
      <c r="AK102" s="255"/>
      <c r="AL102" s="255"/>
      <c r="AM102" s="255"/>
      <c r="AN102" s="255"/>
      <c r="AO102" s="255"/>
      <c r="AP102" s="255"/>
      <c r="AQ102" s="255"/>
      <c r="AR102" s="255"/>
      <c r="AS102" s="255"/>
      <c r="AT102" s="255"/>
      <c r="AU102" s="255"/>
      <c r="AV102" s="255"/>
      <c r="AW102" s="255"/>
      <c r="AX102" s="255"/>
      <c r="AY102" s="255"/>
      <c r="AZ102" s="255"/>
      <c r="BA102" s="255"/>
      <c r="BB102" s="255"/>
    </row>
    <row r="103" spans="2:54" s="241" customFormat="1" ht="86.25" hidden="1" customHeight="1">
      <c r="B103" s="263" t="e">
        <f>IF('Formulario PPGR2'!$G104="","",CONCATENATE('Formulario PPGR2'!$C104,".",'Formulario PPGR2'!$D104,".",'Formulario PPGR2'!$E104,".",'Formulario PPGR2'!$F104))</f>
        <v>#REF!</v>
      </c>
      <c r="C103" s="263" t="e">
        <f>IF('Formulario PPGR2'!$G104="","",'Formulario PPGR1'!#REF!)</f>
        <v>#REF!</v>
      </c>
      <c r="D103" s="263" t="e">
        <f>IF('Formulario PPGR2'!$G104="","",'Formulario PPGR1'!#REF!)</f>
        <v>#REF!</v>
      </c>
      <c r="E103" s="263" t="e">
        <f>IF('Formulario PPGR2'!$G104="","",'Formulario PPGR1'!#REF!)</f>
        <v>#REF!</v>
      </c>
      <c r="F103" s="263" t="e">
        <f>IF('Formulario PPGR2'!$G104="","",'Formulario PPGR1'!#REF!)</f>
        <v>#REF!</v>
      </c>
      <c r="G103" s="232" t="s">
        <v>197</v>
      </c>
      <c r="H103" s="232" t="s">
        <v>705</v>
      </c>
      <c r="I103" s="232" t="s">
        <v>706</v>
      </c>
      <c r="J103" s="231"/>
      <c r="K103" s="231">
        <v>1</v>
      </c>
      <c r="L103" s="231"/>
      <c r="M103" s="231"/>
      <c r="N103" s="231">
        <v>1</v>
      </c>
      <c r="O103" s="231"/>
      <c r="P103" s="231"/>
      <c r="Q103" s="231">
        <v>1</v>
      </c>
      <c r="R103" s="231"/>
      <c r="S103" s="231"/>
      <c r="T103" s="231">
        <v>1</v>
      </c>
      <c r="U103" s="231"/>
      <c r="V103" s="239">
        <f>+Tabla2[[#This Row],[Dic]]+Tabla2[[#This Row],[Nov]]+Tabla2[[#This Row],[Oct]]+Tabla2[[#This Row],[Sep]]+Tabla2[[#This Row],[Ago]]+Tabla2[[#This Row],[Jul]]+Tabla2[[#This Row],[Jun]]+Tabla2[[#This Row],[May]]+Tabla2[[#This Row],[Abr]]+Tabla2[[#This Row],[Mar]]+Tabla2[[#This Row],[Feb]]+Tabla2[[#This Row],[Ene]]</f>
        <v>4</v>
      </c>
      <c r="W103" s="259" t="s">
        <v>496</v>
      </c>
      <c r="X103" s="259" t="s">
        <v>497</v>
      </c>
      <c r="Y103" s="232"/>
      <c r="Z103" s="231" t="s">
        <v>498</v>
      </c>
      <c r="AA103" s="255"/>
      <c r="AB103" s="255"/>
      <c r="AC103" s="255"/>
      <c r="AD103" s="255"/>
      <c r="AE103" s="255"/>
      <c r="AF103" s="255"/>
      <c r="AG103" s="255"/>
      <c r="AH103" s="255"/>
      <c r="AI103" s="255"/>
      <c r="AJ103" s="255"/>
      <c r="AK103" s="255"/>
      <c r="AL103" s="255"/>
      <c r="AM103" s="255"/>
      <c r="AN103" s="255"/>
      <c r="AO103" s="255"/>
      <c r="AP103" s="255"/>
      <c r="AQ103" s="255"/>
      <c r="AR103" s="255"/>
      <c r="AS103" s="255"/>
      <c r="AT103" s="255"/>
      <c r="AU103" s="255"/>
      <c r="AV103" s="255"/>
      <c r="AW103" s="255"/>
      <c r="AX103" s="255"/>
      <c r="AY103" s="255"/>
      <c r="AZ103" s="255"/>
      <c r="BA103" s="255"/>
      <c r="BB103" s="255"/>
    </row>
    <row r="104" spans="2:54" s="241" customFormat="1" ht="71.25" hidden="1" customHeight="1">
      <c r="B104" s="263" t="e">
        <f>IF('Formulario PPGR2'!$G105="","",CONCATENATE('Formulario PPGR2'!$C105,".",'Formulario PPGR2'!$D105,".",'Formulario PPGR2'!$E105,".",'Formulario PPGR2'!$F105))</f>
        <v>#REF!</v>
      </c>
      <c r="C104" s="263" t="e">
        <f>IF('Formulario PPGR2'!$G105="","",'Formulario PPGR1'!#REF!)</f>
        <v>#REF!</v>
      </c>
      <c r="D104" s="263" t="e">
        <f>IF('Formulario PPGR2'!$G105="","",'Formulario PPGR1'!#REF!)</f>
        <v>#REF!</v>
      </c>
      <c r="E104" s="263" t="e">
        <f>IF('Formulario PPGR2'!$G105="","",'Formulario PPGR1'!#REF!)</f>
        <v>#REF!</v>
      </c>
      <c r="F104" s="263" t="e">
        <f>IF('Formulario PPGR2'!$G105="","",'Formulario PPGR1'!#REF!)</f>
        <v>#REF!</v>
      </c>
      <c r="G104" s="232" t="s">
        <v>197</v>
      </c>
      <c r="H104" s="232" t="s">
        <v>707</v>
      </c>
      <c r="I104" s="232" t="s">
        <v>708</v>
      </c>
      <c r="J104" s="231"/>
      <c r="K104" s="231">
        <v>1</v>
      </c>
      <c r="L104" s="231"/>
      <c r="M104" s="231"/>
      <c r="N104" s="231">
        <v>1</v>
      </c>
      <c r="O104" s="231"/>
      <c r="P104" s="231"/>
      <c r="Q104" s="231">
        <v>1</v>
      </c>
      <c r="R104" s="231"/>
      <c r="S104" s="231"/>
      <c r="T104" s="231">
        <v>1</v>
      </c>
      <c r="U104" s="231"/>
      <c r="V104" s="239">
        <f>+Tabla2[[#This Row],[Dic]]+Tabla2[[#This Row],[Nov]]+Tabla2[[#This Row],[Oct]]+Tabla2[[#This Row],[Sep]]+Tabla2[[#This Row],[Ago]]+Tabla2[[#This Row],[Jul]]+Tabla2[[#This Row],[Jun]]+Tabla2[[#This Row],[May]]+Tabla2[[#This Row],[Abr]]+Tabla2[[#This Row],[Mar]]+Tabla2[[#This Row],[Feb]]+Tabla2[[#This Row],[Ene]]</f>
        <v>4</v>
      </c>
      <c r="W104" s="259" t="s">
        <v>496</v>
      </c>
      <c r="X104" s="259" t="s">
        <v>497</v>
      </c>
      <c r="Y104" s="232"/>
      <c r="Z104" s="231" t="s">
        <v>498</v>
      </c>
      <c r="AA104" s="255"/>
      <c r="AB104" s="255"/>
      <c r="AC104" s="255"/>
      <c r="AD104" s="255"/>
      <c r="AE104" s="255"/>
      <c r="AF104" s="255"/>
      <c r="AG104" s="255"/>
      <c r="AH104" s="255"/>
      <c r="AI104" s="255"/>
      <c r="AJ104" s="255"/>
      <c r="AK104" s="255"/>
      <c r="AL104" s="255"/>
      <c r="AM104" s="255"/>
      <c r="AN104" s="255"/>
      <c r="AO104" s="255"/>
      <c r="AP104" s="255"/>
      <c r="AQ104" s="255"/>
      <c r="AR104" s="255"/>
      <c r="AS104" s="255"/>
      <c r="AT104" s="255"/>
      <c r="AU104" s="255"/>
      <c r="AV104" s="255"/>
      <c r="AW104" s="255"/>
      <c r="AX104" s="255"/>
      <c r="AY104" s="255"/>
      <c r="AZ104" s="255"/>
      <c r="BA104" s="255"/>
      <c r="BB104" s="255"/>
    </row>
    <row r="105" spans="2:54" s="241" customFormat="1" ht="76.5" hidden="1">
      <c r="B105" s="263" t="e">
        <f>IF('Formulario PPGR2'!$G106="","",CONCATENATE('Formulario PPGR2'!$C106,".",'Formulario PPGR2'!$D106,".",'Formulario PPGR2'!$E106,".",'Formulario PPGR2'!$F106))</f>
        <v>#REF!</v>
      </c>
      <c r="C105" s="263" t="e">
        <f>IF('Formulario PPGR2'!$G106="","",'Formulario PPGR1'!#REF!)</f>
        <v>#REF!</v>
      </c>
      <c r="D105" s="263" t="e">
        <f>IF('Formulario PPGR2'!$G106="","",'Formulario PPGR1'!#REF!)</f>
        <v>#REF!</v>
      </c>
      <c r="E105" s="263" t="e">
        <f>IF('Formulario PPGR2'!$G106="","",'Formulario PPGR1'!#REF!)</f>
        <v>#REF!</v>
      </c>
      <c r="F105" s="263" t="e">
        <f>IF('Formulario PPGR2'!$G106="","",'Formulario PPGR1'!#REF!)</f>
        <v>#REF!</v>
      </c>
      <c r="G105" s="232" t="s">
        <v>197</v>
      </c>
      <c r="H105" s="232" t="s">
        <v>709</v>
      </c>
      <c r="I105" s="232" t="s">
        <v>710</v>
      </c>
      <c r="J105" s="231"/>
      <c r="K105" s="231">
        <v>1</v>
      </c>
      <c r="L105" s="231">
        <v>1</v>
      </c>
      <c r="M105" s="231">
        <v>1</v>
      </c>
      <c r="N105" s="231">
        <v>1</v>
      </c>
      <c r="O105" s="231">
        <v>1</v>
      </c>
      <c r="P105" s="231">
        <v>1</v>
      </c>
      <c r="Q105" s="231">
        <v>1</v>
      </c>
      <c r="R105" s="231">
        <v>1</v>
      </c>
      <c r="S105" s="231">
        <v>1</v>
      </c>
      <c r="T105" s="231">
        <v>1</v>
      </c>
      <c r="U105" s="231"/>
      <c r="V105" s="239">
        <f>+Tabla2[[#This Row],[Dic]]+Tabla2[[#This Row],[Nov]]+Tabla2[[#This Row],[Oct]]+Tabla2[[#This Row],[Sep]]+Tabla2[[#This Row],[Ago]]+Tabla2[[#This Row],[Jul]]+Tabla2[[#This Row],[Jun]]+Tabla2[[#This Row],[May]]+Tabla2[[#This Row],[Abr]]+Tabla2[[#This Row],[Mar]]+Tabla2[[#This Row],[Feb]]+Tabla2[[#This Row],[Ene]]</f>
        <v>10</v>
      </c>
      <c r="W105" s="259" t="s">
        <v>496</v>
      </c>
      <c r="X105" s="259" t="s">
        <v>497</v>
      </c>
      <c r="Y105" s="232"/>
      <c r="Z105" s="231" t="s">
        <v>498</v>
      </c>
      <c r="AA105" s="255"/>
      <c r="AB105" s="255"/>
      <c r="AC105" s="255"/>
      <c r="AD105" s="255"/>
      <c r="AE105" s="255"/>
      <c r="AF105" s="255"/>
      <c r="AG105" s="255"/>
      <c r="AH105" s="255"/>
      <c r="AI105" s="255"/>
      <c r="AJ105" s="255"/>
      <c r="AK105" s="255"/>
      <c r="AL105" s="255"/>
      <c r="AM105" s="255"/>
      <c r="AN105" s="255"/>
      <c r="AO105" s="255"/>
      <c r="AP105" s="255"/>
      <c r="AQ105" s="255"/>
      <c r="AR105" s="255"/>
      <c r="AS105" s="255"/>
      <c r="AT105" s="255"/>
      <c r="AU105" s="255"/>
      <c r="AV105" s="255"/>
      <c r="AW105" s="255"/>
      <c r="AX105" s="255"/>
      <c r="AY105" s="255"/>
      <c r="AZ105" s="255"/>
      <c r="BA105" s="255"/>
      <c r="BB105" s="255"/>
    </row>
    <row r="106" spans="2:54" s="241" customFormat="1" ht="93" hidden="1" customHeight="1">
      <c r="B106" s="263" t="e">
        <f>IF('Formulario PPGR2'!$G107="","",CONCATENATE('Formulario PPGR2'!$C107,".",'Formulario PPGR2'!$D107,".",'Formulario PPGR2'!$E107,".",'Formulario PPGR2'!$F107))</f>
        <v>#REF!</v>
      </c>
      <c r="C106" s="263" t="e">
        <f>IF('Formulario PPGR2'!$G107="","",'Formulario PPGR1'!#REF!)</f>
        <v>#REF!</v>
      </c>
      <c r="D106" s="263" t="e">
        <f>IF('Formulario PPGR2'!$G107="","",'Formulario PPGR1'!#REF!)</f>
        <v>#REF!</v>
      </c>
      <c r="E106" s="263" t="e">
        <f>IF('Formulario PPGR2'!$G107="","",'Formulario PPGR1'!#REF!)</f>
        <v>#REF!</v>
      </c>
      <c r="F106" s="263" t="e">
        <f>IF('Formulario PPGR2'!$G107="","",'Formulario PPGR1'!#REF!)</f>
        <v>#REF!</v>
      </c>
      <c r="G106" s="232" t="s">
        <v>197</v>
      </c>
      <c r="H106" s="232" t="s">
        <v>711</v>
      </c>
      <c r="I106" s="232" t="s">
        <v>712</v>
      </c>
      <c r="J106" s="231"/>
      <c r="K106" s="231"/>
      <c r="L106" s="231"/>
      <c r="M106" s="231"/>
      <c r="N106" s="231"/>
      <c r="O106" s="231">
        <v>1</v>
      </c>
      <c r="P106" s="231"/>
      <c r="Q106" s="231"/>
      <c r="R106" s="231"/>
      <c r="S106" s="231"/>
      <c r="T106" s="231"/>
      <c r="U106" s="231">
        <v>1</v>
      </c>
      <c r="V106" s="239">
        <f>+Tabla2[[#This Row],[Dic]]+Tabla2[[#This Row],[Nov]]+Tabla2[[#This Row],[Oct]]+Tabla2[[#This Row],[Sep]]+Tabla2[[#This Row],[Ago]]+Tabla2[[#This Row],[Jul]]+Tabla2[[#This Row],[Jun]]+Tabla2[[#This Row],[May]]+Tabla2[[#This Row],[Abr]]+Tabla2[[#This Row],[Mar]]+Tabla2[[#This Row],[Feb]]+Tabla2[[#This Row],[Ene]]</f>
        <v>2</v>
      </c>
      <c r="W106" s="259" t="s">
        <v>513</v>
      </c>
      <c r="X106" s="259" t="s">
        <v>674</v>
      </c>
      <c r="Y106" s="232"/>
      <c r="Z106" s="231" t="s">
        <v>498</v>
      </c>
      <c r="AA106" s="255"/>
      <c r="AB106" s="255"/>
      <c r="AC106" s="255"/>
      <c r="AD106" s="255"/>
      <c r="AE106" s="255"/>
      <c r="AF106" s="255"/>
      <c r="AG106" s="255"/>
      <c r="AH106" s="255"/>
      <c r="AI106" s="255"/>
      <c r="AJ106" s="255"/>
      <c r="AK106" s="255"/>
      <c r="AL106" s="255"/>
      <c r="AM106" s="255"/>
      <c r="AN106" s="255"/>
      <c r="AO106" s="255"/>
      <c r="AP106" s="255"/>
      <c r="AQ106" s="255"/>
      <c r="AR106" s="255"/>
      <c r="AS106" s="255"/>
      <c r="AT106" s="255"/>
      <c r="AU106" s="255"/>
      <c r="AV106" s="255"/>
      <c r="AW106" s="255"/>
      <c r="AX106" s="255"/>
      <c r="AY106" s="255"/>
      <c r="AZ106" s="255"/>
      <c r="BA106" s="255"/>
      <c r="BB106" s="255"/>
    </row>
    <row r="107" spans="2:54" s="241" customFormat="1" ht="88.5" hidden="1" customHeight="1">
      <c r="B107" s="263" t="e">
        <f>IF('Formulario PPGR2'!$G108="","",CONCATENATE('Formulario PPGR2'!$C108,".",'Formulario PPGR2'!$D108,".",'Formulario PPGR2'!$E108,".",'Formulario PPGR2'!$F108))</f>
        <v>#REF!</v>
      </c>
      <c r="C107" s="263" t="e">
        <f>IF('Formulario PPGR2'!$G108="","",'Formulario PPGR1'!#REF!)</f>
        <v>#REF!</v>
      </c>
      <c r="D107" s="263" t="e">
        <f>IF('Formulario PPGR2'!$G108="","",'Formulario PPGR1'!#REF!)</f>
        <v>#REF!</v>
      </c>
      <c r="E107" s="263" t="e">
        <f>IF('Formulario PPGR2'!$G108="","",'Formulario PPGR1'!#REF!)</f>
        <v>#REF!</v>
      </c>
      <c r="F107" s="263" t="e">
        <f>IF('Formulario PPGR2'!$G108="","",'Formulario PPGR1'!#REF!)</f>
        <v>#REF!</v>
      </c>
      <c r="G107" s="232" t="s">
        <v>197</v>
      </c>
      <c r="H107" s="232" t="s">
        <v>713</v>
      </c>
      <c r="I107" s="232" t="s">
        <v>714</v>
      </c>
      <c r="J107" s="231"/>
      <c r="K107" s="231"/>
      <c r="L107" s="231"/>
      <c r="M107" s="231"/>
      <c r="N107" s="231">
        <v>1</v>
      </c>
      <c r="O107" s="231"/>
      <c r="P107" s="231"/>
      <c r="Q107" s="231"/>
      <c r="R107" s="231"/>
      <c r="S107" s="231">
        <v>1</v>
      </c>
      <c r="T107" s="231"/>
      <c r="U107" s="231"/>
      <c r="V107" s="239">
        <f>+Tabla2[[#This Row],[Dic]]+Tabla2[[#This Row],[Nov]]+Tabla2[[#This Row],[Oct]]+Tabla2[[#This Row],[Sep]]+Tabla2[[#This Row],[Ago]]+Tabla2[[#This Row],[Jul]]+Tabla2[[#This Row],[Jun]]+Tabla2[[#This Row],[May]]+Tabla2[[#This Row],[Abr]]+Tabla2[[#This Row],[Mar]]+Tabla2[[#This Row],[Feb]]+Tabla2[[#This Row],[Ene]]</f>
        <v>2</v>
      </c>
      <c r="W107" s="259" t="s">
        <v>496</v>
      </c>
      <c r="X107" s="259" t="s">
        <v>518</v>
      </c>
      <c r="Y107" s="232"/>
      <c r="Z107" s="231" t="s">
        <v>498</v>
      </c>
      <c r="AA107" s="255"/>
      <c r="AB107" s="255"/>
      <c r="AC107" s="255"/>
      <c r="AD107" s="255"/>
      <c r="AE107" s="255"/>
      <c r="AF107" s="255"/>
      <c r="AG107" s="255"/>
      <c r="AH107" s="255"/>
      <c r="AI107" s="255"/>
      <c r="AJ107" s="255"/>
      <c r="AK107" s="255"/>
      <c r="AL107" s="255"/>
      <c r="AM107" s="255"/>
      <c r="AN107" s="255"/>
      <c r="AO107" s="255"/>
      <c r="AP107" s="255"/>
      <c r="AQ107" s="255"/>
      <c r="AR107" s="255"/>
      <c r="AS107" s="255"/>
      <c r="AT107" s="255"/>
      <c r="AU107" s="255"/>
      <c r="AV107" s="255"/>
      <c r="AW107" s="255"/>
      <c r="AX107" s="255"/>
      <c r="AY107" s="255"/>
      <c r="AZ107" s="255"/>
      <c r="BA107" s="255"/>
      <c r="BB107" s="255"/>
    </row>
    <row r="108" spans="2:54" s="241" customFormat="1" ht="90" hidden="1" customHeight="1">
      <c r="B108" s="263" t="e">
        <f>IF('Formulario PPGR2'!$G109="","",CONCATENATE('Formulario PPGR2'!$C109,".",'Formulario PPGR2'!$D109,".",'Formulario PPGR2'!$E109,".",'Formulario PPGR2'!$F109))</f>
        <v>#REF!</v>
      </c>
      <c r="C108" s="263" t="e">
        <f>IF('Formulario PPGR2'!$G109="","",'Formulario PPGR1'!#REF!)</f>
        <v>#REF!</v>
      </c>
      <c r="D108" s="263" t="e">
        <f>IF('Formulario PPGR2'!$G109="","",'Formulario PPGR1'!#REF!)</f>
        <v>#REF!</v>
      </c>
      <c r="E108" s="263" t="e">
        <f>IF('Formulario PPGR2'!$G109="","",'Formulario PPGR1'!#REF!)</f>
        <v>#REF!</v>
      </c>
      <c r="F108" s="263" t="e">
        <f>IF('Formulario PPGR2'!$G109="","",'Formulario PPGR1'!#REF!)</f>
        <v>#REF!</v>
      </c>
      <c r="G108" s="232" t="s">
        <v>197</v>
      </c>
      <c r="H108" s="232" t="s">
        <v>715</v>
      </c>
      <c r="I108" s="232" t="s">
        <v>716</v>
      </c>
      <c r="J108" s="231"/>
      <c r="K108" s="231"/>
      <c r="L108" s="231"/>
      <c r="M108" s="231"/>
      <c r="N108" s="231"/>
      <c r="O108" s="231">
        <v>1</v>
      </c>
      <c r="P108" s="231"/>
      <c r="Q108" s="231"/>
      <c r="R108" s="231"/>
      <c r="S108" s="231"/>
      <c r="T108" s="231"/>
      <c r="U108" s="231">
        <v>1</v>
      </c>
      <c r="V108" s="239">
        <f>+Tabla2[[#This Row],[Dic]]+Tabla2[[#This Row],[Nov]]+Tabla2[[#This Row],[Oct]]+Tabla2[[#This Row],[Sep]]+Tabla2[[#This Row],[Ago]]+Tabla2[[#This Row],[Jul]]+Tabla2[[#This Row],[Jun]]+Tabla2[[#This Row],[May]]+Tabla2[[#This Row],[Abr]]+Tabla2[[#This Row],[Mar]]+Tabla2[[#This Row],[Feb]]+Tabla2[[#This Row],[Ene]]</f>
        <v>2</v>
      </c>
      <c r="W108" s="259" t="s">
        <v>497</v>
      </c>
      <c r="X108" s="259"/>
      <c r="Y108" s="232"/>
      <c r="Z108" s="231" t="s">
        <v>498</v>
      </c>
      <c r="AA108" s="255"/>
      <c r="AB108" s="255"/>
      <c r="AC108" s="255"/>
      <c r="AD108" s="255"/>
      <c r="AE108" s="255"/>
      <c r="AF108" s="255"/>
      <c r="AG108" s="255"/>
      <c r="AH108" s="255"/>
      <c r="AI108" s="255"/>
      <c r="AJ108" s="255"/>
      <c r="AK108" s="255"/>
      <c r="AL108" s="255"/>
      <c r="AM108" s="255"/>
      <c r="AN108" s="255"/>
      <c r="AO108" s="255"/>
      <c r="AP108" s="255"/>
      <c r="AQ108" s="255"/>
      <c r="AR108" s="255"/>
      <c r="AS108" s="255"/>
      <c r="AT108" s="255"/>
      <c r="AU108" s="255"/>
      <c r="AV108" s="255"/>
      <c r="AW108" s="255"/>
      <c r="AX108" s="255"/>
      <c r="AY108" s="255"/>
      <c r="AZ108" s="255"/>
      <c r="BA108" s="255"/>
      <c r="BB108" s="255"/>
    </row>
    <row r="109" spans="2:54" s="241" customFormat="1" ht="84.75" hidden="1" customHeight="1">
      <c r="B109" s="263" t="e">
        <f>IF('Formulario PPGR2'!$G110="","",CONCATENATE('Formulario PPGR2'!$C110,".",'Formulario PPGR2'!$D110,".",'Formulario PPGR2'!$E110,".",'Formulario PPGR2'!$F110))</f>
        <v>#REF!</v>
      </c>
      <c r="C109" s="263" t="e">
        <f>IF('Formulario PPGR2'!$G110="","",'Formulario PPGR1'!#REF!)</f>
        <v>#REF!</v>
      </c>
      <c r="D109" s="263" t="e">
        <f>IF('Formulario PPGR2'!$G110="","",'Formulario PPGR1'!#REF!)</f>
        <v>#REF!</v>
      </c>
      <c r="E109" s="263" t="e">
        <f>IF('Formulario PPGR2'!$G110="","",'Formulario PPGR1'!#REF!)</f>
        <v>#REF!</v>
      </c>
      <c r="F109" s="263" t="e">
        <f>IF('Formulario PPGR2'!$G110="","",'Formulario PPGR1'!#REF!)</f>
        <v>#REF!</v>
      </c>
      <c r="G109" s="232" t="s">
        <v>197</v>
      </c>
      <c r="H109" s="232" t="s">
        <v>717</v>
      </c>
      <c r="I109" s="232" t="s">
        <v>718</v>
      </c>
      <c r="J109" s="231"/>
      <c r="K109" s="231">
        <v>1</v>
      </c>
      <c r="L109" s="231"/>
      <c r="M109" s="231"/>
      <c r="N109" s="231">
        <v>1</v>
      </c>
      <c r="O109" s="231"/>
      <c r="P109" s="231"/>
      <c r="Q109" s="231">
        <v>1</v>
      </c>
      <c r="R109" s="231"/>
      <c r="S109" s="231"/>
      <c r="T109" s="231">
        <v>1</v>
      </c>
      <c r="U109" s="231"/>
      <c r="V109" s="239">
        <f>+Tabla2[[#This Row],[Dic]]+Tabla2[[#This Row],[Nov]]+Tabla2[[#This Row],[Oct]]+Tabla2[[#This Row],[Sep]]+Tabla2[[#This Row],[Ago]]+Tabla2[[#This Row],[Jul]]+Tabla2[[#This Row],[Jun]]+Tabla2[[#This Row],[May]]+Tabla2[[#This Row],[Abr]]+Tabla2[[#This Row],[Mar]]+Tabla2[[#This Row],[Feb]]+Tabla2[[#This Row],[Ene]]</f>
        <v>4</v>
      </c>
      <c r="W109" s="259" t="s">
        <v>496</v>
      </c>
      <c r="X109" s="259" t="s">
        <v>497</v>
      </c>
      <c r="Y109" s="232"/>
      <c r="Z109" s="231" t="s">
        <v>498</v>
      </c>
      <c r="AA109" s="255"/>
      <c r="AB109" s="255"/>
      <c r="AC109" s="255"/>
      <c r="AD109" s="255"/>
      <c r="AE109" s="255"/>
      <c r="AF109" s="255"/>
      <c r="AG109" s="255"/>
      <c r="AH109" s="255"/>
      <c r="AI109" s="255"/>
      <c r="AJ109" s="255"/>
      <c r="AK109" s="255"/>
      <c r="AL109" s="255"/>
      <c r="AM109" s="255"/>
      <c r="AN109" s="255"/>
      <c r="AO109" s="255"/>
      <c r="AP109" s="255"/>
      <c r="AQ109" s="255"/>
      <c r="AR109" s="255"/>
      <c r="AS109" s="255"/>
      <c r="AT109" s="255"/>
      <c r="AU109" s="255"/>
      <c r="AV109" s="255"/>
      <c r="AW109" s="255"/>
      <c r="AX109" s="255"/>
      <c r="AY109" s="255"/>
      <c r="AZ109" s="255"/>
      <c r="BA109" s="255"/>
      <c r="BB109" s="255"/>
    </row>
    <row r="110" spans="2:54" s="241" customFormat="1" ht="106.5" hidden="1" customHeight="1">
      <c r="B110" s="263" t="e">
        <f>IF('Formulario PPGR2'!$G111="","",CONCATENATE('Formulario PPGR2'!$C111,".",'Formulario PPGR2'!$D111,".",'Formulario PPGR2'!$E111,".",'Formulario PPGR2'!$F111))</f>
        <v>#REF!</v>
      </c>
      <c r="C110" s="263" t="e">
        <f>IF('Formulario PPGR2'!$G111="","",'Formulario PPGR1'!#REF!)</f>
        <v>#REF!</v>
      </c>
      <c r="D110" s="263" t="e">
        <f>IF('Formulario PPGR2'!$G111="","",'Formulario PPGR1'!#REF!)</f>
        <v>#REF!</v>
      </c>
      <c r="E110" s="263" t="e">
        <f>IF('Formulario PPGR2'!$G111="","",'Formulario PPGR1'!#REF!)</f>
        <v>#REF!</v>
      </c>
      <c r="F110" s="263" t="e">
        <f>IF('Formulario PPGR2'!$G111="","",'Formulario PPGR1'!#REF!)</f>
        <v>#REF!</v>
      </c>
      <c r="G110" s="232" t="s">
        <v>200</v>
      </c>
      <c r="H110" s="232" t="s">
        <v>719</v>
      </c>
      <c r="I110" s="232" t="s">
        <v>720</v>
      </c>
      <c r="J110" s="232"/>
      <c r="K110" s="232">
        <v>1</v>
      </c>
      <c r="L110" s="232">
        <v>1</v>
      </c>
      <c r="M110" s="232"/>
      <c r="N110" s="232">
        <v>1</v>
      </c>
      <c r="O110" s="232">
        <v>1</v>
      </c>
      <c r="P110" s="232">
        <v>1</v>
      </c>
      <c r="Q110" s="232">
        <v>1</v>
      </c>
      <c r="R110" s="232">
        <v>2</v>
      </c>
      <c r="S110" s="232">
        <v>1</v>
      </c>
      <c r="T110" s="232"/>
      <c r="U110" s="232"/>
      <c r="V110" s="239">
        <f>+Tabla2[[#This Row],[Dic]]+Tabla2[[#This Row],[Nov]]+Tabla2[[#This Row],[Oct]]+Tabla2[[#This Row],[Sep]]+Tabla2[[#This Row],[Ago]]+Tabla2[[#This Row],[Jul]]+Tabla2[[#This Row],[Jun]]+Tabla2[[#This Row],[May]]+Tabla2[[#This Row],[Abr]]+Tabla2[[#This Row],[Mar]]+Tabla2[[#This Row],[Feb]]+Tabla2[[#This Row],[Ene]]</f>
        <v>9</v>
      </c>
      <c r="W110" s="259" t="s">
        <v>496</v>
      </c>
      <c r="X110" s="259" t="s">
        <v>497</v>
      </c>
      <c r="Y110" s="232"/>
      <c r="Z110" s="231" t="s">
        <v>498</v>
      </c>
      <c r="AA110" s="255"/>
      <c r="AB110" s="255"/>
      <c r="AC110" s="255"/>
      <c r="AD110" s="255"/>
      <c r="AE110" s="255"/>
      <c r="AF110" s="255"/>
      <c r="AG110" s="255"/>
      <c r="AH110" s="255"/>
      <c r="AI110" s="255"/>
      <c r="AJ110" s="255"/>
      <c r="AK110" s="255"/>
      <c r="AL110" s="255"/>
      <c r="AM110" s="255"/>
      <c r="AN110" s="255"/>
      <c r="AO110" s="255"/>
      <c r="AP110" s="255"/>
      <c r="AQ110" s="255"/>
      <c r="AR110" s="255"/>
      <c r="AS110" s="255"/>
      <c r="AT110" s="255"/>
      <c r="AU110" s="255"/>
      <c r="AV110" s="255"/>
      <c r="AW110" s="255"/>
      <c r="AX110" s="255"/>
      <c r="AY110" s="255"/>
      <c r="AZ110" s="255"/>
      <c r="BA110" s="255"/>
      <c r="BB110" s="255"/>
    </row>
    <row r="111" spans="2:54" s="241" customFormat="1" ht="38.25" hidden="1">
      <c r="B111" s="263" t="e">
        <f>IF('Formulario PPGR2'!$G112="","",CONCATENATE('Formulario PPGR2'!$C112,".",'Formulario PPGR2'!$D112,".",'Formulario PPGR2'!$E112,".",'Formulario PPGR2'!$F112))</f>
        <v>#REF!</v>
      </c>
      <c r="C111" s="263" t="e">
        <f>IF('Formulario PPGR2'!$G112="","",'Formulario PPGR1'!#REF!)</f>
        <v>#REF!</v>
      </c>
      <c r="D111" s="263" t="e">
        <f>IF('Formulario PPGR2'!$G112="","",'Formulario PPGR1'!#REF!)</f>
        <v>#REF!</v>
      </c>
      <c r="E111" s="263" t="e">
        <f>IF('Formulario PPGR2'!$G112="","",'Formulario PPGR1'!#REF!)</f>
        <v>#REF!</v>
      </c>
      <c r="F111" s="263" t="e">
        <f>IF('Formulario PPGR2'!$G112="","",'Formulario PPGR1'!#REF!)</f>
        <v>#REF!</v>
      </c>
      <c r="G111" s="232" t="s">
        <v>203</v>
      </c>
      <c r="H111" s="232" t="s">
        <v>721</v>
      </c>
      <c r="I111" s="232" t="s">
        <v>722</v>
      </c>
      <c r="J111" s="231">
        <v>1</v>
      </c>
      <c r="K111" s="231">
        <v>1</v>
      </c>
      <c r="L111" s="231">
        <v>1</v>
      </c>
      <c r="M111" s="231">
        <v>1</v>
      </c>
      <c r="N111" s="231">
        <v>1</v>
      </c>
      <c r="O111" s="231">
        <v>1</v>
      </c>
      <c r="P111" s="231">
        <v>1</v>
      </c>
      <c r="Q111" s="231">
        <v>1</v>
      </c>
      <c r="R111" s="231">
        <v>1</v>
      </c>
      <c r="S111" s="231">
        <v>1</v>
      </c>
      <c r="T111" s="231">
        <v>1</v>
      </c>
      <c r="U111" s="231"/>
      <c r="V111" s="239">
        <f>+Tabla2[[#This Row],[Dic]]+Tabla2[[#This Row],[Nov]]+Tabla2[[#This Row],[Oct]]+Tabla2[[#This Row],[Sep]]+Tabla2[[#This Row],[Ago]]+Tabla2[[#This Row],[Jul]]+Tabla2[[#This Row],[Jun]]+Tabla2[[#This Row],[May]]+Tabla2[[#This Row],[Abr]]+Tabla2[[#This Row],[Mar]]+Tabla2[[#This Row],[Feb]]+Tabla2[[#This Row],[Ene]]</f>
        <v>11</v>
      </c>
      <c r="W111" s="259" t="s">
        <v>496</v>
      </c>
      <c r="X111" s="259" t="s">
        <v>518</v>
      </c>
      <c r="Y111" s="232"/>
      <c r="Z111" s="231" t="s">
        <v>723</v>
      </c>
      <c r="AA111" s="255"/>
      <c r="AB111" s="255"/>
      <c r="AC111" s="255"/>
      <c r="AD111" s="255"/>
      <c r="AE111" s="255"/>
      <c r="AF111" s="255"/>
      <c r="AG111" s="255"/>
      <c r="AH111" s="255"/>
      <c r="AI111" s="255"/>
      <c r="AJ111" s="255"/>
      <c r="AK111" s="255"/>
      <c r="AL111" s="255"/>
      <c r="AM111" s="255"/>
      <c r="AN111" s="255"/>
      <c r="AO111" s="255"/>
      <c r="AP111" s="255"/>
      <c r="AQ111" s="255"/>
      <c r="AR111" s="255"/>
      <c r="AS111" s="255"/>
      <c r="AT111" s="255"/>
      <c r="AU111" s="255"/>
      <c r="AV111" s="255"/>
      <c r="AW111" s="255"/>
      <c r="AX111" s="255"/>
      <c r="AY111" s="255"/>
      <c r="AZ111" s="255"/>
      <c r="BA111" s="255"/>
      <c r="BB111" s="255"/>
    </row>
    <row r="112" spans="2:54" s="241" customFormat="1" ht="76.5" hidden="1" customHeight="1">
      <c r="B112" s="263" t="e">
        <f>IF('Formulario PPGR2'!$G113="","",CONCATENATE('Formulario PPGR2'!$C113,".",'Formulario PPGR2'!$D113,".",'Formulario PPGR2'!$E113,".",'Formulario PPGR2'!$F113))</f>
        <v>#REF!</v>
      </c>
      <c r="C112" s="263"/>
      <c r="D112" s="263" t="e">
        <f>IF('Formulario PPGR2'!$G113="","",'Formulario PPGR1'!#REF!)</f>
        <v>#REF!</v>
      </c>
      <c r="E112" s="263" t="e">
        <f>IF('Formulario PPGR2'!$G113="","",'Formulario PPGR1'!#REF!)</f>
        <v>#REF!</v>
      </c>
      <c r="F112" s="263" t="e">
        <f>IF('Formulario PPGR2'!$G113="","",'Formulario PPGR1'!#REF!)</f>
        <v>#REF!</v>
      </c>
      <c r="G112" s="232" t="s">
        <v>203</v>
      </c>
      <c r="H112" s="232" t="s">
        <v>724</v>
      </c>
      <c r="I112" s="232" t="s">
        <v>725</v>
      </c>
      <c r="J112" s="231"/>
      <c r="K112" s="231"/>
      <c r="L112" s="231">
        <v>1</v>
      </c>
      <c r="M112" s="231"/>
      <c r="N112" s="231"/>
      <c r="O112" s="231">
        <v>1</v>
      </c>
      <c r="P112" s="231"/>
      <c r="Q112" s="231"/>
      <c r="R112" s="231">
        <v>1</v>
      </c>
      <c r="S112" s="231"/>
      <c r="T112" s="231"/>
      <c r="U112" s="231">
        <v>1</v>
      </c>
      <c r="V112" s="239">
        <f>+Tabla2[[#This Row],[Dic]]+Tabla2[[#This Row],[Nov]]+Tabla2[[#This Row],[Oct]]+Tabla2[[#This Row],[Sep]]+Tabla2[[#This Row],[Ago]]+Tabla2[[#This Row],[Jul]]+Tabla2[[#This Row],[Jun]]+Tabla2[[#This Row],[May]]+Tabla2[[#This Row],[Abr]]+Tabla2[[#This Row],[Mar]]+Tabla2[[#This Row],[Feb]]+Tabla2[[#This Row],[Ene]]</f>
        <v>4</v>
      </c>
      <c r="W112" s="259" t="s">
        <v>507</v>
      </c>
      <c r="X112" s="259"/>
      <c r="Y112" s="232" t="s">
        <v>726</v>
      </c>
      <c r="Z112" s="231" t="s">
        <v>723</v>
      </c>
      <c r="AA112" s="255"/>
      <c r="AB112" s="255"/>
      <c r="AC112" s="255"/>
      <c r="AD112" s="255"/>
      <c r="AE112" s="255"/>
      <c r="AF112" s="255"/>
      <c r="AG112" s="255"/>
      <c r="AH112" s="255"/>
      <c r="AI112" s="255"/>
      <c r="AJ112" s="255"/>
      <c r="AK112" s="255"/>
      <c r="AL112" s="255"/>
      <c r="AM112" s="255"/>
      <c r="AN112" s="255"/>
      <c r="AO112" s="255"/>
      <c r="AP112" s="255"/>
      <c r="AQ112" s="255"/>
      <c r="AR112" s="255"/>
      <c r="AS112" s="255"/>
      <c r="AT112" s="255"/>
      <c r="AU112" s="255"/>
      <c r="AV112" s="255"/>
      <c r="AW112" s="255"/>
      <c r="AX112" s="255"/>
      <c r="AY112" s="255"/>
      <c r="AZ112" s="255"/>
      <c r="BA112" s="255"/>
      <c r="BB112" s="255"/>
    </row>
    <row r="113" spans="2:54" s="241" customFormat="1" ht="99.75" hidden="1" customHeight="1">
      <c r="B113" s="263" t="e">
        <f>IF('Formulario PPGR2'!$G114="","",CONCATENATE('Formulario PPGR2'!$C114,".",'Formulario PPGR2'!$D114,".",'Formulario PPGR2'!$E114,".",'Formulario PPGR2'!$F114))</f>
        <v>#REF!</v>
      </c>
      <c r="C113" s="263"/>
      <c r="D113" s="263" t="e">
        <f>IF('Formulario PPGR2'!$G114="","",'Formulario PPGR1'!#REF!)</f>
        <v>#REF!</v>
      </c>
      <c r="E113" s="263" t="e">
        <f>IF('Formulario PPGR2'!$G114="","",'Formulario PPGR1'!#REF!)</f>
        <v>#REF!</v>
      </c>
      <c r="F113" s="263" t="e">
        <f>IF('Formulario PPGR2'!$G114="","",'Formulario PPGR1'!#REF!)</f>
        <v>#REF!</v>
      </c>
      <c r="G113" s="232" t="s">
        <v>203</v>
      </c>
      <c r="H113" s="232" t="s">
        <v>727</v>
      </c>
      <c r="I113" s="232" t="s">
        <v>728</v>
      </c>
      <c r="J113" s="231"/>
      <c r="K113" s="231"/>
      <c r="L113" s="231"/>
      <c r="M113" s="231"/>
      <c r="N113" s="231"/>
      <c r="O113" s="231"/>
      <c r="P113" s="231"/>
      <c r="Q113" s="231"/>
      <c r="R113" s="231"/>
      <c r="S113" s="231">
        <v>1</v>
      </c>
      <c r="T113" s="231"/>
      <c r="U113" s="231"/>
      <c r="V113" s="239">
        <f>+Tabla2[[#This Row],[Dic]]+Tabla2[[#This Row],[Nov]]+Tabla2[[#This Row],[Oct]]+Tabla2[[#This Row],[Sep]]+Tabla2[[#This Row],[Ago]]+Tabla2[[#This Row],[Jul]]+Tabla2[[#This Row],[Jun]]+Tabla2[[#This Row],[May]]+Tabla2[[#This Row],[Abr]]+Tabla2[[#This Row],[Mar]]+Tabla2[[#This Row],[Feb]]+Tabla2[[#This Row],[Ene]]</f>
        <v>1</v>
      </c>
      <c r="W113" s="259" t="s">
        <v>610</v>
      </c>
      <c r="X113" s="259" t="s">
        <v>496</v>
      </c>
      <c r="Y113" s="232" t="s">
        <v>528</v>
      </c>
      <c r="Z113" s="231" t="s">
        <v>723</v>
      </c>
      <c r="AA113" s="255"/>
      <c r="AB113" s="255"/>
      <c r="AC113" s="255"/>
      <c r="AD113" s="255"/>
      <c r="AE113" s="255"/>
      <c r="AF113" s="255"/>
      <c r="AG113" s="255"/>
      <c r="AH113" s="255"/>
      <c r="AI113" s="255"/>
      <c r="AJ113" s="255"/>
      <c r="AK113" s="255"/>
      <c r="AL113" s="255"/>
      <c r="AM113" s="255"/>
      <c r="AN113" s="255"/>
      <c r="AO113" s="255"/>
      <c r="AP113" s="255"/>
      <c r="AQ113" s="255"/>
      <c r="AR113" s="255"/>
      <c r="AS113" s="255"/>
      <c r="AT113" s="255"/>
      <c r="AU113" s="255"/>
      <c r="AV113" s="255"/>
      <c r="AW113" s="255"/>
      <c r="AX113" s="255"/>
      <c r="AY113" s="255"/>
      <c r="AZ113" s="255"/>
      <c r="BA113" s="255"/>
      <c r="BB113" s="255"/>
    </row>
    <row r="114" spans="2:54" s="241" customFormat="1" ht="105.75" hidden="1" customHeight="1">
      <c r="B114" s="263" t="e">
        <f>IF('Formulario PPGR2'!$G115="","",CONCATENATE('Formulario PPGR2'!$C115,".",'Formulario PPGR2'!$D115,".",'Formulario PPGR2'!$E115,".",'Formulario PPGR2'!$F115))</f>
        <v>#REF!</v>
      </c>
      <c r="C114" s="263"/>
      <c r="D114" s="263" t="e">
        <f>IF('Formulario PPGR2'!$G115="","",'Formulario PPGR1'!#REF!)</f>
        <v>#REF!</v>
      </c>
      <c r="E114" s="263" t="e">
        <f>IF('Formulario PPGR2'!$G115="","",'Formulario PPGR1'!#REF!)</f>
        <v>#REF!</v>
      </c>
      <c r="F114" s="263" t="e">
        <f>IF('Formulario PPGR2'!$G115="","",'Formulario PPGR1'!#REF!)</f>
        <v>#REF!</v>
      </c>
      <c r="G114" s="232" t="s">
        <v>203</v>
      </c>
      <c r="H114" s="232" t="s">
        <v>729</v>
      </c>
      <c r="I114" s="232" t="s">
        <v>730</v>
      </c>
      <c r="J114" s="231">
        <v>2</v>
      </c>
      <c r="K114" s="231">
        <v>3</v>
      </c>
      <c r="L114" s="231">
        <v>3</v>
      </c>
      <c r="M114" s="231">
        <v>3</v>
      </c>
      <c r="N114" s="231">
        <v>3</v>
      </c>
      <c r="O114" s="231">
        <v>3</v>
      </c>
      <c r="P114" s="231">
        <v>3</v>
      </c>
      <c r="Q114" s="231">
        <v>3</v>
      </c>
      <c r="R114" s="231">
        <v>3</v>
      </c>
      <c r="S114" s="231">
        <v>3</v>
      </c>
      <c r="T114" s="231">
        <v>3</v>
      </c>
      <c r="U114" s="231">
        <v>2</v>
      </c>
      <c r="V114" s="239">
        <f>+Tabla2[[#This Row],[Dic]]+Tabla2[[#This Row],[Nov]]+Tabla2[[#This Row],[Oct]]+Tabla2[[#This Row],[Sep]]+Tabla2[[#This Row],[Ago]]+Tabla2[[#This Row],[Jul]]+Tabla2[[#This Row],[Jun]]+Tabla2[[#This Row],[May]]+Tabla2[[#This Row],[Abr]]+Tabla2[[#This Row],[Mar]]+Tabla2[[#This Row],[Feb]]+Tabla2[[#This Row],[Ene]]</f>
        <v>34</v>
      </c>
      <c r="W114" s="259" t="s">
        <v>513</v>
      </c>
      <c r="X114" s="259" t="s">
        <v>528</v>
      </c>
      <c r="Y114" s="232"/>
      <c r="Z114" s="231" t="s">
        <v>723</v>
      </c>
      <c r="AA114" s="255"/>
      <c r="AB114" s="255"/>
      <c r="AC114" s="255"/>
      <c r="AD114" s="255"/>
      <c r="AE114" s="255"/>
      <c r="AF114" s="255"/>
      <c r="AG114" s="255"/>
      <c r="AH114" s="255"/>
      <c r="AI114" s="255"/>
      <c r="AJ114" s="255"/>
      <c r="AK114" s="255"/>
      <c r="AL114" s="255"/>
      <c r="AM114" s="255"/>
      <c r="AN114" s="255"/>
      <c r="AO114" s="255"/>
      <c r="AP114" s="255"/>
      <c r="AQ114" s="255"/>
      <c r="AR114" s="255"/>
      <c r="AS114" s="255"/>
      <c r="AT114" s="255"/>
      <c r="AU114" s="255"/>
      <c r="AV114" s="255"/>
      <c r="AW114" s="255"/>
      <c r="AX114" s="255"/>
      <c r="AY114" s="255"/>
      <c r="AZ114" s="255"/>
      <c r="BA114" s="255"/>
      <c r="BB114" s="255"/>
    </row>
    <row r="115" spans="2:54" s="241" customFormat="1" ht="97.5" hidden="1" customHeight="1">
      <c r="B115" s="263" t="e">
        <f>IF('Formulario PPGR2'!$G116="","",CONCATENATE('Formulario PPGR2'!$C116,".",'Formulario PPGR2'!$D116,".",'Formulario PPGR2'!$E116,".",'Formulario PPGR2'!$F116))</f>
        <v>#REF!</v>
      </c>
      <c r="C115" s="263"/>
      <c r="D115" s="263" t="e">
        <f>IF('Formulario PPGR2'!$G116="","",'Formulario PPGR1'!#REF!)</f>
        <v>#REF!</v>
      </c>
      <c r="E115" s="263" t="e">
        <f>IF('Formulario PPGR2'!$G116="","",'Formulario PPGR1'!#REF!)</f>
        <v>#REF!</v>
      </c>
      <c r="F115" s="263" t="e">
        <f>IF('Formulario PPGR2'!$G116="","",'Formulario PPGR1'!#REF!)</f>
        <v>#REF!</v>
      </c>
      <c r="G115" s="232" t="s">
        <v>203</v>
      </c>
      <c r="H115" s="232" t="s">
        <v>731</v>
      </c>
      <c r="I115" s="232" t="s">
        <v>732</v>
      </c>
      <c r="J115" s="231"/>
      <c r="K115" s="231"/>
      <c r="L115" s="231">
        <v>1</v>
      </c>
      <c r="M115" s="231"/>
      <c r="N115" s="231"/>
      <c r="O115" s="231">
        <v>1</v>
      </c>
      <c r="P115" s="231"/>
      <c r="Q115" s="231"/>
      <c r="R115" s="231">
        <v>1</v>
      </c>
      <c r="S115" s="231"/>
      <c r="T115" s="231"/>
      <c r="U115" s="231">
        <v>1</v>
      </c>
      <c r="V115" s="239">
        <f>+Tabla2[[#This Row],[Dic]]+Tabla2[[#This Row],[Nov]]+Tabla2[[#This Row],[Oct]]+Tabla2[[#This Row],[Sep]]+Tabla2[[#This Row],[Ago]]+Tabla2[[#This Row],[Jul]]+Tabla2[[#This Row],[Jun]]+Tabla2[[#This Row],[May]]+Tabla2[[#This Row],[Abr]]+Tabla2[[#This Row],[Mar]]+Tabla2[[#This Row],[Feb]]+Tabla2[[#This Row],[Ene]]</f>
        <v>4</v>
      </c>
      <c r="W115" s="259" t="s">
        <v>513</v>
      </c>
      <c r="X115" s="259" t="s">
        <v>528</v>
      </c>
      <c r="Y115" s="232"/>
      <c r="Z115" s="231" t="s">
        <v>723</v>
      </c>
      <c r="AA115" s="255"/>
      <c r="AB115" s="255"/>
      <c r="AC115" s="255"/>
      <c r="AD115" s="255"/>
      <c r="AE115" s="255"/>
      <c r="AF115" s="255"/>
      <c r="AG115" s="255"/>
      <c r="AH115" s="255"/>
      <c r="AI115" s="255"/>
      <c r="AJ115" s="255"/>
      <c r="AK115" s="255"/>
      <c r="AL115" s="255"/>
      <c r="AM115" s="255"/>
      <c r="AN115" s="255"/>
      <c r="AO115" s="255"/>
      <c r="AP115" s="255"/>
      <c r="AQ115" s="255"/>
      <c r="AR115" s="255"/>
      <c r="AS115" s="255"/>
      <c r="AT115" s="255"/>
      <c r="AU115" s="255"/>
      <c r="AV115" s="255"/>
      <c r="AW115" s="255"/>
      <c r="AX115" s="255"/>
      <c r="AY115" s="255"/>
      <c r="AZ115" s="255"/>
      <c r="BA115" s="255"/>
      <c r="BB115" s="255"/>
    </row>
    <row r="116" spans="2:54" s="241" customFormat="1" ht="93" hidden="1" customHeight="1">
      <c r="B116" s="263" t="e">
        <f>IF('Formulario PPGR2'!$G117="","",CONCATENATE('Formulario PPGR2'!$C117,".",'Formulario PPGR2'!$D117,".",'Formulario PPGR2'!$E117,".",'Formulario PPGR2'!$F117))</f>
        <v>#REF!</v>
      </c>
      <c r="C116" s="263"/>
      <c r="D116" s="263" t="e">
        <f>IF('Formulario PPGR2'!$G117="","",'Formulario PPGR1'!#REF!)</f>
        <v>#REF!</v>
      </c>
      <c r="E116" s="263" t="e">
        <f>IF('Formulario PPGR2'!$G117="","",'Formulario PPGR1'!#REF!)</f>
        <v>#REF!</v>
      </c>
      <c r="F116" s="263" t="e">
        <f>IF('Formulario PPGR2'!$G117="","",'Formulario PPGR1'!#REF!)</f>
        <v>#REF!</v>
      </c>
      <c r="G116" s="232" t="s">
        <v>203</v>
      </c>
      <c r="H116" s="232" t="s">
        <v>733</v>
      </c>
      <c r="I116" s="232" t="s">
        <v>734</v>
      </c>
      <c r="J116" s="231"/>
      <c r="K116" s="231"/>
      <c r="L116" s="231">
        <v>3</v>
      </c>
      <c r="M116" s="231"/>
      <c r="N116" s="231"/>
      <c r="O116" s="231">
        <v>3</v>
      </c>
      <c r="P116" s="231"/>
      <c r="Q116" s="231"/>
      <c r="R116" s="231">
        <v>3</v>
      </c>
      <c r="S116" s="231"/>
      <c r="T116" s="231"/>
      <c r="U116" s="231">
        <v>3</v>
      </c>
      <c r="V116" s="239">
        <f>+Tabla2[[#This Row],[Dic]]+Tabla2[[#This Row],[Nov]]+Tabla2[[#This Row],[Oct]]+Tabla2[[#This Row],[Sep]]+Tabla2[[#This Row],[Ago]]+Tabla2[[#This Row],[Jul]]+Tabla2[[#This Row],[Jun]]+Tabla2[[#This Row],[May]]+Tabla2[[#This Row],[Abr]]+Tabla2[[#This Row],[Mar]]+Tabla2[[#This Row],[Feb]]+Tabla2[[#This Row],[Ene]]</f>
        <v>12</v>
      </c>
      <c r="W116" s="259" t="s">
        <v>735</v>
      </c>
      <c r="X116" s="259"/>
      <c r="Y116" s="232"/>
      <c r="Z116" s="231" t="s">
        <v>723</v>
      </c>
      <c r="AA116" s="255"/>
      <c r="AB116" s="255"/>
      <c r="AC116" s="255"/>
      <c r="AD116" s="255"/>
      <c r="AE116" s="255"/>
      <c r="AF116" s="255"/>
      <c r="AG116" s="255"/>
      <c r="AH116" s="255"/>
      <c r="AI116" s="255"/>
      <c r="AJ116" s="255"/>
      <c r="AK116" s="255"/>
      <c r="AL116" s="255"/>
      <c r="AM116" s="255"/>
      <c r="AN116" s="255"/>
      <c r="AO116" s="255"/>
      <c r="AP116" s="255"/>
      <c r="AQ116" s="255"/>
      <c r="AR116" s="255"/>
      <c r="AS116" s="255"/>
      <c r="AT116" s="255"/>
      <c r="AU116" s="255"/>
      <c r="AV116" s="255"/>
      <c r="AW116" s="255"/>
      <c r="AX116" s="255"/>
      <c r="AY116" s="255"/>
      <c r="AZ116" s="255"/>
      <c r="BA116" s="255"/>
      <c r="BB116" s="255"/>
    </row>
    <row r="117" spans="2:54" s="241" customFormat="1" ht="85.5" hidden="1" customHeight="1">
      <c r="B117" s="263" t="e">
        <f>IF('Formulario PPGR2'!$G118="","",CONCATENATE('Formulario PPGR2'!$C118,".",'Formulario PPGR2'!$D118,".",'Formulario PPGR2'!$E118,".",'Formulario PPGR2'!$F118))</f>
        <v>#REF!</v>
      </c>
      <c r="C117" s="263"/>
      <c r="D117" s="263" t="e">
        <f>IF('Formulario PPGR2'!$G118="","",'Formulario PPGR1'!#REF!)</f>
        <v>#REF!</v>
      </c>
      <c r="E117" s="263" t="e">
        <f>IF('Formulario PPGR2'!$G118="","",'Formulario PPGR1'!#REF!)</f>
        <v>#REF!</v>
      </c>
      <c r="F117" s="263" t="e">
        <f>IF('Formulario PPGR2'!$G118="","",'Formulario PPGR1'!#REF!)</f>
        <v>#REF!</v>
      </c>
      <c r="G117" s="232" t="s">
        <v>203</v>
      </c>
      <c r="H117" s="232" t="s">
        <v>736</v>
      </c>
      <c r="I117" s="232" t="s">
        <v>737</v>
      </c>
      <c r="J117" s="231"/>
      <c r="K117" s="231"/>
      <c r="L117" s="231">
        <v>1</v>
      </c>
      <c r="M117" s="231"/>
      <c r="N117" s="231"/>
      <c r="O117" s="231">
        <v>1</v>
      </c>
      <c r="P117" s="231"/>
      <c r="Q117" s="231"/>
      <c r="R117" s="231">
        <v>1</v>
      </c>
      <c r="S117" s="231"/>
      <c r="T117" s="231">
        <v>1</v>
      </c>
      <c r="U117" s="231"/>
      <c r="V117" s="239">
        <f>+Tabla2[[#This Row],[Dic]]+Tabla2[[#This Row],[Nov]]+Tabla2[[#This Row],[Oct]]+Tabla2[[#This Row],[Sep]]+Tabla2[[#This Row],[Ago]]+Tabla2[[#This Row],[Jul]]+Tabla2[[#This Row],[Jun]]+Tabla2[[#This Row],[May]]+Tabla2[[#This Row],[Abr]]+Tabla2[[#This Row],[Mar]]+Tabla2[[#This Row],[Feb]]+Tabla2[[#This Row],[Ene]]</f>
        <v>4</v>
      </c>
      <c r="W117" s="259" t="s">
        <v>497</v>
      </c>
      <c r="X117" s="259"/>
      <c r="Y117" s="232" t="s">
        <v>738</v>
      </c>
      <c r="Z117" s="231" t="s">
        <v>723</v>
      </c>
      <c r="AA117" s="255"/>
      <c r="AB117" s="255"/>
      <c r="AC117" s="255"/>
      <c r="AD117" s="255"/>
      <c r="AE117" s="255"/>
      <c r="AF117" s="255"/>
      <c r="AG117" s="255"/>
      <c r="AH117" s="255"/>
      <c r="AI117" s="255"/>
      <c r="AJ117" s="255"/>
      <c r="AK117" s="255"/>
      <c r="AL117" s="255"/>
      <c r="AM117" s="255"/>
      <c r="AN117" s="255"/>
      <c r="AO117" s="255"/>
      <c r="AP117" s="255"/>
      <c r="AQ117" s="255"/>
      <c r="AR117" s="255"/>
      <c r="AS117" s="255"/>
      <c r="AT117" s="255"/>
      <c r="AU117" s="255"/>
      <c r="AV117" s="255"/>
      <c r="AW117" s="255"/>
      <c r="AX117" s="255"/>
      <c r="AY117" s="255"/>
      <c r="AZ117" s="255"/>
      <c r="BA117" s="255"/>
      <c r="BB117" s="255"/>
    </row>
    <row r="118" spans="2:54" s="241" customFormat="1" ht="51" hidden="1">
      <c r="B118" s="263" t="e">
        <f>IF('Formulario PPGR2'!$G119="","",CONCATENATE('Formulario PPGR2'!$C119,".",'Formulario PPGR2'!$D119,".",'Formulario PPGR2'!$E119,".",'Formulario PPGR2'!$F119))</f>
        <v>#REF!</v>
      </c>
      <c r="C118" s="263"/>
      <c r="D118" s="263" t="e">
        <f>IF('Formulario PPGR2'!$G119="","",'Formulario PPGR1'!#REF!)</f>
        <v>#REF!</v>
      </c>
      <c r="E118" s="263" t="e">
        <f>IF('Formulario PPGR2'!$G119="","",'Formulario PPGR1'!#REF!)</f>
        <v>#REF!</v>
      </c>
      <c r="F118" s="263" t="e">
        <f>IF('Formulario PPGR2'!$G119="","",'Formulario PPGR1'!#REF!)</f>
        <v>#REF!</v>
      </c>
      <c r="G118" s="232" t="s">
        <v>203</v>
      </c>
      <c r="H118" s="232" t="s">
        <v>739</v>
      </c>
      <c r="I118" s="232" t="s">
        <v>740</v>
      </c>
      <c r="J118" s="231"/>
      <c r="K118" s="231"/>
      <c r="L118" s="231"/>
      <c r="M118" s="231"/>
      <c r="N118" s="231"/>
      <c r="O118" s="231">
        <v>1</v>
      </c>
      <c r="P118" s="231"/>
      <c r="Q118" s="231"/>
      <c r="R118" s="231"/>
      <c r="S118" s="231"/>
      <c r="T118" s="231"/>
      <c r="U118" s="231"/>
      <c r="V118" s="239">
        <f>+Tabla2[[#This Row],[Dic]]+Tabla2[[#This Row],[Nov]]+Tabla2[[#This Row],[Oct]]+Tabla2[[#This Row],[Sep]]+Tabla2[[#This Row],[Ago]]+Tabla2[[#This Row],[Jul]]+Tabla2[[#This Row],[Jun]]+Tabla2[[#This Row],[May]]+Tabla2[[#This Row],[Abr]]+Tabla2[[#This Row],[Mar]]+Tabla2[[#This Row],[Feb]]+Tabla2[[#This Row],[Ene]]</f>
        <v>1</v>
      </c>
      <c r="W118" s="259" t="s">
        <v>741</v>
      </c>
      <c r="X118" s="259"/>
      <c r="Y118" s="232"/>
      <c r="Z118" s="231" t="s">
        <v>723</v>
      </c>
      <c r="AA118" s="255"/>
      <c r="AB118" s="255"/>
      <c r="AC118" s="255"/>
      <c r="AD118" s="255"/>
      <c r="AE118" s="255"/>
      <c r="AF118" s="255"/>
      <c r="AG118" s="255"/>
      <c r="AH118" s="255"/>
      <c r="AI118" s="255"/>
      <c r="AJ118" s="255"/>
      <c r="AK118" s="255"/>
      <c r="AL118" s="255"/>
      <c r="AM118" s="255"/>
      <c r="AN118" s="255"/>
      <c r="AO118" s="255"/>
      <c r="AP118" s="255"/>
      <c r="AQ118" s="255"/>
      <c r="AR118" s="255"/>
      <c r="AS118" s="255"/>
      <c r="AT118" s="255"/>
      <c r="AU118" s="255"/>
      <c r="AV118" s="255"/>
      <c r="AW118" s="255"/>
      <c r="AX118" s="255"/>
      <c r="AY118" s="255"/>
      <c r="AZ118" s="255"/>
      <c r="BA118" s="255"/>
      <c r="BB118" s="255"/>
    </row>
    <row r="119" spans="2:54" s="241" customFormat="1" ht="93" hidden="1" customHeight="1">
      <c r="B119" s="263" t="e">
        <f>IF('Formulario PPGR2'!$G120="","",CONCATENATE('Formulario PPGR2'!$C120,".",'Formulario PPGR2'!$D120,".",'Formulario PPGR2'!$E120,".",'Formulario PPGR2'!$F120))</f>
        <v>#REF!</v>
      </c>
      <c r="C119" s="263"/>
      <c r="D119" s="263" t="e">
        <f>IF('Formulario PPGR2'!$G120="","",'Formulario PPGR1'!#REF!)</f>
        <v>#REF!</v>
      </c>
      <c r="E119" s="263" t="e">
        <f>IF('Formulario PPGR2'!$G120="","",'Formulario PPGR1'!#REF!)</f>
        <v>#REF!</v>
      </c>
      <c r="F119" s="263" t="e">
        <f>IF('Formulario PPGR2'!$G120="","",'Formulario PPGR1'!#REF!)</f>
        <v>#REF!</v>
      </c>
      <c r="G119" s="232" t="s">
        <v>203</v>
      </c>
      <c r="H119" s="232" t="s">
        <v>742</v>
      </c>
      <c r="I119" s="232" t="s">
        <v>743</v>
      </c>
      <c r="J119" s="231"/>
      <c r="K119" s="231"/>
      <c r="L119" s="231">
        <v>1</v>
      </c>
      <c r="M119" s="231"/>
      <c r="N119" s="231"/>
      <c r="O119" s="231">
        <v>1</v>
      </c>
      <c r="P119" s="231"/>
      <c r="Q119" s="231"/>
      <c r="R119" s="231"/>
      <c r="S119" s="231"/>
      <c r="T119" s="231">
        <v>1</v>
      </c>
      <c r="U119" s="231"/>
      <c r="V119" s="239">
        <f>+Tabla2[[#This Row],[Dic]]+Tabla2[[#This Row],[Nov]]+Tabla2[[#This Row],[Oct]]+Tabla2[[#This Row],[Sep]]+Tabla2[[#This Row],[Ago]]+Tabla2[[#This Row],[Jul]]+Tabla2[[#This Row],[Jun]]+Tabla2[[#This Row],[May]]+Tabla2[[#This Row],[Abr]]+Tabla2[[#This Row],[Mar]]+Tabla2[[#This Row],[Feb]]+Tabla2[[#This Row],[Ene]]</f>
        <v>3</v>
      </c>
      <c r="W119" s="259" t="s">
        <v>735</v>
      </c>
      <c r="X119" s="259" t="s">
        <v>513</v>
      </c>
      <c r="Y119" s="232"/>
      <c r="Z119" s="231" t="s">
        <v>723</v>
      </c>
      <c r="AA119" s="255"/>
      <c r="AB119" s="255"/>
      <c r="AC119" s="255"/>
      <c r="AD119" s="255"/>
      <c r="AE119" s="255"/>
      <c r="AF119" s="255"/>
      <c r="AG119" s="255"/>
      <c r="AH119" s="255"/>
      <c r="AI119" s="255"/>
      <c r="AJ119" s="255"/>
      <c r="AK119" s="255"/>
      <c r="AL119" s="255"/>
      <c r="AM119" s="255"/>
      <c r="AN119" s="255"/>
      <c r="AO119" s="255"/>
      <c r="AP119" s="255"/>
      <c r="AQ119" s="255"/>
      <c r="AR119" s="255"/>
      <c r="AS119" s="255"/>
      <c r="AT119" s="255"/>
      <c r="AU119" s="255"/>
      <c r="AV119" s="255"/>
      <c r="AW119" s="255"/>
      <c r="AX119" s="255"/>
      <c r="AY119" s="255"/>
      <c r="AZ119" s="255"/>
      <c r="BA119" s="255"/>
      <c r="BB119" s="255"/>
    </row>
    <row r="120" spans="2:54" s="241" customFormat="1" ht="73.5" hidden="1" customHeight="1">
      <c r="B120" s="263" t="e">
        <f>IF('Formulario PPGR2'!$G121="","",CONCATENATE('Formulario PPGR2'!$C121,".",'Formulario PPGR2'!$D121,".",'Formulario PPGR2'!$E121,".",'Formulario PPGR2'!$F121))</f>
        <v>#REF!</v>
      </c>
      <c r="C120" s="263"/>
      <c r="D120" s="263" t="e">
        <f>IF('Formulario PPGR2'!$G121="","",'Formulario PPGR1'!#REF!)</f>
        <v>#REF!</v>
      </c>
      <c r="E120" s="263" t="e">
        <f>IF('Formulario PPGR2'!$G121="","",'Formulario PPGR1'!#REF!)</f>
        <v>#REF!</v>
      </c>
      <c r="F120" s="263" t="e">
        <f>IF('Formulario PPGR2'!$G121="","",'Formulario PPGR1'!#REF!)</f>
        <v>#REF!</v>
      </c>
      <c r="G120" s="232" t="s">
        <v>203</v>
      </c>
      <c r="H120" s="232" t="s">
        <v>744</v>
      </c>
      <c r="I120" s="232" t="s">
        <v>745</v>
      </c>
      <c r="J120" s="231"/>
      <c r="K120" s="231"/>
      <c r="L120" s="231"/>
      <c r="M120" s="231"/>
      <c r="N120" s="231"/>
      <c r="O120" s="231">
        <v>1</v>
      </c>
      <c r="P120" s="231"/>
      <c r="Q120" s="231"/>
      <c r="R120" s="231"/>
      <c r="S120" s="231"/>
      <c r="T120" s="231"/>
      <c r="U120" s="231">
        <v>1</v>
      </c>
      <c r="V120" s="239">
        <f>+Tabla2[[#This Row],[Dic]]+Tabla2[[#This Row],[Nov]]+Tabla2[[#This Row],[Oct]]+Tabla2[[#This Row],[Sep]]+Tabla2[[#This Row],[Ago]]+Tabla2[[#This Row],[Jul]]+Tabla2[[#This Row],[Jun]]+Tabla2[[#This Row],[May]]+Tabla2[[#This Row],[Abr]]+Tabla2[[#This Row],[Mar]]+Tabla2[[#This Row],[Feb]]+Tabla2[[#This Row],[Ene]]</f>
        <v>2</v>
      </c>
      <c r="W120" s="259" t="s">
        <v>513</v>
      </c>
      <c r="X120" s="259" t="s">
        <v>528</v>
      </c>
      <c r="Y120" s="232"/>
      <c r="Z120" s="231" t="s">
        <v>723</v>
      </c>
      <c r="AA120" s="255"/>
      <c r="AB120" s="255"/>
      <c r="AC120" s="255"/>
      <c r="AD120" s="255"/>
      <c r="AE120" s="255"/>
      <c r="AF120" s="255"/>
      <c r="AG120" s="255"/>
      <c r="AH120" s="255"/>
      <c r="AI120" s="255"/>
      <c r="AJ120" s="255"/>
      <c r="AK120" s="255"/>
      <c r="AL120" s="255"/>
      <c r="AM120" s="255"/>
      <c r="AN120" s="255"/>
      <c r="AO120" s="255"/>
      <c r="AP120" s="255"/>
      <c r="AQ120" s="255"/>
      <c r="AR120" s="255"/>
      <c r="AS120" s="255"/>
      <c r="AT120" s="255"/>
      <c r="AU120" s="255"/>
      <c r="AV120" s="255"/>
      <c r="AW120" s="255"/>
      <c r="AX120" s="255"/>
      <c r="AY120" s="255"/>
      <c r="AZ120" s="255"/>
      <c r="BA120" s="255"/>
      <c r="BB120" s="255"/>
    </row>
    <row r="121" spans="2:54" s="241" customFormat="1" ht="65.25" hidden="1" customHeight="1">
      <c r="B121" s="263" t="e">
        <f>IF('Formulario PPGR2'!$G122="","",CONCATENATE('Formulario PPGR2'!$C122,".",'Formulario PPGR2'!$D122,".",'Formulario PPGR2'!$E122,".",'Formulario PPGR2'!$F122))</f>
        <v>#REF!</v>
      </c>
      <c r="C121" s="263"/>
      <c r="D121" s="263" t="e">
        <f>IF('Formulario PPGR2'!$G122="","",'Formulario PPGR1'!#REF!)</f>
        <v>#REF!</v>
      </c>
      <c r="E121" s="263" t="e">
        <f>IF('Formulario PPGR2'!$G122="","",'Formulario PPGR1'!#REF!)</f>
        <v>#REF!</v>
      </c>
      <c r="F121" s="263" t="e">
        <f>IF('Formulario PPGR2'!$G122="","",'Formulario PPGR1'!#REF!)</f>
        <v>#REF!</v>
      </c>
      <c r="G121" s="232" t="s">
        <v>203</v>
      </c>
      <c r="H121" s="232" t="s">
        <v>746</v>
      </c>
      <c r="I121" s="232" t="s">
        <v>747</v>
      </c>
      <c r="J121" s="231"/>
      <c r="K121" s="231"/>
      <c r="L121" s="231">
        <v>1</v>
      </c>
      <c r="M121" s="231"/>
      <c r="N121" s="231"/>
      <c r="O121" s="231"/>
      <c r="P121" s="231">
        <v>1</v>
      </c>
      <c r="Q121" s="231"/>
      <c r="R121" s="231"/>
      <c r="S121" s="231">
        <v>1</v>
      </c>
      <c r="T121" s="231"/>
      <c r="U121" s="231"/>
      <c r="V121" s="239">
        <f>+Tabla2[[#This Row],[Dic]]+Tabla2[[#This Row],[Nov]]+Tabla2[[#This Row],[Oct]]+Tabla2[[#This Row],[Sep]]+Tabla2[[#This Row],[Ago]]+Tabla2[[#This Row],[Jul]]+Tabla2[[#This Row],[Jun]]+Tabla2[[#This Row],[May]]+Tabla2[[#This Row],[Abr]]+Tabla2[[#This Row],[Mar]]+Tabla2[[#This Row],[Feb]]+Tabla2[[#This Row],[Ene]]</f>
        <v>3</v>
      </c>
      <c r="W121" s="259" t="s">
        <v>513</v>
      </c>
      <c r="X121" s="259"/>
      <c r="Y121" s="232"/>
      <c r="Z121" s="231" t="s">
        <v>723</v>
      </c>
      <c r="AA121" s="255"/>
      <c r="AB121" s="255"/>
      <c r="AC121" s="255"/>
      <c r="AD121" s="255"/>
      <c r="AE121" s="255"/>
      <c r="AF121" s="255"/>
      <c r="AG121" s="255"/>
      <c r="AH121" s="255"/>
      <c r="AI121" s="255"/>
      <c r="AJ121" s="255"/>
      <c r="AK121" s="255"/>
      <c r="AL121" s="255"/>
      <c r="AM121" s="255"/>
      <c r="AN121" s="255"/>
      <c r="AO121" s="255"/>
      <c r="AP121" s="255"/>
      <c r="AQ121" s="255"/>
      <c r="AR121" s="255"/>
      <c r="AS121" s="255"/>
      <c r="AT121" s="255"/>
      <c r="AU121" s="255"/>
      <c r="AV121" s="255"/>
      <c r="AW121" s="255"/>
      <c r="AX121" s="255"/>
      <c r="AY121" s="255"/>
      <c r="AZ121" s="255"/>
      <c r="BA121" s="255"/>
      <c r="BB121" s="255"/>
    </row>
    <row r="122" spans="2:54" s="241" customFormat="1" ht="71.25" hidden="1" customHeight="1">
      <c r="B122" s="263" t="e">
        <f>IF('Formulario PPGR2'!$G123="","",CONCATENATE('Formulario PPGR2'!$C123,".",'Formulario PPGR2'!$D123,".",'Formulario PPGR2'!$E123,".",'Formulario PPGR2'!$F123))</f>
        <v>#REF!</v>
      </c>
      <c r="C122" s="263"/>
      <c r="D122" s="263" t="e">
        <f>IF('Formulario PPGR2'!$G123="","",'Formulario PPGR1'!#REF!)</f>
        <v>#REF!</v>
      </c>
      <c r="E122" s="263" t="e">
        <f>IF('Formulario PPGR2'!$G123="","",'Formulario PPGR1'!#REF!)</f>
        <v>#REF!</v>
      </c>
      <c r="F122" s="263" t="e">
        <f>IF('Formulario PPGR2'!$G123="","",'Formulario PPGR1'!#REF!)</f>
        <v>#REF!</v>
      </c>
      <c r="G122" s="232" t="s">
        <v>203</v>
      </c>
      <c r="H122" s="232" t="s">
        <v>748</v>
      </c>
      <c r="I122" s="232" t="s">
        <v>749</v>
      </c>
      <c r="J122" s="231"/>
      <c r="K122" s="231"/>
      <c r="L122" s="231"/>
      <c r="M122" s="231"/>
      <c r="N122" s="231"/>
      <c r="O122" s="231"/>
      <c r="P122" s="231"/>
      <c r="Q122" s="231"/>
      <c r="R122" s="231"/>
      <c r="S122" s="231">
        <v>1</v>
      </c>
      <c r="T122" s="231"/>
      <c r="U122" s="231"/>
      <c r="V122" s="239">
        <f>+Tabla2[[#This Row],[Dic]]+Tabla2[[#This Row],[Nov]]+Tabla2[[#This Row],[Oct]]+Tabla2[[#This Row],[Sep]]+Tabla2[[#This Row],[Ago]]+Tabla2[[#This Row],[Jul]]+Tabla2[[#This Row],[Jun]]+Tabla2[[#This Row],[May]]+Tabla2[[#This Row],[Abr]]+Tabla2[[#This Row],[Mar]]+Tabla2[[#This Row],[Feb]]+Tabla2[[#This Row],[Ene]]</f>
        <v>1</v>
      </c>
      <c r="W122" s="259" t="s">
        <v>513</v>
      </c>
      <c r="X122" s="259" t="s">
        <v>528</v>
      </c>
      <c r="Y122" s="232"/>
      <c r="Z122" s="231" t="s">
        <v>723</v>
      </c>
      <c r="AA122" s="255"/>
      <c r="AB122" s="255"/>
      <c r="AC122" s="255"/>
      <c r="AD122" s="255"/>
      <c r="AE122" s="255"/>
      <c r="AF122" s="255"/>
      <c r="AG122" s="255"/>
      <c r="AH122" s="255"/>
      <c r="AI122" s="255"/>
      <c r="AJ122" s="255"/>
      <c r="AK122" s="255"/>
      <c r="AL122" s="255"/>
      <c r="AM122" s="255"/>
      <c r="AN122" s="255"/>
      <c r="AO122" s="255"/>
      <c r="AP122" s="255"/>
      <c r="AQ122" s="255"/>
      <c r="AR122" s="255"/>
      <c r="AS122" s="255"/>
      <c r="AT122" s="255"/>
      <c r="AU122" s="255"/>
      <c r="AV122" s="255"/>
      <c r="AW122" s="255"/>
      <c r="AX122" s="255"/>
      <c r="AY122" s="255"/>
      <c r="AZ122" s="255"/>
      <c r="BA122" s="255"/>
      <c r="BB122" s="255"/>
    </row>
    <row r="123" spans="2:54" s="241" customFormat="1" ht="25.5" hidden="1">
      <c r="B123" s="263" t="e">
        <f>IF('Formulario PPGR2'!$G124="","",CONCATENATE('Formulario PPGR2'!$C124,".",'Formulario PPGR2'!$D124,".",'Formulario PPGR2'!$E124,".",'Formulario PPGR2'!$F124))</f>
        <v>#REF!</v>
      </c>
      <c r="C123" s="263"/>
      <c r="D123" s="263" t="e">
        <f>IF('Formulario PPGR2'!$G124="","",'Formulario PPGR1'!#REF!)</f>
        <v>#REF!</v>
      </c>
      <c r="E123" s="263" t="e">
        <f>IF('Formulario PPGR2'!$G124="","",'Formulario PPGR1'!#REF!)</f>
        <v>#REF!</v>
      </c>
      <c r="F123" s="263" t="e">
        <f>IF('Formulario PPGR2'!$G124="","",'Formulario PPGR1'!#REF!)</f>
        <v>#REF!</v>
      </c>
      <c r="G123" s="232" t="s">
        <v>203</v>
      </c>
      <c r="H123" s="232" t="s">
        <v>750</v>
      </c>
      <c r="I123" s="232" t="s">
        <v>751</v>
      </c>
      <c r="J123" s="231"/>
      <c r="K123" s="231"/>
      <c r="L123" s="231">
        <v>1</v>
      </c>
      <c r="M123" s="231"/>
      <c r="N123" s="231"/>
      <c r="O123" s="231">
        <v>1</v>
      </c>
      <c r="P123" s="231"/>
      <c r="Q123" s="231"/>
      <c r="R123" s="231"/>
      <c r="S123" s="231">
        <v>1</v>
      </c>
      <c r="T123" s="231"/>
      <c r="U123" s="231"/>
      <c r="V123" s="239">
        <f>+Tabla2[[#This Row],[Dic]]+Tabla2[[#This Row],[Nov]]+Tabla2[[#This Row],[Oct]]+Tabla2[[#This Row],[Sep]]+Tabla2[[#This Row],[Ago]]+Tabla2[[#This Row],[Jul]]+Tabla2[[#This Row],[Jun]]+Tabla2[[#This Row],[May]]+Tabla2[[#This Row],[Abr]]+Tabla2[[#This Row],[Mar]]+Tabla2[[#This Row],[Feb]]+Tabla2[[#This Row],[Ene]]</f>
        <v>3</v>
      </c>
      <c r="W123" s="259" t="s">
        <v>513</v>
      </c>
      <c r="X123" s="259"/>
      <c r="Y123" s="232"/>
      <c r="Z123" s="231" t="s">
        <v>723</v>
      </c>
      <c r="AA123" s="255"/>
      <c r="AB123" s="255"/>
      <c r="AC123" s="255"/>
      <c r="AD123" s="255"/>
      <c r="AE123" s="255"/>
      <c r="AF123" s="255"/>
      <c r="AG123" s="255"/>
      <c r="AH123" s="255"/>
      <c r="AI123" s="255"/>
      <c r="AJ123" s="255"/>
      <c r="AK123" s="255"/>
      <c r="AL123" s="255"/>
      <c r="AM123" s="255"/>
      <c r="AN123" s="255"/>
      <c r="AO123" s="255"/>
      <c r="AP123" s="255"/>
      <c r="AQ123" s="255"/>
      <c r="AR123" s="255"/>
      <c r="AS123" s="255"/>
      <c r="AT123" s="255"/>
      <c r="AU123" s="255"/>
      <c r="AV123" s="255"/>
      <c r="AW123" s="255"/>
      <c r="AX123" s="255"/>
      <c r="AY123" s="255"/>
      <c r="AZ123" s="255"/>
      <c r="BA123" s="255"/>
      <c r="BB123" s="255"/>
    </row>
    <row r="124" spans="2:54" s="241" customFormat="1" ht="80.25" hidden="1" customHeight="1">
      <c r="B124" s="263" t="e">
        <f>IF('Formulario PPGR2'!$G125="","",CONCATENATE('Formulario PPGR2'!$C125,".",'Formulario PPGR2'!$D125,".",'Formulario PPGR2'!$E125,".",'Formulario PPGR2'!$F125))</f>
        <v>#REF!</v>
      </c>
      <c r="C124" s="263" t="e">
        <f>IF('Formulario PPGR2'!$G125="","",'Formulario PPGR1'!#REF!)</f>
        <v>#REF!</v>
      </c>
      <c r="D124" s="263" t="e">
        <f>IF('Formulario PPGR2'!$G125="","",'Formulario PPGR1'!#REF!)</f>
        <v>#REF!</v>
      </c>
      <c r="E124" s="263" t="e">
        <f>IF('Formulario PPGR2'!$G125="","",'Formulario PPGR1'!#REF!)</f>
        <v>#REF!</v>
      </c>
      <c r="F124" s="263" t="e">
        <f>IF('Formulario PPGR2'!$G125="","",'Formulario PPGR1'!#REF!)</f>
        <v>#REF!</v>
      </c>
      <c r="G124" s="232" t="s">
        <v>203</v>
      </c>
      <c r="H124" s="232" t="s">
        <v>752</v>
      </c>
      <c r="I124" s="232" t="s">
        <v>753</v>
      </c>
      <c r="J124" s="231"/>
      <c r="K124" s="231"/>
      <c r="L124" s="231">
        <v>2</v>
      </c>
      <c r="M124" s="231"/>
      <c r="N124" s="231"/>
      <c r="O124" s="231">
        <v>2</v>
      </c>
      <c r="P124" s="231"/>
      <c r="Q124" s="231"/>
      <c r="R124" s="231">
        <v>2</v>
      </c>
      <c r="S124" s="231"/>
      <c r="T124" s="231"/>
      <c r="U124" s="231">
        <v>2</v>
      </c>
      <c r="V124" s="239">
        <f>+Tabla2[[#This Row],[Dic]]+Tabla2[[#This Row],[Nov]]+Tabla2[[#This Row],[Oct]]+Tabla2[[#This Row],[Sep]]+Tabla2[[#This Row],[Ago]]+Tabla2[[#This Row],[Jul]]+Tabla2[[#This Row],[Jun]]+Tabla2[[#This Row],[May]]+Tabla2[[#This Row],[Abr]]+Tabla2[[#This Row],[Mar]]+Tabla2[[#This Row],[Feb]]+Tabla2[[#This Row],[Ene]]</f>
        <v>8</v>
      </c>
      <c r="W124" s="259" t="s">
        <v>497</v>
      </c>
      <c r="X124" s="259" t="s">
        <v>528</v>
      </c>
      <c r="Y124" s="232"/>
      <c r="Z124" s="231" t="s">
        <v>723</v>
      </c>
      <c r="AA124" s="255"/>
      <c r="AB124" s="255"/>
      <c r="AC124" s="255"/>
      <c r="AD124" s="255"/>
      <c r="AE124" s="255"/>
      <c r="AF124" s="255"/>
      <c r="AG124" s="255"/>
      <c r="AH124" s="255"/>
      <c r="AI124" s="255"/>
      <c r="AJ124" s="255"/>
      <c r="AK124" s="255"/>
      <c r="AL124" s="255"/>
      <c r="AM124" s="255"/>
      <c r="AN124" s="255"/>
      <c r="AO124" s="255"/>
      <c r="AP124" s="255"/>
      <c r="AQ124" s="255"/>
      <c r="AR124" s="255"/>
      <c r="AS124" s="255"/>
      <c r="AT124" s="255"/>
      <c r="AU124" s="255"/>
      <c r="AV124" s="255"/>
      <c r="AW124" s="255"/>
      <c r="AX124" s="255"/>
      <c r="AY124" s="255"/>
      <c r="AZ124" s="255"/>
      <c r="BA124" s="255"/>
      <c r="BB124" s="255"/>
    </row>
    <row r="125" spans="2:54" s="241" customFormat="1" ht="71.25" hidden="1" customHeight="1">
      <c r="B125" s="263" t="e">
        <f>IF('Formulario PPGR2'!$G126="","",CONCATENATE('Formulario PPGR2'!$C126,".",'Formulario PPGR2'!$D126,".",'Formulario PPGR2'!$E126,".",'Formulario PPGR2'!$F126))</f>
        <v>#REF!</v>
      </c>
      <c r="C125" s="263"/>
      <c r="D125" s="263" t="e">
        <f>IF('Formulario PPGR2'!$G126="","",'Formulario PPGR1'!#REF!)</f>
        <v>#REF!</v>
      </c>
      <c r="E125" s="263" t="e">
        <f>IF('Formulario PPGR2'!$G126="","",'Formulario PPGR1'!#REF!)</f>
        <v>#REF!</v>
      </c>
      <c r="F125" s="263" t="e">
        <f>IF('Formulario PPGR2'!$G126="","",'Formulario PPGR1'!#REF!)</f>
        <v>#REF!</v>
      </c>
      <c r="G125" s="232" t="s">
        <v>208</v>
      </c>
      <c r="H125" s="232" t="s">
        <v>754</v>
      </c>
      <c r="I125" s="232" t="s">
        <v>755</v>
      </c>
      <c r="J125" s="231"/>
      <c r="K125" s="231">
        <v>1</v>
      </c>
      <c r="L125" s="231"/>
      <c r="M125" s="231"/>
      <c r="N125" s="231"/>
      <c r="O125" s="231"/>
      <c r="P125" s="231"/>
      <c r="Q125" s="231"/>
      <c r="R125" s="231">
        <v>1</v>
      </c>
      <c r="S125" s="231"/>
      <c r="T125" s="231"/>
      <c r="U125" s="231"/>
      <c r="V125" s="239">
        <f>+Tabla2[[#This Row],[Dic]]+Tabla2[[#This Row],[Nov]]+Tabla2[[#This Row],[Oct]]+Tabla2[[#This Row],[Sep]]+Tabla2[[#This Row],[Ago]]+Tabla2[[#This Row],[Jul]]+Tabla2[[#This Row],[Jun]]+Tabla2[[#This Row],[May]]+Tabla2[[#This Row],[Abr]]+Tabla2[[#This Row],[Mar]]+Tabla2[[#This Row],[Feb]]+Tabla2[[#This Row],[Ene]]</f>
        <v>2</v>
      </c>
      <c r="W125" s="259" t="s">
        <v>496</v>
      </c>
      <c r="X125" s="259" t="s">
        <v>518</v>
      </c>
      <c r="Y125" s="232"/>
      <c r="Z125" s="231" t="s">
        <v>563</v>
      </c>
      <c r="AA125" s="255"/>
      <c r="AB125" s="255"/>
      <c r="AC125" s="255"/>
      <c r="AD125" s="255"/>
      <c r="AE125" s="255"/>
      <c r="AF125" s="255"/>
      <c r="AG125" s="255"/>
      <c r="AH125" s="255"/>
      <c r="AI125" s="255"/>
      <c r="AJ125" s="255"/>
      <c r="AK125" s="255"/>
      <c r="AL125" s="255"/>
      <c r="AM125" s="255"/>
      <c r="AN125" s="255"/>
      <c r="AO125" s="255"/>
      <c r="AP125" s="255"/>
      <c r="AQ125" s="255"/>
      <c r="AR125" s="255"/>
      <c r="AS125" s="255"/>
      <c r="AT125" s="255"/>
      <c r="AU125" s="255"/>
      <c r="AV125" s="255"/>
      <c r="AW125" s="255"/>
      <c r="AX125" s="255"/>
      <c r="AY125" s="255"/>
      <c r="AZ125" s="255"/>
      <c r="BA125" s="255"/>
      <c r="BB125" s="255"/>
    </row>
    <row r="126" spans="2:54" s="241" customFormat="1" ht="69" hidden="1" customHeight="1">
      <c r="B126" s="263" t="e">
        <f>IF('Formulario PPGR2'!$G127="","",CONCATENATE('Formulario PPGR2'!$C127,".",'Formulario PPGR2'!$D127,".",'Formulario PPGR2'!$E127,".",'Formulario PPGR2'!$F127))</f>
        <v>#REF!</v>
      </c>
      <c r="C126" s="263"/>
      <c r="D126" s="263" t="e">
        <f>IF('Formulario PPGR2'!$G127="","",'Formulario PPGR1'!#REF!)</f>
        <v>#REF!</v>
      </c>
      <c r="E126" s="263" t="e">
        <f>IF('Formulario PPGR2'!$G127="","",'Formulario PPGR1'!#REF!)</f>
        <v>#REF!</v>
      </c>
      <c r="F126" s="263" t="e">
        <f>IF('Formulario PPGR2'!$G127="","",'Formulario PPGR1'!#REF!)</f>
        <v>#REF!</v>
      </c>
      <c r="G126" s="232" t="s">
        <v>208</v>
      </c>
      <c r="H126" s="232" t="s">
        <v>756</v>
      </c>
      <c r="I126" s="232" t="s">
        <v>757</v>
      </c>
      <c r="J126" s="231"/>
      <c r="K126" s="231">
        <v>1</v>
      </c>
      <c r="L126" s="231"/>
      <c r="M126" s="231"/>
      <c r="N126" s="231"/>
      <c r="O126" s="231"/>
      <c r="P126" s="231"/>
      <c r="Q126" s="231">
        <v>1</v>
      </c>
      <c r="R126" s="231"/>
      <c r="S126" s="231"/>
      <c r="T126" s="231"/>
      <c r="U126" s="231"/>
      <c r="V126" s="239">
        <f>+Tabla2[[#This Row],[Dic]]+Tabla2[[#This Row],[Nov]]+Tabla2[[#This Row],[Oct]]+Tabla2[[#This Row],[Sep]]+Tabla2[[#This Row],[Ago]]+Tabla2[[#This Row],[Jul]]+Tabla2[[#This Row],[Jun]]+Tabla2[[#This Row],[May]]+Tabla2[[#This Row],[Abr]]+Tabla2[[#This Row],[Mar]]+Tabla2[[#This Row],[Feb]]+Tabla2[[#This Row],[Ene]]</f>
        <v>2</v>
      </c>
      <c r="W126" s="259" t="s">
        <v>496</v>
      </c>
      <c r="X126" s="259" t="s">
        <v>518</v>
      </c>
      <c r="Y126" s="232"/>
      <c r="Z126" s="231" t="s">
        <v>563</v>
      </c>
      <c r="AA126" s="255"/>
      <c r="AB126" s="255"/>
      <c r="AC126" s="255"/>
      <c r="AD126" s="255"/>
      <c r="AE126" s="255"/>
      <c r="AF126" s="255"/>
      <c r="AG126" s="255"/>
      <c r="AH126" s="255"/>
      <c r="AI126" s="255"/>
      <c r="AJ126" s="255"/>
      <c r="AK126" s="255"/>
      <c r="AL126" s="255"/>
      <c r="AM126" s="255"/>
      <c r="AN126" s="255"/>
      <c r="AO126" s="255"/>
      <c r="AP126" s="255"/>
      <c r="AQ126" s="255"/>
      <c r="AR126" s="255"/>
      <c r="AS126" s="255"/>
      <c r="AT126" s="255"/>
      <c r="AU126" s="255"/>
      <c r="AV126" s="255"/>
      <c r="AW126" s="255"/>
      <c r="AX126" s="255"/>
      <c r="AY126" s="255"/>
      <c r="AZ126" s="255"/>
      <c r="BA126" s="255"/>
      <c r="BB126" s="255"/>
    </row>
    <row r="127" spans="2:54" s="241" customFormat="1" ht="65.25" hidden="1" customHeight="1">
      <c r="B127" s="263" t="e">
        <f>IF('Formulario PPGR2'!$G128="","",CONCATENATE('Formulario PPGR2'!$C128,".",'Formulario PPGR2'!$D128,".",'Formulario PPGR2'!$E128,".",'Formulario PPGR2'!$F128))</f>
        <v>#REF!</v>
      </c>
      <c r="C127" s="263"/>
      <c r="D127" s="263" t="e">
        <f>IF('Formulario PPGR2'!$G128="","",'Formulario PPGR1'!#REF!)</f>
        <v>#REF!</v>
      </c>
      <c r="E127" s="263" t="e">
        <f>IF('Formulario PPGR2'!$G128="","",'Formulario PPGR1'!#REF!)</f>
        <v>#REF!</v>
      </c>
      <c r="F127" s="263" t="e">
        <f>IF('Formulario PPGR2'!$G128="","",'Formulario PPGR1'!#REF!)</f>
        <v>#REF!</v>
      </c>
      <c r="G127" s="232" t="s">
        <v>208</v>
      </c>
      <c r="H127" s="232" t="s">
        <v>758</v>
      </c>
      <c r="I127" s="232" t="s">
        <v>759</v>
      </c>
      <c r="J127" s="231"/>
      <c r="K127" s="231"/>
      <c r="L127" s="231"/>
      <c r="M127" s="231"/>
      <c r="N127" s="231">
        <v>1</v>
      </c>
      <c r="O127" s="231"/>
      <c r="P127" s="231">
        <v>1</v>
      </c>
      <c r="Q127" s="231"/>
      <c r="R127" s="231">
        <v>1</v>
      </c>
      <c r="S127" s="231"/>
      <c r="T127" s="231">
        <v>1</v>
      </c>
      <c r="U127" s="231"/>
      <c r="V127" s="239">
        <f>+Tabla2[[#This Row],[Dic]]+Tabla2[[#This Row],[Nov]]+Tabla2[[#This Row],[Oct]]+Tabla2[[#This Row],[Sep]]+Tabla2[[#This Row],[Ago]]+Tabla2[[#This Row],[Jul]]+Tabla2[[#This Row],[Jun]]+Tabla2[[#This Row],[May]]+Tabla2[[#This Row],[Abr]]+Tabla2[[#This Row],[Mar]]+Tabla2[[#This Row],[Feb]]+Tabla2[[#This Row],[Ene]]</f>
        <v>4</v>
      </c>
      <c r="W127" s="259" t="s">
        <v>496</v>
      </c>
      <c r="X127" s="259" t="s">
        <v>735</v>
      </c>
      <c r="Y127" s="232"/>
      <c r="Z127" s="231" t="s">
        <v>563</v>
      </c>
      <c r="AA127" s="255"/>
      <c r="AB127" s="255"/>
      <c r="AC127" s="255"/>
      <c r="AD127" s="255"/>
      <c r="AE127" s="255"/>
      <c r="AF127" s="255"/>
      <c r="AG127" s="255"/>
      <c r="AH127" s="255"/>
      <c r="AI127" s="255"/>
      <c r="AJ127" s="255"/>
      <c r="AK127" s="255"/>
      <c r="AL127" s="255"/>
      <c r="AM127" s="255"/>
      <c r="AN127" s="255"/>
      <c r="AO127" s="255"/>
      <c r="AP127" s="255"/>
      <c r="AQ127" s="255"/>
      <c r="AR127" s="255"/>
      <c r="AS127" s="255"/>
      <c r="AT127" s="255"/>
      <c r="AU127" s="255"/>
      <c r="AV127" s="255"/>
      <c r="AW127" s="255"/>
      <c r="AX127" s="255"/>
      <c r="AY127" s="255"/>
      <c r="AZ127" s="255"/>
      <c r="BA127" s="255"/>
      <c r="BB127" s="255"/>
    </row>
    <row r="128" spans="2:54" s="241" customFormat="1" ht="38.25" hidden="1">
      <c r="B128" s="263" t="e">
        <f>IF('Formulario PPGR2'!$G129="","",CONCATENATE('Formulario PPGR2'!$C129,".",'Formulario PPGR2'!$D129,".",'Formulario PPGR2'!$E129,".",'Formulario PPGR2'!$F129))</f>
        <v>#REF!</v>
      </c>
      <c r="C128" s="263"/>
      <c r="D128" s="263" t="e">
        <f>IF('Formulario PPGR2'!$G129="","",'Formulario PPGR1'!#REF!)</f>
        <v>#REF!</v>
      </c>
      <c r="E128" s="263" t="e">
        <f>IF('Formulario PPGR2'!$G129="","",'Formulario PPGR1'!#REF!)</f>
        <v>#REF!</v>
      </c>
      <c r="F128" s="263" t="e">
        <f>IF('Formulario PPGR2'!$G129="","",'Formulario PPGR1'!#REF!)</f>
        <v>#REF!</v>
      </c>
      <c r="G128" s="232" t="s">
        <v>208</v>
      </c>
      <c r="H128" s="232" t="s">
        <v>760</v>
      </c>
      <c r="I128" s="232" t="s">
        <v>761</v>
      </c>
      <c r="J128" s="231"/>
      <c r="K128" s="231"/>
      <c r="L128" s="231"/>
      <c r="M128" s="231">
        <v>2</v>
      </c>
      <c r="N128" s="231"/>
      <c r="O128" s="231">
        <v>2</v>
      </c>
      <c r="P128" s="231"/>
      <c r="Q128" s="231">
        <v>3</v>
      </c>
      <c r="R128" s="231"/>
      <c r="S128" s="231">
        <v>3</v>
      </c>
      <c r="T128" s="231"/>
      <c r="U128" s="231"/>
      <c r="V128" s="239">
        <f>+Tabla2[[#This Row],[Dic]]+Tabla2[[#This Row],[Nov]]+Tabla2[[#This Row],[Oct]]+Tabla2[[#This Row],[Sep]]+Tabla2[[#This Row],[Ago]]+Tabla2[[#This Row],[Jul]]+Tabla2[[#This Row],[Jun]]+Tabla2[[#This Row],[May]]+Tabla2[[#This Row],[Abr]]+Tabla2[[#This Row],[Mar]]+Tabla2[[#This Row],[Feb]]+Tabla2[[#This Row],[Ene]]</f>
        <v>10</v>
      </c>
      <c r="W128" s="259" t="s">
        <v>497</v>
      </c>
      <c r="X128" s="259" t="s">
        <v>496</v>
      </c>
      <c r="Y128" s="232"/>
      <c r="Z128" s="231" t="s">
        <v>563</v>
      </c>
      <c r="AA128" s="255"/>
      <c r="AB128" s="255"/>
      <c r="AC128" s="255"/>
      <c r="AD128" s="255"/>
      <c r="AE128" s="255"/>
      <c r="AF128" s="255"/>
      <c r="AG128" s="255"/>
      <c r="AH128" s="255"/>
      <c r="AI128" s="255"/>
      <c r="AJ128" s="255"/>
      <c r="AK128" s="255"/>
      <c r="AL128" s="255"/>
      <c r="AM128" s="255"/>
      <c r="AN128" s="255"/>
      <c r="AO128" s="255"/>
      <c r="AP128" s="255"/>
      <c r="AQ128" s="255"/>
      <c r="AR128" s="255"/>
      <c r="AS128" s="255"/>
      <c r="AT128" s="255"/>
      <c r="AU128" s="255"/>
      <c r="AV128" s="255"/>
      <c r="AW128" s="255"/>
      <c r="AX128" s="255"/>
      <c r="AY128" s="255"/>
      <c r="AZ128" s="255"/>
      <c r="BA128" s="255"/>
      <c r="BB128" s="255"/>
    </row>
    <row r="129" spans="2:54" s="241" customFormat="1" ht="51" hidden="1">
      <c r="B129" s="263" t="e">
        <f>IF('Formulario PPGR2'!$G130="","",CONCATENATE('Formulario PPGR2'!$C130,".",'Formulario PPGR2'!$D130,".",'Formulario PPGR2'!$E130,".",'Formulario PPGR2'!$F130))</f>
        <v>#REF!</v>
      </c>
      <c r="C129" s="263"/>
      <c r="D129" s="263" t="e">
        <f>IF('Formulario PPGR2'!$G130="","",'Formulario PPGR1'!#REF!)</f>
        <v>#REF!</v>
      </c>
      <c r="E129" s="263" t="e">
        <f>IF('Formulario PPGR2'!$G130="","",'Formulario PPGR1'!#REF!)</f>
        <v>#REF!</v>
      </c>
      <c r="F129" s="263" t="e">
        <f>IF('Formulario PPGR2'!$G130="","",'Formulario PPGR1'!#REF!)</f>
        <v>#REF!</v>
      </c>
      <c r="G129" s="232" t="s">
        <v>208</v>
      </c>
      <c r="H129" s="232" t="s">
        <v>762</v>
      </c>
      <c r="I129" s="232" t="s">
        <v>763</v>
      </c>
      <c r="J129" s="231"/>
      <c r="K129" s="231">
        <v>1</v>
      </c>
      <c r="L129" s="231"/>
      <c r="M129" s="231"/>
      <c r="N129" s="231"/>
      <c r="O129" s="231"/>
      <c r="P129" s="231"/>
      <c r="Q129" s="231"/>
      <c r="R129" s="231"/>
      <c r="S129" s="231">
        <v>1</v>
      </c>
      <c r="T129" s="231"/>
      <c r="U129" s="231"/>
      <c r="V129" s="239">
        <f>+Tabla2[[#This Row],[Dic]]+Tabla2[[#This Row],[Nov]]+Tabla2[[#This Row],[Oct]]+Tabla2[[#This Row],[Sep]]+Tabla2[[#This Row],[Ago]]+Tabla2[[#This Row],[Jul]]+Tabla2[[#This Row],[Jun]]+Tabla2[[#This Row],[May]]+Tabla2[[#This Row],[Abr]]+Tabla2[[#This Row],[Mar]]+Tabla2[[#This Row],[Feb]]+Tabla2[[#This Row],[Ene]]</f>
        <v>2</v>
      </c>
      <c r="W129" s="259" t="s">
        <v>496</v>
      </c>
      <c r="X129" s="259" t="s">
        <v>518</v>
      </c>
      <c r="Y129" s="232"/>
      <c r="Z129" s="231" t="s">
        <v>563</v>
      </c>
      <c r="AA129" s="255"/>
      <c r="AB129" s="255"/>
      <c r="AC129" s="255"/>
      <c r="AD129" s="255"/>
      <c r="AE129" s="255"/>
      <c r="AF129" s="255"/>
      <c r="AG129" s="255"/>
      <c r="AH129" s="255"/>
      <c r="AI129" s="255"/>
      <c r="AJ129" s="255"/>
      <c r="AK129" s="255"/>
      <c r="AL129" s="255"/>
      <c r="AM129" s="255"/>
      <c r="AN129" s="255"/>
      <c r="AO129" s="255"/>
      <c r="AP129" s="255"/>
      <c r="AQ129" s="255"/>
      <c r="AR129" s="255"/>
      <c r="AS129" s="255"/>
      <c r="AT129" s="255"/>
      <c r="AU129" s="255"/>
      <c r="AV129" s="255"/>
      <c r="AW129" s="255"/>
      <c r="AX129" s="255"/>
      <c r="AY129" s="255"/>
      <c r="AZ129" s="255"/>
      <c r="BA129" s="255"/>
      <c r="BB129" s="255"/>
    </row>
    <row r="130" spans="2:54" s="241" customFormat="1" ht="51" hidden="1">
      <c r="B130" s="263" t="e">
        <f>IF('Formulario PPGR2'!$G131="","",CONCATENATE('Formulario PPGR2'!$C131,".",'Formulario PPGR2'!$D131,".",'Formulario PPGR2'!$E131,".",'Formulario PPGR2'!$F131))</f>
        <v>#REF!</v>
      </c>
      <c r="C130" s="263"/>
      <c r="D130" s="263" t="e">
        <f>IF('Formulario PPGR2'!$G131="","",'Formulario PPGR1'!#REF!)</f>
        <v>#REF!</v>
      </c>
      <c r="E130" s="263" t="e">
        <f>IF('Formulario PPGR2'!$G131="","",'Formulario PPGR1'!#REF!)</f>
        <v>#REF!</v>
      </c>
      <c r="F130" s="263" t="e">
        <f>IF('Formulario PPGR2'!$G131="","",'Formulario PPGR1'!#REF!)</f>
        <v>#REF!</v>
      </c>
      <c r="G130" s="232" t="s">
        <v>208</v>
      </c>
      <c r="H130" s="232" t="s">
        <v>764</v>
      </c>
      <c r="I130" s="232" t="s">
        <v>765</v>
      </c>
      <c r="J130" s="231"/>
      <c r="K130" s="231"/>
      <c r="L130" s="231">
        <v>1</v>
      </c>
      <c r="M130" s="231"/>
      <c r="N130" s="231"/>
      <c r="O130" s="231"/>
      <c r="P130" s="231"/>
      <c r="Q130" s="231"/>
      <c r="R130" s="231"/>
      <c r="S130" s="231">
        <v>1</v>
      </c>
      <c r="T130" s="231"/>
      <c r="U130" s="231"/>
      <c r="V130" s="239">
        <f>+Tabla2[[#This Row],[Dic]]+Tabla2[[#This Row],[Nov]]+Tabla2[[#This Row],[Oct]]+Tabla2[[#This Row],[Sep]]+Tabla2[[#This Row],[Ago]]+Tabla2[[#This Row],[Jul]]+Tabla2[[#This Row],[Jun]]+Tabla2[[#This Row],[May]]+Tabla2[[#This Row],[Abr]]+Tabla2[[#This Row],[Mar]]+Tabla2[[#This Row],[Feb]]+Tabla2[[#This Row],[Ene]]</f>
        <v>2</v>
      </c>
      <c r="W130" s="259" t="s">
        <v>496</v>
      </c>
      <c r="X130" s="259" t="s">
        <v>518</v>
      </c>
      <c r="Y130" s="232"/>
      <c r="Z130" s="231" t="s">
        <v>563</v>
      </c>
      <c r="AA130" s="255"/>
      <c r="AB130" s="255"/>
      <c r="AC130" s="255"/>
      <c r="AD130" s="255"/>
      <c r="AE130" s="255"/>
      <c r="AF130" s="255"/>
      <c r="AG130" s="255"/>
      <c r="AH130" s="255"/>
      <c r="AI130" s="255"/>
      <c r="AJ130" s="255"/>
      <c r="AK130" s="255"/>
      <c r="AL130" s="255"/>
      <c r="AM130" s="255"/>
      <c r="AN130" s="255"/>
      <c r="AO130" s="255"/>
      <c r="AP130" s="255"/>
      <c r="AQ130" s="255"/>
      <c r="AR130" s="255"/>
      <c r="AS130" s="255"/>
      <c r="AT130" s="255"/>
      <c r="AU130" s="255"/>
      <c r="AV130" s="255"/>
      <c r="AW130" s="255"/>
      <c r="AX130" s="255"/>
      <c r="AY130" s="255"/>
      <c r="AZ130" s="255"/>
      <c r="BA130" s="255"/>
      <c r="BB130" s="255"/>
    </row>
    <row r="131" spans="2:54" s="241" customFormat="1" ht="63.75" hidden="1">
      <c r="B131" s="263" t="e">
        <f>IF('Formulario PPGR2'!$G132="","",CONCATENATE('Formulario PPGR2'!$C132,".",'Formulario PPGR2'!$D132,".",'Formulario PPGR2'!$E132,".",'Formulario PPGR2'!$F132))</f>
        <v>#REF!</v>
      </c>
      <c r="C131" s="263"/>
      <c r="D131" s="263" t="e">
        <f>IF('Formulario PPGR2'!$G132="","",'Formulario PPGR1'!#REF!)</f>
        <v>#REF!</v>
      </c>
      <c r="E131" s="263" t="e">
        <f>IF('Formulario PPGR2'!$G132="","",'Formulario PPGR1'!#REF!)</f>
        <v>#REF!</v>
      </c>
      <c r="F131" s="263" t="e">
        <f>IF('Formulario PPGR2'!$G132="","",'Formulario PPGR1'!#REF!)</f>
        <v>#REF!</v>
      </c>
      <c r="G131" s="232" t="s">
        <v>208</v>
      </c>
      <c r="H131" s="232" t="s">
        <v>766</v>
      </c>
      <c r="I131" s="232" t="s">
        <v>767</v>
      </c>
      <c r="J131" s="231"/>
      <c r="K131" s="231"/>
      <c r="L131" s="231"/>
      <c r="M131" s="231"/>
      <c r="N131" s="231"/>
      <c r="O131" s="231"/>
      <c r="P131" s="231">
        <v>5</v>
      </c>
      <c r="Q131" s="231"/>
      <c r="R131" s="231"/>
      <c r="S131" s="231"/>
      <c r="T131" s="231">
        <v>5</v>
      </c>
      <c r="U131" s="231"/>
      <c r="V131" s="239">
        <f>+Tabla2[[#This Row],[Dic]]+Tabla2[[#This Row],[Nov]]+Tabla2[[#This Row],[Oct]]+Tabla2[[#This Row],[Sep]]+Tabla2[[#This Row],[Ago]]+Tabla2[[#This Row],[Jul]]+Tabla2[[#This Row],[Jun]]+Tabla2[[#This Row],[May]]+Tabla2[[#This Row],[Abr]]+Tabla2[[#This Row],[Mar]]+Tabla2[[#This Row],[Feb]]+Tabla2[[#This Row],[Ene]]</f>
        <v>10</v>
      </c>
      <c r="W131" s="259" t="s">
        <v>497</v>
      </c>
      <c r="X131" s="259" t="s">
        <v>496</v>
      </c>
      <c r="Y131" s="232"/>
      <c r="Z131" s="231" t="s">
        <v>563</v>
      </c>
      <c r="AA131" s="255"/>
      <c r="AB131" s="255"/>
      <c r="AC131" s="255"/>
      <c r="AD131" s="255"/>
      <c r="AE131" s="255"/>
      <c r="AF131" s="255"/>
      <c r="AG131" s="255"/>
      <c r="AH131" s="255"/>
      <c r="AI131" s="255"/>
      <c r="AJ131" s="255"/>
      <c r="AK131" s="255"/>
      <c r="AL131" s="255"/>
      <c r="AM131" s="255"/>
      <c r="AN131" s="255"/>
      <c r="AO131" s="255"/>
      <c r="AP131" s="255"/>
      <c r="AQ131" s="255"/>
      <c r="AR131" s="255"/>
      <c r="AS131" s="255"/>
      <c r="AT131" s="255"/>
      <c r="AU131" s="255"/>
      <c r="AV131" s="255"/>
      <c r="AW131" s="255"/>
      <c r="AX131" s="255"/>
      <c r="AY131" s="255"/>
      <c r="AZ131" s="255"/>
      <c r="BA131" s="255"/>
      <c r="BB131" s="255"/>
    </row>
    <row r="132" spans="2:54" s="241" customFormat="1" ht="38.25" hidden="1">
      <c r="B132" s="263" t="e">
        <f>IF('Formulario PPGR2'!$G133="","",CONCATENATE('Formulario PPGR2'!$C133,".",'Formulario PPGR2'!$D133,".",'Formulario PPGR2'!$E133,".",'Formulario PPGR2'!$F133))</f>
        <v>#REF!</v>
      </c>
      <c r="C132" s="263"/>
      <c r="D132" s="263" t="e">
        <f>IF('Formulario PPGR2'!$G133="","",'Formulario PPGR1'!#REF!)</f>
        <v>#REF!</v>
      </c>
      <c r="E132" s="263" t="e">
        <f>IF('Formulario PPGR2'!$G133="","",'Formulario PPGR1'!#REF!)</f>
        <v>#REF!</v>
      </c>
      <c r="F132" s="263" t="e">
        <f>IF('Formulario PPGR2'!$G133="","",'Formulario PPGR1'!#REF!)</f>
        <v>#REF!</v>
      </c>
      <c r="G132" s="232" t="s">
        <v>208</v>
      </c>
      <c r="H132" s="232" t="s">
        <v>768</v>
      </c>
      <c r="I132" s="232" t="s">
        <v>769</v>
      </c>
      <c r="J132" s="231">
        <v>1</v>
      </c>
      <c r="K132" s="231"/>
      <c r="L132" s="231"/>
      <c r="M132" s="231"/>
      <c r="N132" s="231"/>
      <c r="O132" s="231"/>
      <c r="P132" s="231"/>
      <c r="Q132" s="231"/>
      <c r="R132" s="231"/>
      <c r="S132" s="231"/>
      <c r="T132" s="231">
        <v>1</v>
      </c>
      <c r="U132" s="231"/>
      <c r="V132" s="239">
        <f>+Tabla2[[#This Row],[Dic]]+Tabla2[[#This Row],[Nov]]+Tabla2[[#This Row],[Oct]]+Tabla2[[#This Row],[Sep]]+Tabla2[[#This Row],[Ago]]+Tabla2[[#This Row],[Jul]]+Tabla2[[#This Row],[Jun]]+Tabla2[[#This Row],[May]]+Tabla2[[#This Row],[Abr]]+Tabla2[[#This Row],[Mar]]+Tabla2[[#This Row],[Feb]]+Tabla2[[#This Row],[Ene]]</f>
        <v>2</v>
      </c>
      <c r="W132" s="259" t="s">
        <v>496</v>
      </c>
      <c r="X132" s="259" t="s">
        <v>518</v>
      </c>
      <c r="Y132" s="232"/>
      <c r="Z132" s="231" t="s">
        <v>563</v>
      </c>
      <c r="AA132" s="255"/>
      <c r="AB132" s="255"/>
      <c r="AC132" s="255"/>
      <c r="AD132" s="255"/>
      <c r="AE132" s="255"/>
      <c r="AF132" s="255"/>
      <c r="AG132" s="255"/>
      <c r="AH132" s="255"/>
      <c r="AI132" s="255"/>
      <c r="AJ132" s="255"/>
      <c r="AK132" s="255"/>
      <c r="AL132" s="255"/>
      <c r="AM132" s="255"/>
      <c r="AN132" s="255"/>
      <c r="AO132" s="255"/>
      <c r="AP132" s="255"/>
      <c r="AQ132" s="255"/>
      <c r="AR132" s="255"/>
      <c r="AS132" s="255"/>
      <c r="AT132" s="255"/>
      <c r="AU132" s="255"/>
      <c r="AV132" s="255"/>
      <c r="AW132" s="255"/>
      <c r="AX132" s="255"/>
      <c r="AY132" s="255"/>
      <c r="AZ132" s="255"/>
      <c r="BA132" s="255"/>
      <c r="BB132" s="255"/>
    </row>
    <row r="133" spans="2:54" s="241" customFormat="1" ht="51" hidden="1">
      <c r="B133" s="263" t="e">
        <f>IF('Formulario PPGR2'!$G134="","",CONCATENATE('Formulario PPGR2'!$C134,".",'Formulario PPGR2'!$D134,".",'Formulario PPGR2'!$E134,".",'Formulario PPGR2'!$F134))</f>
        <v>#REF!</v>
      </c>
      <c r="C133" s="263"/>
      <c r="D133" s="263" t="e">
        <f>IF('Formulario PPGR2'!$G134="","",'Formulario PPGR1'!#REF!)</f>
        <v>#REF!</v>
      </c>
      <c r="E133" s="263" t="e">
        <f>IF('Formulario PPGR2'!$G134="","",'Formulario PPGR1'!#REF!)</f>
        <v>#REF!</v>
      </c>
      <c r="F133" s="263" t="e">
        <f>IF('Formulario PPGR2'!$G134="","",'Formulario PPGR1'!#REF!)</f>
        <v>#REF!</v>
      </c>
      <c r="G133" s="232" t="s">
        <v>208</v>
      </c>
      <c r="H133" s="232" t="s">
        <v>770</v>
      </c>
      <c r="I133" s="232" t="s">
        <v>771</v>
      </c>
      <c r="J133" s="231"/>
      <c r="K133" s="231"/>
      <c r="L133" s="231"/>
      <c r="M133" s="231"/>
      <c r="N133" s="231">
        <v>3</v>
      </c>
      <c r="O133" s="231"/>
      <c r="P133" s="231">
        <v>3</v>
      </c>
      <c r="Q133" s="231"/>
      <c r="R133" s="231">
        <v>2</v>
      </c>
      <c r="S133" s="231"/>
      <c r="T133" s="231">
        <v>2</v>
      </c>
      <c r="U133" s="231"/>
      <c r="V133" s="239">
        <f>+Tabla2[[#This Row],[Dic]]+Tabla2[[#This Row],[Nov]]+Tabla2[[#This Row],[Oct]]+Tabla2[[#This Row],[Sep]]+Tabla2[[#This Row],[Ago]]+Tabla2[[#This Row],[Jul]]+Tabla2[[#This Row],[Jun]]+Tabla2[[#This Row],[May]]+Tabla2[[#This Row],[Abr]]+Tabla2[[#This Row],[Mar]]+Tabla2[[#This Row],[Feb]]+Tabla2[[#This Row],[Ene]]</f>
        <v>10</v>
      </c>
      <c r="W133" s="259" t="s">
        <v>496</v>
      </c>
      <c r="X133" s="259" t="s">
        <v>772</v>
      </c>
      <c r="Y133" s="232"/>
      <c r="Z133" s="231" t="s">
        <v>563</v>
      </c>
      <c r="AA133" s="255"/>
      <c r="AB133" s="255"/>
      <c r="AC133" s="255"/>
      <c r="AD133" s="255"/>
      <c r="AE133" s="255"/>
      <c r="AF133" s="255"/>
      <c r="AG133" s="255"/>
      <c r="AH133" s="255"/>
      <c r="AI133" s="255"/>
      <c r="AJ133" s="255"/>
      <c r="AK133" s="255"/>
      <c r="AL133" s="255"/>
      <c r="AM133" s="255"/>
      <c r="AN133" s="255"/>
      <c r="AO133" s="255"/>
      <c r="AP133" s="255"/>
      <c r="AQ133" s="255"/>
      <c r="AR133" s="255"/>
      <c r="AS133" s="255"/>
      <c r="AT133" s="255"/>
      <c r="AU133" s="255"/>
      <c r="AV133" s="255"/>
      <c r="AW133" s="255"/>
      <c r="AX133" s="255"/>
      <c r="AY133" s="255"/>
      <c r="AZ133" s="255"/>
      <c r="BA133" s="255"/>
      <c r="BB133" s="255"/>
    </row>
    <row r="134" spans="2:54" s="241" customFormat="1" ht="38.25" hidden="1">
      <c r="B134" s="263" t="e">
        <f>IF('Formulario PPGR2'!$G135="","",CONCATENATE('Formulario PPGR2'!$C135,".",'Formulario PPGR2'!$D135,".",'Formulario PPGR2'!$E135,".",'Formulario PPGR2'!$F135))</f>
        <v>#REF!</v>
      </c>
      <c r="C134" s="263"/>
      <c r="D134" s="263" t="e">
        <f>IF('Formulario PPGR2'!$G135="","",'Formulario PPGR1'!#REF!)</f>
        <v>#REF!</v>
      </c>
      <c r="E134" s="263" t="e">
        <f>IF('Formulario PPGR2'!$G135="","",'Formulario PPGR1'!#REF!)</f>
        <v>#REF!</v>
      </c>
      <c r="F134" s="263" t="e">
        <f>IF('Formulario PPGR2'!$G135="","",'Formulario PPGR1'!#REF!)</f>
        <v>#REF!</v>
      </c>
      <c r="G134" s="232" t="s">
        <v>208</v>
      </c>
      <c r="H134" s="232" t="s">
        <v>773</v>
      </c>
      <c r="I134" s="232" t="s">
        <v>774</v>
      </c>
      <c r="J134" s="231"/>
      <c r="K134" s="231"/>
      <c r="L134" s="231"/>
      <c r="M134" s="231"/>
      <c r="N134" s="231"/>
      <c r="O134" s="231">
        <v>1</v>
      </c>
      <c r="P134" s="231"/>
      <c r="Q134" s="231"/>
      <c r="R134" s="231"/>
      <c r="S134" s="231"/>
      <c r="T134" s="231"/>
      <c r="U134" s="231"/>
      <c r="V134" s="239">
        <f>+Tabla2[[#This Row],[Dic]]+Tabla2[[#This Row],[Nov]]+Tabla2[[#This Row],[Oct]]+Tabla2[[#This Row],[Sep]]+Tabla2[[#This Row],[Ago]]+Tabla2[[#This Row],[Jul]]+Tabla2[[#This Row],[Jun]]+Tabla2[[#This Row],[May]]+Tabla2[[#This Row],[Abr]]+Tabla2[[#This Row],[Mar]]+Tabla2[[#This Row],[Feb]]+Tabla2[[#This Row],[Ene]]</f>
        <v>1</v>
      </c>
      <c r="W134" s="259" t="s">
        <v>496</v>
      </c>
      <c r="X134" s="259" t="s">
        <v>528</v>
      </c>
      <c r="Y134" s="232"/>
      <c r="Z134" s="231" t="s">
        <v>563</v>
      </c>
      <c r="AA134" s="255"/>
      <c r="AB134" s="255"/>
      <c r="AC134" s="255"/>
      <c r="AD134" s="255"/>
      <c r="AE134" s="255"/>
      <c r="AF134" s="255"/>
      <c r="AG134" s="255"/>
      <c r="AH134" s="255"/>
      <c r="AI134" s="255"/>
      <c r="AJ134" s="255"/>
      <c r="AK134" s="255"/>
      <c r="AL134" s="255"/>
      <c r="AM134" s="255"/>
      <c r="AN134" s="255"/>
      <c r="AO134" s="255"/>
      <c r="AP134" s="255"/>
      <c r="AQ134" s="255"/>
      <c r="AR134" s="255"/>
      <c r="AS134" s="255"/>
      <c r="AT134" s="255"/>
      <c r="AU134" s="255"/>
      <c r="AV134" s="255"/>
      <c r="AW134" s="255"/>
      <c r="AX134" s="255"/>
      <c r="AY134" s="255"/>
      <c r="AZ134" s="255"/>
      <c r="BA134" s="255"/>
      <c r="BB134" s="255"/>
    </row>
    <row r="135" spans="2:54" s="241" customFormat="1" ht="63.75" hidden="1">
      <c r="B135" s="263" t="e">
        <f>IF('Formulario PPGR2'!$G136="","",CONCATENATE('Formulario PPGR2'!$C136,".",'Formulario PPGR2'!$D136,".",'Formulario PPGR2'!$E136,".",'Formulario PPGR2'!$F136))</f>
        <v>#REF!</v>
      </c>
      <c r="C135" s="263"/>
      <c r="D135" s="263" t="e">
        <f>IF('Formulario PPGR2'!$G136="","",'Formulario PPGR1'!#REF!)</f>
        <v>#REF!</v>
      </c>
      <c r="E135" s="263" t="e">
        <f>IF('Formulario PPGR2'!$G136="","",'Formulario PPGR1'!#REF!)</f>
        <v>#REF!</v>
      </c>
      <c r="F135" s="263" t="e">
        <f>IF('Formulario PPGR2'!$G136="","",'Formulario PPGR1'!#REF!)</f>
        <v>#REF!</v>
      </c>
      <c r="G135" s="232" t="s">
        <v>208</v>
      </c>
      <c r="H135" s="232" t="s">
        <v>775</v>
      </c>
      <c r="I135" s="232" t="s">
        <v>776</v>
      </c>
      <c r="J135" s="231"/>
      <c r="K135" s="231"/>
      <c r="L135" s="231"/>
      <c r="M135" s="231"/>
      <c r="N135" s="231"/>
      <c r="O135" s="231">
        <v>3</v>
      </c>
      <c r="P135" s="231">
        <v>2</v>
      </c>
      <c r="Q135" s="231"/>
      <c r="R135" s="231">
        <v>3</v>
      </c>
      <c r="S135" s="231">
        <v>2</v>
      </c>
      <c r="T135" s="231"/>
      <c r="U135" s="231"/>
      <c r="V135" s="239">
        <f>+Tabla2[[#This Row],[Dic]]+Tabla2[[#This Row],[Nov]]+Tabla2[[#This Row],[Oct]]+Tabla2[[#This Row],[Sep]]+Tabla2[[#This Row],[Ago]]+Tabla2[[#This Row],[Jul]]+Tabla2[[#This Row],[Jun]]+Tabla2[[#This Row],[May]]+Tabla2[[#This Row],[Abr]]+Tabla2[[#This Row],[Mar]]+Tabla2[[#This Row],[Feb]]+Tabla2[[#This Row],[Ene]]</f>
        <v>10</v>
      </c>
      <c r="W135" s="259" t="s">
        <v>496</v>
      </c>
      <c r="X135" s="259" t="s">
        <v>497</v>
      </c>
      <c r="Y135" s="232"/>
      <c r="Z135" s="231" t="s">
        <v>563</v>
      </c>
      <c r="AA135" s="255"/>
      <c r="AB135" s="255"/>
      <c r="AC135" s="255"/>
      <c r="AD135" s="255"/>
      <c r="AE135" s="255"/>
      <c r="AF135" s="255"/>
      <c r="AG135" s="255"/>
      <c r="AH135" s="255"/>
      <c r="AI135" s="255"/>
      <c r="AJ135" s="255"/>
      <c r="AK135" s="255"/>
      <c r="AL135" s="255"/>
      <c r="AM135" s="255"/>
      <c r="AN135" s="255"/>
      <c r="AO135" s="255"/>
      <c r="AP135" s="255"/>
      <c r="AQ135" s="255"/>
      <c r="AR135" s="255"/>
      <c r="AS135" s="255"/>
      <c r="AT135" s="255"/>
      <c r="AU135" s="255"/>
      <c r="AV135" s="255"/>
      <c r="AW135" s="255"/>
      <c r="AX135" s="255"/>
      <c r="AY135" s="255"/>
      <c r="AZ135" s="255"/>
      <c r="BA135" s="255"/>
      <c r="BB135" s="255"/>
    </row>
    <row r="136" spans="2:54" s="241" customFormat="1" ht="51" hidden="1">
      <c r="B136" s="263" t="e">
        <f>IF('Formulario PPGR2'!$G137="","",CONCATENATE('Formulario PPGR2'!$C137,".",'Formulario PPGR2'!$D137,".",'Formulario PPGR2'!$E137,".",'Formulario PPGR2'!$F137))</f>
        <v>#REF!</v>
      </c>
      <c r="C136" s="263"/>
      <c r="D136" s="263" t="e">
        <f>IF('Formulario PPGR2'!$G137="","",'Formulario PPGR1'!#REF!)</f>
        <v>#REF!</v>
      </c>
      <c r="E136" s="263" t="e">
        <f>IF('Formulario PPGR2'!$G137="","",'Formulario PPGR1'!#REF!)</f>
        <v>#REF!</v>
      </c>
      <c r="F136" s="263" t="e">
        <f>IF('Formulario PPGR2'!$G137="","",'Formulario PPGR1'!#REF!)</f>
        <v>#REF!</v>
      </c>
      <c r="G136" s="232" t="s">
        <v>208</v>
      </c>
      <c r="H136" s="232" t="s">
        <v>777</v>
      </c>
      <c r="I136" s="232" t="s">
        <v>778</v>
      </c>
      <c r="J136" s="231"/>
      <c r="K136" s="231"/>
      <c r="L136" s="231"/>
      <c r="M136" s="231"/>
      <c r="N136" s="231">
        <v>1</v>
      </c>
      <c r="O136" s="231"/>
      <c r="P136" s="231"/>
      <c r="Q136" s="231"/>
      <c r="R136" s="231"/>
      <c r="S136" s="231"/>
      <c r="T136" s="231">
        <v>1</v>
      </c>
      <c r="U136" s="231"/>
      <c r="V136" s="239">
        <f>+Tabla2[[#This Row],[Dic]]+Tabla2[[#This Row],[Nov]]+Tabla2[[#This Row],[Oct]]+Tabla2[[#This Row],[Sep]]+Tabla2[[#This Row],[Ago]]+Tabla2[[#This Row],[Jul]]+Tabla2[[#This Row],[Jun]]+Tabla2[[#This Row],[May]]+Tabla2[[#This Row],[Abr]]+Tabla2[[#This Row],[Mar]]+Tabla2[[#This Row],[Feb]]+Tabla2[[#This Row],[Ene]]</f>
        <v>2</v>
      </c>
      <c r="W136" s="259" t="s">
        <v>496</v>
      </c>
      <c r="X136" s="259" t="s">
        <v>513</v>
      </c>
      <c r="Y136" s="232"/>
      <c r="Z136" s="231" t="s">
        <v>563</v>
      </c>
      <c r="AA136" s="255"/>
      <c r="AB136" s="255"/>
      <c r="AC136" s="255"/>
      <c r="AD136" s="255"/>
      <c r="AE136" s="255"/>
      <c r="AF136" s="255"/>
      <c r="AG136" s="255"/>
      <c r="AH136" s="255"/>
      <c r="AI136" s="255"/>
      <c r="AJ136" s="255"/>
      <c r="AK136" s="255"/>
      <c r="AL136" s="255"/>
      <c r="AM136" s="255"/>
      <c r="AN136" s="255"/>
      <c r="AO136" s="255"/>
      <c r="AP136" s="255"/>
      <c r="AQ136" s="255"/>
      <c r="AR136" s="255"/>
      <c r="AS136" s="255"/>
      <c r="AT136" s="255"/>
      <c r="AU136" s="255"/>
      <c r="AV136" s="255"/>
      <c r="AW136" s="255"/>
      <c r="AX136" s="255"/>
      <c r="AY136" s="255"/>
      <c r="AZ136" s="255"/>
      <c r="BA136" s="255"/>
      <c r="BB136" s="255"/>
    </row>
    <row r="137" spans="2:54" s="241" customFormat="1" ht="63.75" hidden="1">
      <c r="B137" s="263" t="e">
        <f>IF('Formulario PPGR2'!$G138="","",CONCATENATE('Formulario PPGR2'!$C138,".",'Formulario PPGR2'!$D138,".",'Formulario PPGR2'!$E138,".",'Formulario PPGR2'!$F138))</f>
        <v>#REF!</v>
      </c>
      <c r="C137" s="263"/>
      <c r="D137" s="263" t="e">
        <f>IF('Formulario PPGR2'!$G138="","",'Formulario PPGR1'!#REF!)</f>
        <v>#REF!</v>
      </c>
      <c r="E137" s="263" t="e">
        <f>IF('Formulario PPGR2'!$G138="","",'Formulario PPGR1'!#REF!)</f>
        <v>#REF!</v>
      </c>
      <c r="F137" s="263" t="e">
        <f>IF('Formulario PPGR2'!$G138="","",'Formulario PPGR1'!#REF!)</f>
        <v>#REF!</v>
      </c>
      <c r="G137" s="232" t="s">
        <v>208</v>
      </c>
      <c r="H137" s="232" t="s">
        <v>779</v>
      </c>
      <c r="I137" s="232" t="s">
        <v>780</v>
      </c>
      <c r="J137" s="231"/>
      <c r="K137" s="231"/>
      <c r="L137" s="231"/>
      <c r="M137" s="231">
        <v>4</v>
      </c>
      <c r="N137" s="231"/>
      <c r="O137" s="231"/>
      <c r="P137" s="231"/>
      <c r="Q137" s="231">
        <v>3</v>
      </c>
      <c r="R137" s="231"/>
      <c r="S137" s="231"/>
      <c r="T137" s="231">
        <v>3</v>
      </c>
      <c r="U137" s="231"/>
      <c r="V137" s="239">
        <f>+Tabla2[[#This Row],[Dic]]+Tabla2[[#This Row],[Nov]]+Tabla2[[#This Row],[Oct]]+Tabla2[[#This Row],[Sep]]+Tabla2[[#This Row],[Ago]]+Tabla2[[#This Row],[Jul]]+Tabla2[[#This Row],[Jun]]+Tabla2[[#This Row],[May]]+Tabla2[[#This Row],[Abr]]+Tabla2[[#This Row],[Mar]]+Tabla2[[#This Row],[Feb]]+Tabla2[[#This Row],[Ene]]</f>
        <v>10</v>
      </c>
      <c r="W137" s="259" t="s">
        <v>496</v>
      </c>
      <c r="X137" s="259" t="s">
        <v>497</v>
      </c>
      <c r="Y137" s="232"/>
      <c r="Z137" s="231" t="s">
        <v>563</v>
      </c>
      <c r="AA137" s="255"/>
      <c r="AB137" s="255"/>
      <c r="AC137" s="255"/>
      <c r="AD137" s="255"/>
      <c r="AE137" s="255"/>
      <c r="AF137" s="255"/>
      <c r="AG137" s="255"/>
      <c r="AH137" s="255"/>
      <c r="AI137" s="255"/>
      <c r="AJ137" s="255"/>
      <c r="AK137" s="255"/>
      <c r="AL137" s="255"/>
      <c r="AM137" s="255"/>
      <c r="AN137" s="255"/>
      <c r="AO137" s="255"/>
      <c r="AP137" s="255"/>
      <c r="AQ137" s="255"/>
      <c r="AR137" s="255"/>
      <c r="AS137" s="255"/>
      <c r="AT137" s="255"/>
      <c r="AU137" s="255"/>
      <c r="AV137" s="255"/>
      <c r="AW137" s="255"/>
      <c r="AX137" s="255"/>
      <c r="AY137" s="255"/>
      <c r="AZ137" s="255"/>
      <c r="BA137" s="255"/>
      <c r="BB137" s="255"/>
    </row>
    <row r="138" spans="2:54" s="241" customFormat="1" ht="51" hidden="1">
      <c r="B138" s="263" t="e">
        <f>IF('Formulario PPGR2'!$G139="","",CONCATENATE('Formulario PPGR2'!$C139,".",'Formulario PPGR2'!$D139,".",'Formulario PPGR2'!$E139,".",'Formulario PPGR2'!$F139))</f>
        <v>#REF!</v>
      </c>
      <c r="C138" s="263"/>
      <c r="D138" s="263" t="e">
        <f>IF('Formulario PPGR2'!$G139="","",'Formulario PPGR1'!#REF!)</f>
        <v>#REF!</v>
      </c>
      <c r="E138" s="263" t="e">
        <f>IF('Formulario PPGR2'!$G139="","",'Formulario PPGR1'!#REF!)</f>
        <v>#REF!</v>
      </c>
      <c r="F138" s="263" t="e">
        <f>IF('Formulario PPGR2'!$G139="","",'Formulario PPGR1'!#REF!)</f>
        <v>#REF!</v>
      </c>
      <c r="G138" s="232" t="s">
        <v>208</v>
      </c>
      <c r="H138" s="232" t="s">
        <v>781</v>
      </c>
      <c r="I138" s="232" t="s">
        <v>782</v>
      </c>
      <c r="J138" s="231"/>
      <c r="K138" s="231"/>
      <c r="L138" s="231">
        <v>2</v>
      </c>
      <c r="M138" s="231"/>
      <c r="N138" s="231">
        <v>2</v>
      </c>
      <c r="O138" s="231"/>
      <c r="P138" s="231">
        <v>2</v>
      </c>
      <c r="Q138" s="231"/>
      <c r="R138" s="231">
        <v>2</v>
      </c>
      <c r="S138" s="231"/>
      <c r="T138" s="231">
        <v>2</v>
      </c>
      <c r="U138" s="231"/>
      <c r="V138" s="239">
        <f>+Tabla2[[#This Row],[Dic]]+Tabla2[[#This Row],[Nov]]+Tabla2[[#This Row],[Oct]]+Tabla2[[#This Row],[Sep]]+Tabla2[[#This Row],[Ago]]+Tabla2[[#This Row],[Jul]]+Tabla2[[#This Row],[Jun]]+Tabla2[[#This Row],[May]]+Tabla2[[#This Row],[Abr]]+Tabla2[[#This Row],[Mar]]+Tabla2[[#This Row],[Feb]]+Tabla2[[#This Row],[Ene]]</f>
        <v>10</v>
      </c>
      <c r="W138" s="259" t="s">
        <v>496</v>
      </c>
      <c r="X138" s="259" t="s">
        <v>497</v>
      </c>
      <c r="Y138" s="232"/>
      <c r="Z138" s="231" t="s">
        <v>563</v>
      </c>
      <c r="AA138" s="255"/>
      <c r="AB138" s="255"/>
      <c r="AC138" s="255"/>
      <c r="AD138" s="255"/>
      <c r="AE138" s="255"/>
      <c r="AF138" s="255"/>
      <c r="AG138" s="255"/>
      <c r="AH138" s="255"/>
      <c r="AI138" s="255"/>
      <c r="AJ138" s="255"/>
      <c r="AK138" s="255"/>
      <c r="AL138" s="255"/>
      <c r="AM138" s="255"/>
      <c r="AN138" s="255"/>
      <c r="AO138" s="255"/>
      <c r="AP138" s="255"/>
      <c r="AQ138" s="255"/>
      <c r="AR138" s="255"/>
      <c r="AS138" s="255"/>
      <c r="AT138" s="255"/>
      <c r="AU138" s="255"/>
      <c r="AV138" s="255"/>
      <c r="AW138" s="255"/>
      <c r="AX138" s="255"/>
      <c r="AY138" s="255"/>
      <c r="AZ138" s="255"/>
      <c r="BA138" s="255"/>
      <c r="BB138" s="255"/>
    </row>
    <row r="139" spans="2:54" s="241" customFormat="1" ht="76.5" hidden="1">
      <c r="B139" s="263" t="e">
        <f>IF('Formulario PPGR2'!$G140="","",CONCATENATE('Formulario PPGR2'!$C140,".",'Formulario PPGR2'!$D140,".",'Formulario PPGR2'!$E140,".",'Formulario PPGR2'!$F140))</f>
        <v>#REF!</v>
      </c>
      <c r="C139" s="263"/>
      <c r="D139" s="263" t="e">
        <f>IF('Formulario PPGR2'!$G140="","",'Formulario PPGR1'!#REF!)</f>
        <v>#REF!</v>
      </c>
      <c r="E139" s="263" t="e">
        <f>IF('Formulario PPGR2'!$G140="","",'Formulario PPGR1'!#REF!)</f>
        <v>#REF!</v>
      </c>
      <c r="F139" s="263" t="e">
        <f>IF('Formulario PPGR2'!$G140="","",'Formulario PPGR1'!#REF!)</f>
        <v>#REF!</v>
      </c>
      <c r="G139" s="232" t="s">
        <v>208</v>
      </c>
      <c r="H139" s="232" t="s">
        <v>783</v>
      </c>
      <c r="I139" s="232" t="s">
        <v>784</v>
      </c>
      <c r="J139" s="231"/>
      <c r="K139" s="231"/>
      <c r="L139" s="231"/>
      <c r="M139" s="231">
        <v>3</v>
      </c>
      <c r="N139" s="231"/>
      <c r="O139" s="231">
        <v>3</v>
      </c>
      <c r="P139" s="231"/>
      <c r="Q139" s="231">
        <v>3</v>
      </c>
      <c r="R139" s="231"/>
      <c r="S139" s="231">
        <v>3</v>
      </c>
      <c r="T139" s="231"/>
      <c r="U139" s="231"/>
      <c r="V139" s="239">
        <f>+Tabla2[[#This Row],[Dic]]+Tabla2[[#This Row],[Nov]]+Tabla2[[#This Row],[Oct]]+Tabla2[[#This Row],[Sep]]+Tabla2[[#This Row],[Ago]]+Tabla2[[#This Row],[Jul]]+Tabla2[[#This Row],[Jun]]+Tabla2[[#This Row],[May]]+Tabla2[[#This Row],[Abr]]+Tabla2[[#This Row],[Mar]]+Tabla2[[#This Row],[Feb]]+Tabla2[[#This Row],[Ene]]</f>
        <v>12</v>
      </c>
      <c r="W139" s="259" t="s">
        <v>496</v>
      </c>
      <c r="X139" s="259" t="s">
        <v>497</v>
      </c>
      <c r="Y139" s="232"/>
      <c r="Z139" s="231" t="s">
        <v>563</v>
      </c>
      <c r="AA139" s="255"/>
      <c r="AB139" s="255"/>
      <c r="AC139" s="255"/>
      <c r="AD139" s="255"/>
      <c r="AE139" s="255"/>
      <c r="AF139" s="255"/>
      <c r="AG139" s="255"/>
      <c r="AH139" s="255"/>
      <c r="AI139" s="255"/>
      <c r="AJ139" s="255"/>
      <c r="AK139" s="255"/>
      <c r="AL139" s="255"/>
      <c r="AM139" s="255"/>
      <c r="AN139" s="255"/>
      <c r="AO139" s="255"/>
      <c r="AP139" s="255"/>
      <c r="AQ139" s="255"/>
      <c r="AR139" s="255"/>
      <c r="AS139" s="255"/>
      <c r="AT139" s="255"/>
      <c r="AU139" s="255"/>
      <c r="AV139" s="255"/>
      <c r="AW139" s="255"/>
      <c r="AX139" s="255"/>
      <c r="AY139" s="255"/>
      <c r="AZ139" s="255"/>
      <c r="BA139" s="255"/>
      <c r="BB139" s="255"/>
    </row>
    <row r="140" spans="2:54" s="241" customFormat="1" ht="38.25" hidden="1">
      <c r="B140" s="263" t="e">
        <f>IF('Formulario PPGR2'!$G141="","",CONCATENATE('Formulario PPGR2'!$C141,".",'Formulario PPGR2'!$D141,".",'Formulario PPGR2'!$E141,".",'Formulario PPGR2'!$F141))</f>
        <v>#REF!</v>
      </c>
      <c r="C140" s="263"/>
      <c r="D140" s="263" t="e">
        <f>IF('Formulario PPGR2'!$G141="","",'Formulario PPGR1'!#REF!)</f>
        <v>#REF!</v>
      </c>
      <c r="E140" s="263" t="e">
        <f>IF('Formulario PPGR2'!$G141="","",'Formulario PPGR1'!#REF!)</f>
        <v>#REF!</v>
      </c>
      <c r="F140" s="263" t="e">
        <f>IF('Formulario PPGR2'!$G141="","",'Formulario PPGR1'!#REF!)</f>
        <v>#REF!</v>
      </c>
      <c r="G140" s="232" t="s">
        <v>208</v>
      </c>
      <c r="H140" s="232" t="s">
        <v>785</v>
      </c>
      <c r="I140" s="232" t="s">
        <v>786</v>
      </c>
      <c r="J140" s="231"/>
      <c r="K140" s="231"/>
      <c r="L140" s="231"/>
      <c r="M140" s="231">
        <v>1</v>
      </c>
      <c r="N140" s="231"/>
      <c r="O140" s="231"/>
      <c r="P140" s="231"/>
      <c r="Q140" s="231"/>
      <c r="R140" s="231"/>
      <c r="S140" s="231"/>
      <c r="T140" s="231">
        <v>1</v>
      </c>
      <c r="U140" s="231"/>
      <c r="V140" s="239">
        <f>+Tabla2[[#This Row],[Dic]]+Tabla2[[#This Row],[Nov]]+Tabla2[[#This Row],[Oct]]+Tabla2[[#This Row],[Sep]]+Tabla2[[#This Row],[Ago]]+Tabla2[[#This Row],[Jul]]+Tabla2[[#This Row],[Jun]]+Tabla2[[#This Row],[May]]+Tabla2[[#This Row],[Abr]]+Tabla2[[#This Row],[Mar]]+Tabla2[[#This Row],[Feb]]+Tabla2[[#This Row],[Ene]]</f>
        <v>2</v>
      </c>
      <c r="W140" s="259" t="s">
        <v>496</v>
      </c>
      <c r="X140" s="259" t="s">
        <v>528</v>
      </c>
      <c r="Y140" s="232"/>
      <c r="Z140" s="231" t="s">
        <v>563</v>
      </c>
      <c r="AA140" s="255"/>
      <c r="AB140" s="255"/>
      <c r="AC140" s="255"/>
      <c r="AD140" s="255"/>
      <c r="AE140" s="255"/>
      <c r="AF140" s="255"/>
      <c r="AG140" s="255"/>
      <c r="AH140" s="255"/>
      <c r="AI140" s="255"/>
      <c r="AJ140" s="255"/>
      <c r="AK140" s="255"/>
      <c r="AL140" s="255"/>
      <c r="AM140" s="255"/>
      <c r="AN140" s="255"/>
      <c r="AO140" s="255"/>
      <c r="AP140" s="255"/>
      <c r="AQ140" s="255"/>
      <c r="AR140" s="255"/>
      <c r="AS140" s="255"/>
      <c r="AT140" s="255"/>
      <c r="AU140" s="255"/>
      <c r="AV140" s="255"/>
      <c r="AW140" s="255"/>
      <c r="AX140" s="255"/>
      <c r="AY140" s="255"/>
      <c r="AZ140" s="255"/>
      <c r="BA140" s="255"/>
      <c r="BB140" s="255"/>
    </row>
    <row r="141" spans="2:54" s="241" customFormat="1" ht="51" hidden="1">
      <c r="B141" s="263" t="e">
        <f>IF('Formulario PPGR2'!$G142="","",CONCATENATE('Formulario PPGR2'!$C142,".",'Formulario PPGR2'!$D142,".",'Formulario PPGR2'!$E142,".",'Formulario PPGR2'!$F142))</f>
        <v>#REF!</v>
      </c>
      <c r="C141" s="263"/>
      <c r="D141" s="263" t="e">
        <f>IF('Formulario PPGR2'!$G142="","",'Formulario PPGR1'!#REF!)</f>
        <v>#REF!</v>
      </c>
      <c r="E141" s="263" t="e">
        <f>IF('Formulario PPGR2'!$G142="","",'Formulario PPGR1'!#REF!)</f>
        <v>#REF!</v>
      </c>
      <c r="F141" s="263" t="e">
        <f>IF('Formulario PPGR2'!$G142="","",'Formulario PPGR1'!#REF!)</f>
        <v>#REF!</v>
      </c>
      <c r="G141" s="232" t="s">
        <v>208</v>
      </c>
      <c r="H141" s="232" t="s">
        <v>787</v>
      </c>
      <c r="I141" s="232" t="s">
        <v>788</v>
      </c>
      <c r="J141" s="231"/>
      <c r="K141" s="231"/>
      <c r="L141" s="231"/>
      <c r="M141" s="231"/>
      <c r="N141" s="231">
        <v>4</v>
      </c>
      <c r="O141" s="231"/>
      <c r="P141" s="231">
        <v>4</v>
      </c>
      <c r="Q141" s="231"/>
      <c r="R141" s="231">
        <v>4</v>
      </c>
      <c r="S141" s="231"/>
      <c r="T141" s="231"/>
      <c r="U141" s="231">
        <v>4</v>
      </c>
      <c r="V141" s="239">
        <f>+Tabla2[[#This Row],[Dic]]+Tabla2[[#This Row],[Nov]]+Tabla2[[#This Row],[Oct]]+Tabla2[[#This Row],[Sep]]+Tabla2[[#This Row],[Ago]]+Tabla2[[#This Row],[Jul]]+Tabla2[[#This Row],[Jun]]+Tabla2[[#This Row],[May]]+Tabla2[[#This Row],[Abr]]+Tabla2[[#This Row],[Mar]]+Tabla2[[#This Row],[Feb]]+Tabla2[[#This Row],[Ene]]</f>
        <v>16</v>
      </c>
      <c r="W141" s="259" t="s">
        <v>496</v>
      </c>
      <c r="X141" s="259" t="s">
        <v>497</v>
      </c>
      <c r="Y141" s="232"/>
      <c r="Z141" s="231" t="s">
        <v>563</v>
      </c>
      <c r="AA141" s="255"/>
      <c r="AB141" s="255"/>
      <c r="AC141" s="255"/>
      <c r="AD141" s="255"/>
      <c r="AE141" s="255"/>
      <c r="AF141" s="255"/>
      <c r="AG141" s="255"/>
      <c r="AH141" s="255"/>
      <c r="AI141" s="255"/>
      <c r="AJ141" s="255"/>
      <c r="AK141" s="255"/>
      <c r="AL141" s="255"/>
      <c r="AM141" s="255"/>
      <c r="AN141" s="255"/>
      <c r="AO141" s="255"/>
      <c r="AP141" s="255"/>
      <c r="AQ141" s="255"/>
      <c r="AR141" s="255"/>
      <c r="AS141" s="255"/>
      <c r="AT141" s="255"/>
      <c r="AU141" s="255"/>
      <c r="AV141" s="255"/>
      <c r="AW141" s="255"/>
      <c r="AX141" s="255"/>
      <c r="AY141" s="255"/>
      <c r="AZ141" s="255"/>
      <c r="BA141" s="255"/>
      <c r="BB141" s="255"/>
    </row>
    <row r="142" spans="2:54" s="241" customFormat="1" ht="63.75" hidden="1">
      <c r="B142" s="263" t="e">
        <f>IF('Formulario PPGR2'!$G143="","",CONCATENATE('Formulario PPGR2'!$C143,".",'Formulario PPGR2'!$D143,".",'Formulario PPGR2'!$E143,".",'Formulario PPGR2'!$F143))</f>
        <v>#REF!</v>
      </c>
      <c r="C142" s="263"/>
      <c r="D142" s="263" t="e">
        <f>IF('Formulario PPGR2'!$G143="","",'Formulario PPGR1'!#REF!)</f>
        <v>#REF!</v>
      </c>
      <c r="E142" s="263" t="e">
        <f>IF('Formulario PPGR2'!$G143="","",'Formulario PPGR1'!#REF!)</f>
        <v>#REF!</v>
      </c>
      <c r="F142" s="263" t="e">
        <f>IF('Formulario PPGR2'!$G143="","",'Formulario PPGR1'!#REF!)</f>
        <v>#REF!</v>
      </c>
      <c r="G142" s="232" t="s">
        <v>208</v>
      </c>
      <c r="H142" s="232" t="s">
        <v>789</v>
      </c>
      <c r="I142" s="232" t="s">
        <v>790</v>
      </c>
      <c r="J142" s="231"/>
      <c r="K142" s="231"/>
      <c r="L142" s="231"/>
      <c r="M142" s="231"/>
      <c r="N142" s="231">
        <v>3</v>
      </c>
      <c r="O142" s="231"/>
      <c r="P142" s="231">
        <v>4</v>
      </c>
      <c r="Q142" s="231"/>
      <c r="R142" s="231">
        <v>3</v>
      </c>
      <c r="S142" s="231"/>
      <c r="T142" s="231">
        <v>3</v>
      </c>
      <c r="U142" s="231"/>
      <c r="V142" s="239">
        <f>+Tabla2[[#This Row],[Dic]]+Tabla2[[#This Row],[Nov]]+Tabla2[[#This Row],[Oct]]+Tabla2[[#This Row],[Sep]]+Tabla2[[#This Row],[Ago]]+Tabla2[[#This Row],[Jul]]+Tabla2[[#This Row],[Jun]]+Tabla2[[#This Row],[May]]+Tabla2[[#This Row],[Abr]]+Tabla2[[#This Row],[Mar]]+Tabla2[[#This Row],[Feb]]+Tabla2[[#This Row],[Ene]]</f>
        <v>13</v>
      </c>
      <c r="W142" s="259" t="s">
        <v>496</v>
      </c>
      <c r="X142" s="259" t="s">
        <v>497</v>
      </c>
      <c r="Y142" s="232"/>
      <c r="Z142" s="231" t="s">
        <v>563</v>
      </c>
      <c r="AA142" s="255"/>
      <c r="AB142" s="255"/>
      <c r="AC142" s="255"/>
      <c r="AD142" s="255"/>
      <c r="AE142" s="255"/>
      <c r="AF142" s="255"/>
      <c r="AG142" s="255"/>
      <c r="AH142" s="255"/>
      <c r="AI142" s="255"/>
      <c r="AJ142" s="255"/>
      <c r="AK142" s="255"/>
      <c r="AL142" s="255"/>
      <c r="AM142" s="255"/>
      <c r="AN142" s="255"/>
      <c r="AO142" s="255"/>
      <c r="AP142" s="255"/>
      <c r="AQ142" s="255"/>
      <c r="AR142" s="255"/>
      <c r="AS142" s="255"/>
      <c r="AT142" s="255"/>
      <c r="AU142" s="255"/>
      <c r="AV142" s="255"/>
      <c r="AW142" s="255"/>
      <c r="AX142" s="255"/>
      <c r="AY142" s="255"/>
      <c r="AZ142" s="255"/>
      <c r="BA142" s="255"/>
      <c r="BB142" s="255"/>
    </row>
    <row r="143" spans="2:54" s="241" customFormat="1" ht="38.25" hidden="1">
      <c r="B143" s="263" t="e">
        <f>IF('Formulario PPGR2'!$G144="","",CONCATENATE('Formulario PPGR2'!$C144,".",'Formulario PPGR2'!$D144,".",'Formulario PPGR2'!$E144,".",'Formulario PPGR2'!$F144))</f>
        <v>#REF!</v>
      </c>
      <c r="C143" s="263"/>
      <c r="D143" s="263" t="e">
        <f>IF('Formulario PPGR2'!$G144="","",'Formulario PPGR1'!#REF!)</f>
        <v>#REF!</v>
      </c>
      <c r="E143" s="263" t="e">
        <f>IF('Formulario PPGR2'!$G144="","",'Formulario PPGR1'!#REF!)</f>
        <v>#REF!</v>
      </c>
      <c r="F143" s="263" t="e">
        <f>IF('Formulario PPGR2'!$G144="","",'Formulario PPGR1'!#REF!)</f>
        <v>#REF!</v>
      </c>
      <c r="G143" s="232" t="s">
        <v>208</v>
      </c>
      <c r="H143" s="232" t="s">
        <v>791</v>
      </c>
      <c r="I143" s="232" t="s">
        <v>792</v>
      </c>
      <c r="J143" s="231"/>
      <c r="K143" s="231"/>
      <c r="L143" s="231"/>
      <c r="M143" s="231">
        <v>2</v>
      </c>
      <c r="N143" s="231"/>
      <c r="O143" s="231">
        <v>2</v>
      </c>
      <c r="P143" s="231"/>
      <c r="Q143" s="231">
        <v>2</v>
      </c>
      <c r="R143" s="231"/>
      <c r="S143" s="231">
        <v>2</v>
      </c>
      <c r="T143" s="231">
        <v>2</v>
      </c>
      <c r="U143" s="231"/>
      <c r="V143" s="239">
        <f>+Tabla2[[#This Row],[Dic]]+Tabla2[[#This Row],[Nov]]+Tabla2[[#This Row],[Oct]]+Tabla2[[#This Row],[Sep]]+Tabla2[[#This Row],[Ago]]+Tabla2[[#This Row],[Jul]]+Tabla2[[#This Row],[Jun]]+Tabla2[[#This Row],[May]]+Tabla2[[#This Row],[Abr]]+Tabla2[[#This Row],[Mar]]+Tabla2[[#This Row],[Feb]]+Tabla2[[#This Row],[Ene]]</f>
        <v>10</v>
      </c>
      <c r="W143" s="259" t="s">
        <v>496</v>
      </c>
      <c r="X143" s="259" t="s">
        <v>497</v>
      </c>
      <c r="Y143" s="232"/>
      <c r="Z143" s="231" t="s">
        <v>563</v>
      </c>
      <c r="AA143" s="255"/>
      <c r="AB143" s="255"/>
      <c r="AC143" s="255"/>
      <c r="AD143" s="255"/>
      <c r="AE143" s="255"/>
      <c r="AF143" s="255"/>
      <c r="AG143" s="255"/>
      <c r="AH143" s="255"/>
      <c r="AI143" s="255"/>
      <c r="AJ143" s="255"/>
      <c r="AK143" s="255"/>
      <c r="AL143" s="255"/>
      <c r="AM143" s="255"/>
      <c r="AN143" s="255"/>
      <c r="AO143" s="255"/>
      <c r="AP143" s="255"/>
      <c r="AQ143" s="255"/>
      <c r="AR143" s="255"/>
      <c r="AS143" s="255"/>
      <c r="AT143" s="255"/>
      <c r="AU143" s="255"/>
      <c r="AV143" s="255"/>
      <c r="AW143" s="255"/>
      <c r="AX143" s="255"/>
      <c r="AY143" s="255"/>
      <c r="AZ143" s="255"/>
      <c r="BA143" s="255"/>
      <c r="BB143" s="255"/>
    </row>
    <row r="144" spans="2:54" s="241" customFormat="1" ht="63.75" hidden="1">
      <c r="B144" s="263" t="e">
        <f>IF('Formulario PPGR2'!$G145="","",CONCATENATE('Formulario PPGR2'!$C145,".",'Formulario PPGR2'!$D145,".",'Formulario PPGR2'!$E145,".",'Formulario PPGR2'!$F145))</f>
        <v>#REF!</v>
      </c>
      <c r="C144" s="263"/>
      <c r="D144" s="263" t="e">
        <f>IF('Formulario PPGR2'!$G145="","",'Formulario PPGR1'!#REF!)</f>
        <v>#REF!</v>
      </c>
      <c r="E144" s="263" t="e">
        <f>IF('Formulario PPGR2'!$G145="","",'Formulario PPGR1'!#REF!)</f>
        <v>#REF!</v>
      </c>
      <c r="F144" s="263" t="e">
        <f>IF('Formulario PPGR2'!$G145="","",'Formulario PPGR1'!#REF!)</f>
        <v>#REF!</v>
      </c>
      <c r="G144" s="232" t="s">
        <v>208</v>
      </c>
      <c r="H144" s="232" t="s">
        <v>793</v>
      </c>
      <c r="I144" s="232" t="s">
        <v>794</v>
      </c>
      <c r="J144" s="231"/>
      <c r="K144" s="231"/>
      <c r="L144" s="231"/>
      <c r="M144" s="231"/>
      <c r="N144" s="231"/>
      <c r="O144" s="231">
        <v>1</v>
      </c>
      <c r="P144" s="231"/>
      <c r="Q144" s="231"/>
      <c r="R144" s="231"/>
      <c r="S144" s="231"/>
      <c r="T144" s="231"/>
      <c r="U144" s="231"/>
      <c r="V144" s="239">
        <f>+Tabla2[[#This Row],[Dic]]+Tabla2[[#This Row],[Nov]]+Tabla2[[#This Row],[Oct]]+Tabla2[[#This Row],[Sep]]+Tabla2[[#This Row],[Ago]]+Tabla2[[#This Row],[Jul]]+Tabla2[[#This Row],[Jun]]+Tabla2[[#This Row],[May]]+Tabla2[[#This Row],[Abr]]+Tabla2[[#This Row],[Mar]]+Tabla2[[#This Row],[Feb]]+Tabla2[[#This Row],[Ene]]</f>
        <v>1</v>
      </c>
      <c r="W144" s="259" t="s">
        <v>507</v>
      </c>
      <c r="X144" s="259"/>
      <c r="Y144" s="232" t="s">
        <v>795</v>
      </c>
      <c r="Z144" s="231" t="s">
        <v>563</v>
      </c>
      <c r="AA144" s="255"/>
      <c r="AB144" s="255"/>
      <c r="AC144" s="255"/>
      <c r="AD144" s="255"/>
      <c r="AE144" s="255"/>
      <c r="AF144" s="255"/>
      <c r="AG144" s="255"/>
      <c r="AH144" s="255"/>
      <c r="AI144" s="255"/>
      <c r="AJ144" s="255"/>
      <c r="AK144" s="255"/>
      <c r="AL144" s="255"/>
      <c r="AM144" s="255"/>
      <c r="AN144" s="255"/>
      <c r="AO144" s="255"/>
      <c r="AP144" s="255"/>
      <c r="AQ144" s="255"/>
      <c r="AR144" s="255"/>
      <c r="AS144" s="255"/>
      <c r="AT144" s="255"/>
      <c r="AU144" s="255"/>
      <c r="AV144" s="255"/>
      <c r="AW144" s="255"/>
      <c r="AX144" s="255"/>
      <c r="AY144" s="255"/>
      <c r="AZ144" s="255"/>
      <c r="BA144" s="255"/>
      <c r="BB144" s="255"/>
    </row>
    <row r="145" spans="2:54" s="241" customFormat="1" ht="69.75" hidden="1" customHeight="1">
      <c r="B145" s="263" t="e">
        <f>IF('Formulario PPGR2'!$G146="","",CONCATENATE('Formulario PPGR2'!$C146,".",'Formulario PPGR2'!$D146,".",'Formulario PPGR2'!$E146,".",'Formulario PPGR2'!$F146))</f>
        <v>#REF!</v>
      </c>
      <c r="C145" s="263"/>
      <c r="D145" s="263" t="e">
        <f>IF('Formulario PPGR2'!$G146="","",'Formulario PPGR1'!#REF!)</f>
        <v>#REF!</v>
      </c>
      <c r="E145" s="263" t="e">
        <f>IF('Formulario PPGR2'!$G146="","",'Formulario PPGR1'!#REF!)</f>
        <v>#REF!</v>
      </c>
      <c r="F145" s="263" t="e">
        <f>IF('Formulario PPGR2'!$G146="","",'Formulario PPGR1'!#REF!)</f>
        <v>#REF!</v>
      </c>
      <c r="G145" s="232" t="s">
        <v>208</v>
      </c>
      <c r="H145" s="232" t="s">
        <v>796</v>
      </c>
      <c r="I145" s="232" t="s">
        <v>797</v>
      </c>
      <c r="J145" s="231"/>
      <c r="K145" s="231"/>
      <c r="L145" s="231"/>
      <c r="M145" s="231">
        <v>1</v>
      </c>
      <c r="N145" s="231"/>
      <c r="O145" s="231"/>
      <c r="P145" s="231"/>
      <c r="Q145" s="231"/>
      <c r="R145" s="231"/>
      <c r="S145" s="231">
        <v>1</v>
      </c>
      <c r="T145" s="231"/>
      <c r="U145" s="231"/>
      <c r="V145" s="239">
        <f>+Tabla2[[#This Row],[Dic]]+Tabla2[[#This Row],[Nov]]+Tabla2[[#This Row],[Oct]]+Tabla2[[#This Row],[Sep]]+Tabla2[[#This Row],[Ago]]+Tabla2[[#This Row],[Jul]]+Tabla2[[#This Row],[Jun]]+Tabla2[[#This Row],[May]]+Tabla2[[#This Row],[Abr]]+Tabla2[[#This Row],[Mar]]+Tabla2[[#This Row],[Feb]]+Tabla2[[#This Row],[Ene]]</f>
        <v>2</v>
      </c>
      <c r="W145" s="259" t="s">
        <v>497</v>
      </c>
      <c r="X145" s="259"/>
      <c r="Y145" s="232"/>
      <c r="Z145" s="231" t="s">
        <v>563</v>
      </c>
      <c r="AA145" s="255"/>
      <c r="AB145" s="255"/>
      <c r="AC145" s="255"/>
      <c r="AD145" s="255"/>
      <c r="AE145" s="255"/>
      <c r="AF145" s="255"/>
      <c r="AG145" s="255"/>
      <c r="AH145" s="255"/>
      <c r="AI145" s="255"/>
      <c r="AJ145" s="255"/>
      <c r="AK145" s="255"/>
      <c r="AL145" s="255"/>
      <c r="AM145" s="255"/>
      <c r="AN145" s="255"/>
      <c r="AO145" s="255"/>
      <c r="AP145" s="255"/>
      <c r="AQ145" s="255"/>
      <c r="AR145" s="255"/>
      <c r="AS145" s="255"/>
      <c r="AT145" s="255"/>
      <c r="AU145" s="255"/>
      <c r="AV145" s="255"/>
      <c r="AW145" s="255"/>
      <c r="AX145" s="255"/>
      <c r="AY145" s="255"/>
      <c r="AZ145" s="255"/>
      <c r="BA145" s="255"/>
      <c r="BB145" s="255"/>
    </row>
    <row r="146" spans="2:54" s="241" customFormat="1" ht="38.25" hidden="1">
      <c r="B146" s="263" t="e">
        <f>IF('Formulario PPGR2'!$G148="","",CONCATENATE('Formulario PPGR2'!$C148,".",'Formulario PPGR2'!$D148,".",'Formulario PPGR2'!$E148,".",'Formulario PPGR2'!$F148))</f>
        <v>#REF!</v>
      </c>
      <c r="C146" s="263"/>
      <c r="D146" s="263" t="e">
        <f>IF('Formulario PPGR2'!$G148="","",'Formulario PPGR1'!#REF!)</f>
        <v>#REF!</v>
      </c>
      <c r="E146" s="263" t="e">
        <f>IF('Formulario PPGR2'!$G148="","",'Formulario PPGR1'!#REF!)</f>
        <v>#REF!</v>
      </c>
      <c r="F146" s="263" t="e">
        <f>IF('Formulario PPGR2'!$G148="","",'Formulario PPGR1'!#REF!)</f>
        <v>#REF!</v>
      </c>
      <c r="G146" s="232" t="s">
        <v>208</v>
      </c>
      <c r="H146" s="232" t="s">
        <v>798</v>
      </c>
      <c r="I146" s="232" t="s">
        <v>799</v>
      </c>
      <c r="J146" s="231"/>
      <c r="K146" s="231"/>
      <c r="L146" s="231"/>
      <c r="M146" s="231">
        <v>3</v>
      </c>
      <c r="N146" s="231"/>
      <c r="O146" s="231"/>
      <c r="P146" s="231">
        <v>4</v>
      </c>
      <c r="Q146" s="231"/>
      <c r="R146" s="231"/>
      <c r="S146" s="231">
        <v>3</v>
      </c>
      <c r="T146" s="231"/>
      <c r="U146" s="231"/>
      <c r="V146" s="239">
        <f>+Tabla2[[#This Row],[Dic]]+Tabla2[[#This Row],[Nov]]+Tabla2[[#This Row],[Oct]]+Tabla2[[#This Row],[Sep]]+Tabla2[[#This Row],[Ago]]+Tabla2[[#This Row],[Jul]]+Tabla2[[#This Row],[Jun]]+Tabla2[[#This Row],[May]]+Tabla2[[#This Row],[Abr]]+Tabla2[[#This Row],[Mar]]+Tabla2[[#This Row],[Feb]]+Tabla2[[#This Row],[Ene]]</f>
        <v>10</v>
      </c>
      <c r="W146" s="259" t="s">
        <v>496</v>
      </c>
      <c r="X146" s="259" t="s">
        <v>507</v>
      </c>
      <c r="Y146" s="232" t="s">
        <v>800</v>
      </c>
      <c r="Z146" s="231" t="s">
        <v>563</v>
      </c>
      <c r="AA146" s="255"/>
      <c r="AB146" s="255"/>
      <c r="AC146" s="255"/>
      <c r="AD146" s="255"/>
      <c r="AE146" s="255"/>
      <c r="AF146" s="255"/>
      <c r="AG146" s="255"/>
      <c r="AH146" s="255"/>
      <c r="AI146" s="255"/>
      <c r="AJ146" s="255"/>
      <c r="AK146" s="255"/>
      <c r="AL146" s="255"/>
      <c r="AM146" s="255"/>
      <c r="AN146" s="255"/>
      <c r="AO146" s="255"/>
      <c r="AP146" s="255"/>
      <c r="AQ146" s="255"/>
      <c r="AR146" s="255"/>
      <c r="AS146" s="255"/>
      <c r="AT146" s="255"/>
      <c r="AU146" s="255"/>
      <c r="AV146" s="255"/>
      <c r="AW146" s="255"/>
      <c r="AX146" s="255"/>
      <c r="AY146" s="255"/>
      <c r="AZ146" s="255"/>
      <c r="BA146" s="255"/>
      <c r="BB146" s="255"/>
    </row>
    <row r="147" spans="2:54" s="241" customFormat="1" ht="63.75" hidden="1">
      <c r="B147" s="263" t="e">
        <f>IF('Formulario PPGR2'!$G149="","",CONCATENATE('Formulario PPGR2'!$C149,".",'Formulario PPGR2'!$D149,".",'Formulario PPGR2'!$E149,".",'Formulario PPGR2'!$F149))</f>
        <v>#REF!</v>
      </c>
      <c r="C147" s="263"/>
      <c r="D147" s="263" t="e">
        <f>IF('Formulario PPGR2'!$G149="","",'Formulario PPGR1'!#REF!)</f>
        <v>#REF!</v>
      </c>
      <c r="E147" s="263" t="e">
        <f>IF('Formulario PPGR2'!$G149="","",'Formulario PPGR1'!#REF!)</f>
        <v>#REF!</v>
      </c>
      <c r="F147" s="263" t="e">
        <f>IF('Formulario PPGR2'!$G149="","",'Formulario PPGR1'!#REF!)</f>
        <v>#REF!</v>
      </c>
      <c r="G147" s="232" t="s">
        <v>213</v>
      </c>
      <c r="H147" s="232" t="s">
        <v>801</v>
      </c>
      <c r="I147" s="232" t="s">
        <v>802</v>
      </c>
      <c r="J147" s="231"/>
      <c r="K147" s="231"/>
      <c r="L147" s="231">
        <v>1</v>
      </c>
      <c r="M147" s="231"/>
      <c r="N147" s="231"/>
      <c r="O147" s="231"/>
      <c r="P147" s="231">
        <v>1</v>
      </c>
      <c r="Q147" s="231"/>
      <c r="R147" s="231"/>
      <c r="S147" s="231"/>
      <c r="T147" s="231"/>
      <c r="U147" s="231">
        <v>1</v>
      </c>
      <c r="V147" s="239">
        <f>+Tabla2[[#This Row],[Dic]]+Tabla2[[#This Row],[Nov]]+Tabla2[[#This Row],[Oct]]+Tabla2[[#This Row],[Sep]]+Tabla2[[#This Row],[Ago]]+Tabla2[[#This Row],[Jul]]+Tabla2[[#This Row],[Jun]]+Tabla2[[#This Row],[May]]+Tabla2[[#This Row],[Abr]]+Tabla2[[#This Row],[Mar]]+Tabla2[[#This Row],[Feb]]+Tabla2[[#This Row],[Ene]]</f>
        <v>3</v>
      </c>
      <c r="W147" s="259" t="s">
        <v>496</v>
      </c>
      <c r="X147" s="259" t="s">
        <v>518</v>
      </c>
      <c r="Y147" s="232"/>
      <c r="Z147" s="285" t="s">
        <v>803</v>
      </c>
      <c r="AA147" s="255"/>
      <c r="AB147" s="255"/>
      <c r="AC147" s="255"/>
      <c r="AD147" s="255"/>
      <c r="AE147" s="255"/>
      <c r="AF147" s="255"/>
      <c r="AG147" s="255"/>
      <c r="AH147" s="255"/>
      <c r="AI147" s="255"/>
      <c r="AJ147" s="255"/>
      <c r="AK147" s="255"/>
      <c r="AL147" s="255"/>
      <c r="AM147" s="255"/>
      <c r="AN147" s="255"/>
      <c r="AO147" s="255"/>
      <c r="AP147" s="255"/>
      <c r="AQ147" s="255"/>
      <c r="AR147" s="255"/>
      <c r="AS147" s="255"/>
      <c r="AT147" s="255"/>
      <c r="AU147" s="255"/>
      <c r="AV147" s="255"/>
      <c r="AW147" s="255"/>
      <c r="AX147" s="255"/>
      <c r="AY147" s="255"/>
      <c r="AZ147" s="255"/>
      <c r="BA147" s="255"/>
      <c r="BB147" s="255"/>
    </row>
    <row r="148" spans="2:54" s="241" customFormat="1" ht="63.75" hidden="1">
      <c r="B148" s="263" t="e">
        <f>IF('Formulario PPGR2'!$G150="","",CONCATENATE('Formulario PPGR2'!$C150,".",'Formulario PPGR2'!$D150,".",'Formulario PPGR2'!$E150,".",'Formulario PPGR2'!$F150))</f>
        <v>#REF!</v>
      </c>
      <c r="C148" s="263"/>
      <c r="D148" s="263" t="e">
        <f>IF('Formulario PPGR2'!$G150="","",'Formulario PPGR1'!#REF!)</f>
        <v>#REF!</v>
      </c>
      <c r="E148" s="263" t="e">
        <f>IF('Formulario PPGR2'!$G150="","",'Formulario PPGR1'!#REF!)</f>
        <v>#REF!</v>
      </c>
      <c r="F148" s="263" t="e">
        <f>IF('Formulario PPGR2'!$G150="","",'Formulario PPGR1'!#REF!)</f>
        <v>#REF!</v>
      </c>
      <c r="G148" s="232" t="s">
        <v>213</v>
      </c>
      <c r="H148" s="232" t="s">
        <v>804</v>
      </c>
      <c r="I148" s="232" t="s">
        <v>805</v>
      </c>
      <c r="J148" s="231"/>
      <c r="K148" s="231"/>
      <c r="L148" s="231">
        <v>1</v>
      </c>
      <c r="M148" s="231"/>
      <c r="N148" s="231"/>
      <c r="O148" s="231">
        <v>1</v>
      </c>
      <c r="P148" s="231"/>
      <c r="Q148" s="231"/>
      <c r="R148" s="231">
        <v>1</v>
      </c>
      <c r="S148" s="231"/>
      <c r="T148" s="231"/>
      <c r="U148" s="231"/>
      <c r="V148" s="239">
        <f>+Tabla2[[#This Row],[Dic]]+Tabla2[[#This Row],[Nov]]+Tabla2[[#This Row],[Oct]]+Tabla2[[#This Row],[Sep]]+Tabla2[[#This Row],[Ago]]+Tabla2[[#This Row],[Jul]]+Tabla2[[#This Row],[Jun]]+Tabla2[[#This Row],[May]]+Tabla2[[#This Row],[Abr]]+Tabla2[[#This Row],[Mar]]+Tabla2[[#This Row],[Feb]]+Tabla2[[#This Row],[Ene]]</f>
        <v>3</v>
      </c>
      <c r="W148" s="259" t="s">
        <v>497</v>
      </c>
      <c r="X148" s="259"/>
      <c r="Y148" s="232"/>
      <c r="Z148" s="285" t="s">
        <v>803</v>
      </c>
      <c r="AA148" s="255"/>
      <c r="AB148" s="255"/>
      <c r="AC148" s="255"/>
      <c r="AD148" s="255"/>
      <c r="AE148" s="255"/>
      <c r="AF148" s="255"/>
      <c r="AG148" s="255"/>
      <c r="AH148" s="255"/>
      <c r="AI148" s="255"/>
      <c r="AJ148" s="255"/>
      <c r="AK148" s="255"/>
      <c r="AL148" s="255"/>
      <c r="AM148" s="255"/>
      <c r="AN148" s="255"/>
      <c r="AO148" s="255"/>
      <c r="AP148" s="255"/>
      <c r="AQ148" s="255"/>
      <c r="AR148" s="255"/>
      <c r="AS148" s="255"/>
      <c r="AT148" s="255"/>
      <c r="AU148" s="255"/>
      <c r="AV148" s="255"/>
      <c r="AW148" s="255"/>
      <c r="AX148" s="255"/>
      <c r="AY148" s="255"/>
      <c r="AZ148" s="255"/>
      <c r="BA148" s="255"/>
      <c r="BB148" s="255"/>
    </row>
    <row r="149" spans="2:54" s="241" customFormat="1" ht="63.75" hidden="1">
      <c r="B149" s="263" t="e">
        <f>IF('Formulario PPGR2'!$G151="","",CONCATENATE('Formulario PPGR2'!$C151,".",'Formulario PPGR2'!$D151,".",'Formulario PPGR2'!$E151,".",'Formulario PPGR2'!$F151))</f>
        <v>#REF!</v>
      </c>
      <c r="C149" s="263"/>
      <c r="D149" s="263" t="e">
        <f>IF('Formulario PPGR2'!$G151="","",'Formulario PPGR1'!#REF!)</f>
        <v>#REF!</v>
      </c>
      <c r="E149" s="263" t="e">
        <f>IF('Formulario PPGR2'!$G151="","",'Formulario PPGR1'!#REF!)</f>
        <v>#REF!</v>
      </c>
      <c r="F149" s="263" t="e">
        <f>IF('Formulario PPGR2'!$G151="","",'Formulario PPGR1'!#REF!)</f>
        <v>#REF!</v>
      </c>
      <c r="G149" s="232" t="s">
        <v>213</v>
      </c>
      <c r="H149" s="232" t="s">
        <v>806</v>
      </c>
      <c r="I149" s="232" t="s">
        <v>807</v>
      </c>
      <c r="J149" s="231"/>
      <c r="K149" s="231"/>
      <c r="L149" s="231">
        <v>1</v>
      </c>
      <c r="M149" s="231"/>
      <c r="N149" s="231">
        <v>1</v>
      </c>
      <c r="O149" s="231"/>
      <c r="P149" s="231"/>
      <c r="Q149" s="231">
        <v>1</v>
      </c>
      <c r="R149" s="231"/>
      <c r="S149" s="231">
        <v>1</v>
      </c>
      <c r="T149" s="231"/>
      <c r="U149" s="231"/>
      <c r="V149" s="239">
        <f>+Tabla2[[#This Row],[Dic]]+Tabla2[[#This Row],[Nov]]+Tabla2[[#This Row],[Oct]]+Tabla2[[#This Row],[Sep]]+Tabla2[[#This Row],[Ago]]+Tabla2[[#This Row],[Jul]]+Tabla2[[#This Row],[Jun]]+Tabla2[[#This Row],[May]]+Tabla2[[#This Row],[Abr]]+Tabla2[[#This Row],[Mar]]+Tabla2[[#This Row],[Feb]]+Tabla2[[#This Row],[Ene]]</f>
        <v>4</v>
      </c>
      <c r="W149" s="259" t="s">
        <v>496</v>
      </c>
      <c r="X149" s="259" t="s">
        <v>518</v>
      </c>
      <c r="Y149" s="232"/>
      <c r="Z149" s="285" t="s">
        <v>803</v>
      </c>
      <c r="AA149" s="255"/>
      <c r="AB149" s="255"/>
      <c r="AC149" s="255"/>
      <c r="AD149" s="255"/>
      <c r="AE149" s="255"/>
      <c r="AF149" s="255"/>
      <c r="AG149" s="255"/>
      <c r="AH149" s="255"/>
      <c r="AI149" s="255"/>
      <c r="AJ149" s="255"/>
      <c r="AK149" s="255"/>
      <c r="AL149" s="255"/>
      <c r="AM149" s="255"/>
      <c r="AN149" s="255"/>
      <c r="AO149" s="255"/>
      <c r="AP149" s="255"/>
      <c r="AQ149" s="255"/>
      <c r="AR149" s="255"/>
      <c r="AS149" s="255"/>
      <c r="AT149" s="255"/>
      <c r="AU149" s="255"/>
      <c r="AV149" s="255"/>
      <c r="AW149" s="255"/>
      <c r="AX149" s="255"/>
      <c r="AY149" s="255"/>
      <c r="AZ149" s="255"/>
      <c r="BA149" s="255"/>
      <c r="BB149" s="255"/>
    </row>
    <row r="150" spans="2:54" s="241" customFormat="1" ht="63.75" hidden="1">
      <c r="B150" s="263" t="e">
        <f>IF('Formulario PPGR2'!$G152="","",CONCATENATE('Formulario PPGR2'!$C152,".",'Formulario PPGR2'!$D152,".",'Formulario PPGR2'!$E152,".",'Formulario PPGR2'!$F152))</f>
        <v>#REF!</v>
      </c>
      <c r="C150" s="263"/>
      <c r="D150" s="263" t="e">
        <f>IF('Formulario PPGR2'!$G152="","",'Formulario PPGR1'!#REF!)</f>
        <v>#REF!</v>
      </c>
      <c r="E150" s="263" t="e">
        <f>IF('Formulario PPGR2'!$G152="","",'Formulario PPGR1'!#REF!)</f>
        <v>#REF!</v>
      </c>
      <c r="F150" s="263" t="e">
        <f>IF('Formulario PPGR2'!$G152="","",'Formulario PPGR1'!#REF!)</f>
        <v>#REF!</v>
      </c>
      <c r="G150" s="232" t="s">
        <v>213</v>
      </c>
      <c r="H150" s="232" t="s">
        <v>808</v>
      </c>
      <c r="I150" s="232" t="s">
        <v>809</v>
      </c>
      <c r="J150" s="231">
        <v>1</v>
      </c>
      <c r="K150" s="231"/>
      <c r="L150" s="231"/>
      <c r="M150" s="231">
        <v>1</v>
      </c>
      <c r="N150" s="231"/>
      <c r="O150" s="231">
        <v>1</v>
      </c>
      <c r="P150" s="231"/>
      <c r="Q150" s="231"/>
      <c r="R150" s="231">
        <v>1</v>
      </c>
      <c r="S150" s="231"/>
      <c r="T150" s="231"/>
      <c r="U150" s="231"/>
      <c r="V150" s="239">
        <f>+Tabla2[[#This Row],[Dic]]+Tabla2[[#This Row],[Nov]]+Tabla2[[#This Row],[Oct]]+Tabla2[[#This Row],[Sep]]+Tabla2[[#This Row],[Ago]]+Tabla2[[#This Row],[Jul]]+Tabla2[[#This Row],[Jun]]+Tabla2[[#This Row],[May]]+Tabla2[[#This Row],[Abr]]+Tabla2[[#This Row],[Mar]]+Tabla2[[#This Row],[Feb]]+Tabla2[[#This Row],[Ene]]</f>
        <v>4</v>
      </c>
      <c r="W150" s="259" t="s">
        <v>497</v>
      </c>
      <c r="X150" s="259"/>
      <c r="Y150" s="232"/>
      <c r="Z150" s="285" t="s">
        <v>803</v>
      </c>
      <c r="AA150" s="255"/>
      <c r="AB150" s="255"/>
      <c r="AC150" s="255"/>
      <c r="AD150" s="255"/>
      <c r="AE150" s="255"/>
      <c r="AF150" s="255"/>
      <c r="AG150" s="255"/>
      <c r="AH150" s="255"/>
      <c r="AI150" s="255"/>
      <c r="AJ150" s="255"/>
      <c r="AK150" s="255"/>
      <c r="AL150" s="255"/>
      <c r="AM150" s="255"/>
      <c r="AN150" s="255"/>
      <c r="AO150" s="255"/>
      <c r="AP150" s="255"/>
      <c r="AQ150" s="255"/>
      <c r="AR150" s="255"/>
      <c r="AS150" s="255"/>
      <c r="AT150" s="255"/>
      <c r="AU150" s="255"/>
      <c r="AV150" s="255"/>
      <c r="AW150" s="255"/>
      <c r="AX150" s="255"/>
      <c r="AY150" s="255"/>
      <c r="AZ150" s="255"/>
      <c r="BA150" s="255"/>
      <c r="BB150" s="255"/>
    </row>
    <row r="151" spans="2:54" s="241" customFormat="1" ht="63.75" hidden="1">
      <c r="B151" s="263" t="e">
        <f>IF('Formulario PPGR2'!$G153="","",CONCATENATE('Formulario PPGR2'!$C153,".",'Formulario PPGR2'!$D153,".",'Formulario PPGR2'!$E153,".",'Formulario PPGR2'!$F153))</f>
        <v>#REF!</v>
      </c>
      <c r="C151" s="263"/>
      <c r="D151" s="263" t="e">
        <f>IF('Formulario PPGR2'!$G153="","",'Formulario PPGR1'!#REF!)</f>
        <v>#REF!</v>
      </c>
      <c r="E151" s="263" t="e">
        <f>IF('Formulario PPGR2'!$G153="","",'Formulario PPGR1'!#REF!)</f>
        <v>#REF!</v>
      </c>
      <c r="F151" s="263" t="e">
        <f>IF('Formulario PPGR2'!$G153="","",'Formulario PPGR1'!#REF!)</f>
        <v>#REF!</v>
      </c>
      <c r="G151" s="232" t="s">
        <v>213</v>
      </c>
      <c r="H151" s="232" t="s">
        <v>810</v>
      </c>
      <c r="I151" s="232" t="s">
        <v>811</v>
      </c>
      <c r="J151" s="231"/>
      <c r="K151" s="231"/>
      <c r="L151" s="231">
        <v>3</v>
      </c>
      <c r="M151" s="231"/>
      <c r="N151" s="231"/>
      <c r="O151" s="231">
        <v>3</v>
      </c>
      <c r="P151" s="231"/>
      <c r="Q151" s="231"/>
      <c r="R151" s="231">
        <v>4</v>
      </c>
      <c r="S151" s="231"/>
      <c r="T151" s="231"/>
      <c r="U151" s="231"/>
      <c r="V151" s="239">
        <f>+Tabla2[[#This Row],[Dic]]+Tabla2[[#This Row],[Nov]]+Tabla2[[#This Row],[Oct]]+Tabla2[[#This Row],[Sep]]+Tabla2[[#This Row],[Ago]]+Tabla2[[#This Row],[Jul]]+Tabla2[[#This Row],[Jun]]+Tabla2[[#This Row],[May]]+Tabla2[[#This Row],[Abr]]+Tabla2[[#This Row],[Mar]]+Tabla2[[#This Row],[Feb]]+Tabla2[[#This Row],[Ene]]</f>
        <v>10</v>
      </c>
      <c r="W151" s="259" t="s">
        <v>496</v>
      </c>
      <c r="X151" s="259" t="s">
        <v>610</v>
      </c>
      <c r="Y151" s="232"/>
      <c r="Z151" s="285" t="s">
        <v>803</v>
      </c>
      <c r="AA151" s="255"/>
      <c r="AB151" s="255"/>
      <c r="AC151" s="255"/>
      <c r="AD151" s="255"/>
      <c r="AE151" s="255"/>
      <c r="AF151" s="255"/>
      <c r="AG151" s="255"/>
      <c r="AH151" s="255"/>
      <c r="AI151" s="255"/>
      <c r="AJ151" s="255"/>
      <c r="AK151" s="255"/>
      <c r="AL151" s="255"/>
      <c r="AM151" s="255"/>
      <c r="AN151" s="255"/>
      <c r="AO151" s="255"/>
      <c r="AP151" s="255"/>
      <c r="AQ151" s="255"/>
      <c r="AR151" s="255"/>
      <c r="AS151" s="255"/>
      <c r="AT151" s="255"/>
      <c r="AU151" s="255"/>
      <c r="AV151" s="255"/>
      <c r="AW151" s="255"/>
      <c r="AX151" s="255"/>
      <c r="AY151" s="255"/>
      <c r="AZ151" s="255"/>
      <c r="BA151" s="255"/>
      <c r="BB151" s="255"/>
    </row>
    <row r="152" spans="2:54" s="241" customFormat="1" ht="63.75" hidden="1">
      <c r="B152" s="263" t="e">
        <f>IF('Formulario PPGR2'!$G154="","",CONCATENATE('Formulario PPGR2'!$C154,".",'Formulario PPGR2'!$D154,".",'Formulario PPGR2'!$E154,".",'Formulario PPGR2'!$F154))</f>
        <v>#REF!</v>
      </c>
      <c r="C152" s="263"/>
      <c r="D152" s="263" t="e">
        <f>IF('Formulario PPGR2'!$G154="","",'Formulario PPGR1'!#REF!)</f>
        <v>#REF!</v>
      </c>
      <c r="E152" s="263" t="e">
        <f>IF('Formulario PPGR2'!$G154="","",'Formulario PPGR1'!#REF!)</f>
        <v>#REF!</v>
      </c>
      <c r="F152" s="263" t="e">
        <f>IF('Formulario PPGR2'!$G154="","",'Formulario PPGR1'!#REF!)</f>
        <v>#REF!</v>
      </c>
      <c r="G152" s="232" t="s">
        <v>213</v>
      </c>
      <c r="H152" s="232" t="s">
        <v>812</v>
      </c>
      <c r="I152" s="232" t="s">
        <v>813</v>
      </c>
      <c r="J152" s="231">
        <v>1</v>
      </c>
      <c r="K152" s="231"/>
      <c r="L152" s="231"/>
      <c r="M152" s="231">
        <v>1</v>
      </c>
      <c r="N152" s="231"/>
      <c r="O152" s="231"/>
      <c r="P152" s="231">
        <v>1</v>
      </c>
      <c r="Q152" s="231"/>
      <c r="R152" s="231"/>
      <c r="S152" s="231">
        <v>1</v>
      </c>
      <c r="T152" s="231"/>
      <c r="U152" s="231"/>
      <c r="V152" s="239">
        <f>+Tabla2[[#This Row],[Dic]]+Tabla2[[#This Row],[Nov]]+Tabla2[[#This Row],[Oct]]+Tabla2[[#This Row],[Sep]]+Tabla2[[#This Row],[Ago]]+Tabla2[[#This Row],[Jul]]+Tabla2[[#This Row],[Jun]]+Tabla2[[#This Row],[May]]+Tabla2[[#This Row],[Abr]]+Tabla2[[#This Row],[Mar]]+Tabla2[[#This Row],[Feb]]+Tabla2[[#This Row],[Ene]]</f>
        <v>4</v>
      </c>
      <c r="W152" s="259" t="s">
        <v>497</v>
      </c>
      <c r="X152" s="259" t="s">
        <v>496</v>
      </c>
      <c r="Y152" s="232"/>
      <c r="Z152" s="285" t="s">
        <v>803</v>
      </c>
      <c r="AA152" s="255"/>
      <c r="AB152" s="255"/>
      <c r="AC152" s="255"/>
      <c r="AD152" s="255"/>
      <c r="AE152" s="255"/>
      <c r="AF152" s="255"/>
      <c r="AG152" s="255"/>
      <c r="AH152" s="255"/>
      <c r="AI152" s="255"/>
      <c r="AJ152" s="255"/>
      <c r="AK152" s="255"/>
      <c r="AL152" s="255"/>
      <c r="AM152" s="255"/>
      <c r="AN152" s="255"/>
      <c r="AO152" s="255"/>
      <c r="AP152" s="255"/>
      <c r="AQ152" s="255"/>
      <c r="AR152" s="255"/>
      <c r="AS152" s="255"/>
      <c r="AT152" s="255"/>
      <c r="AU152" s="255"/>
      <c r="AV152" s="255"/>
      <c r="AW152" s="255"/>
      <c r="AX152" s="255"/>
      <c r="AY152" s="255"/>
      <c r="AZ152" s="255"/>
      <c r="BA152" s="255"/>
      <c r="BB152" s="255"/>
    </row>
    <row r="153" spans="2:54" s="241" customFormat="1" ht="63.75" hidden="1">
      <c r="B153" s="263" t="e">
        <f>IF('Formulario PPGR2'!$G155="","",CONCATENATE('Formulario PPGR2'!$C155,".",'Formulario PPGR2'!$D155,".",'Formulario PPGR2'!$E155,".",'Formulario PPGR2'!$F155))</f>
        <v>#REF!</v>
      </c>
      <c r="C153" s="263"/>
      <c r="D153" s="263" t="e">
        <f>IF('Formulario PPGR2'!$G155="","",'Formulario PPGR1'!#REF!)</f>
        <v>#REF!</v>
      </c>
      <c r="E153" s="263" t="e">
        <f>IF('Formulario PPGR2'!$G155="","",'Formulario PPGR1'!#REF!)</f>
        <v>#REF!</v>
      </c>
      <c r="F153" s="263" t="e">
        <f>IF('Formulario PPGR2'!$G155="","",'Formulario PPGR1'!#REF!)</f>
        <v>#REF!</v>
      </c>
      <c r="G153" s="232" t="s">
        <v>213</v>
      </c>
      <c r="H153" s="232" t="s">
        <v>814</v>
      </c>
      <c r="I153" s="232" t="s">
        <v>815</v>
      </c>
      <c r="J153" s="231">
        <v>1</v>
      </c>
      <c r="K153" s="231"/>
      <c r="L153" s="231"/>
      <c r="M153" s="231">
        <v>1</v>
      </c>
      <c r="N153" s="231"/>
      <c r="O153" s="231"/>
      <c r="P153" s="231">
        <v>1</v>
      </c>
      <c r="Q153" s="231"/>
      <c r="R153" s="231"/>
      <c r="S153" s="231">
        <v>1</v>
      </c>
      <c r="T153" s="231"/>
      <c r="U153" s="231"/>
      <c r="V153" s="239">
        <f>+Tabla2[[#This Row],[Dic]]+Tabla2[[#This Row],[Nov]]+Tabla2[[#This Row],[Oct]]+Tabla2[[#This Row],[Sep]]+Tabla2[[#This Row],[Ago]]+Tabla2[[#This Row],[Jul]]+Tabla2[[#This Row],[Jun]]+Tabla2[[#This Row],[May]]+Tabla2[[#This Row],[Abr]]+Tabla2[[#This Row],[Mar]]+Tabla2[[#This Row],[Feb]]+Tabla2[[#This Row],[Ene]]</f>
        <v>4</v>
      </c>
      <c r="W153" s="259" t="s">
        <v>497</v>
      </c>
      <c r="X153" s="259" t="s">
        <v>496</v>
      </c>
      <c r="Y153" s="232"/>
      <c r="Z153" s="285" t="s">
        <v>803</v>
      </c>
      <c r="AA153" s="255"/>
      <c r="AB153" s="255"/>
      <c r="AC153" s="255"/>
      <c r="AD153" s="255"/>
      <c r="AE153" s="255"/>
      <c r="AF153" s="255"/>
      <c r="AG153" s="255"/>
      <c r="AH153" s="255"/>
      <c r="AI153" s="255"/>
      <c r="AJ153" s="255"/>
      <c r="AK153" s="255"/>
      <c r="AL153" s="255"/>
      <c r="AM153" s="255"/>
      <c r="AN153" s="255"/>
      <c r="AO153" s="255"/>
      <c r="AP153" s="255"/>
      <c r="AQ153" s="255"/>
      <c r="AR153" s="255"/>
      <c r="AS153" s="255"/>
      <c r="AT153" s="255"/>
      <c r="AU153" s="255"/>
      <c r="AV153" s="255"/>
      <c r="AW153" s="255"/>
      <c r="AX153" s="255"/>
      <c r="AY153" s="255"/>
      <c r="AZ153" s="255"/>
      <c r="BA153" s="255"/>
      <c r="BB153" s="255"/>
    </row>
    <row r="154" spans="2:54" s="241" customFormat="1" ht="63.75" hidden="1">
      <c r="B154" s="263" t="e">
        <f>IF('Formulario PPGR2'!$G156="","",CONCATENATE('Formulario PPGR2'!$C156,".",'Formulario PPGR2'!$D156,".",'Formulario PPGR2'!$E156,".",'Formulario PPGR2'!$F156))</f>
        <v>#REF!</v>
      </c>
      <c r="C154" s="263"/>
      <c r="D154" s="263" t="e">
        <f>IF('Formulario PPGR2'!$G156="","",'Formulario PPGR1'!#REF!)</f>
        <v>#REF!</v>
      </c>
      <c r="E154" s="263" t="e">
        <f>IF('Formulario PPGR2'!$G156="","",'Formulario PPGR1'!#REF!)</f>
        <v>#REF!</v>
      </c>
      <c r="F154" s="263" t="e">
        <f>IF('Formulario PPGR2'!$G156="","",'Formulario PPGR1'!#REF!)</f>
        <v>#REF!</v>
      </c>
      <c r="G154" s="232" t="s">
        <v>213</v>
      </c>
      <c r="H154" s="232" t="s">
        <v>816</v>
      </c>
      <c r="I154" s="232" t="s">
        <v>817</v>
      </c>
      <c r="J154" s="231"/>
      <c r="K154" s="231"/>
      <c r="L154" s="231">
        <v>1</v>
      </c>
      <c r="M154" s="231"/>
      <c r="N154" s="231"/>
      <c r="O154" s="231">
        <v>1</v>
      </c>
      <c r="P154" s="231"/>
      <c r="Q154" s="231"/>
      <c r="R154" s="231">
        <v>1</v>
      </c>
      <c r="S154" s="231"/>
      <c r="T154" s="231"/>
      <c r="U154" s="231">
        <v>1</v>
      </c>
      <c r="V154" s="239">
        <f>+Tabla2[[#This Row],[Dic]]+Tabla2[[#This Row],[Nov]]+Tabla2[[#This Row],[Oct]]+Tabla2[[#This Row],[Sep]]+Tabla2[[#This Row],[Ago]]+Tabla2[[#This Row],[Jul]]+Tabla2[[#This Row],[Jun]]+Tabla2[[#This Row],[May]]+Tabla2[[#This Row],[Abr]]+Tabla2[[#This Row],[Mar]]+Tabla2[[#This Row],[Feb]]+Tabla2[[#This Row],[Ene]]</f>
        <v>4</v>
      </c>
      <c r="W154" s="259" t="s">
        <v>497</v>
      </c>
      <c r="X154" s="259"/>
      <c r="Y154" s="232"/>
      <c r="Z154" s="285" t="s">
        <v>803</v>
      </c>
      <c r="AA154" s="255"/>
      <c r="AB154" s="255"/>
      <c r="AC154" s="255"/>
      <c r="AD154" s="255"/>
      <c r="AE154" s="255"/>
      <c r="AF154" s="255"/>
      <c r="AG154" s="255"/>
      <c r="AH154" s="255"/>
      <c r="AI154" s="255"/>
      <c r="AJ154" s="255"/>
      <c r="AK154" s="255"/>
      <c r="AL154" s="255"/>
      <c r="AM154" s="255"/>
      <c r="AN154" s="255"/>
      <c r="AO154" s="255"/>
      <c r="AP154" s="255"/>
      <c r="AQ154" s="255"/>
      <c r="AR154" s="255"/>
      <c r="AS154" s="255"/>
      <c r="AT154" s="255"/>
      <c r="AU154" s="255"/>
      <c r="AV154" s="255"/>
      <c r="AW154" s="255"/>
      <c r="AX154" s="255"/>
      <c r="AY154" s="255"/>
      <c r="AZ154" s="255"/>
      <c r="BA154" s="255"/>
      <c r="BB154" s="255"/>
    </row>
    <row r="155" spans="2:54" s="241" customFormat="1" ht="63.75" hidden="1">
      <c r="B155" s="263" t="e">
        <f>IF('Formulario PPGR2'!$G157="","",CONCATENATE('Formulario PPGR2'!$C157,".",'Formulario PPGR2'!$D157,".",'Formulario PPGR2'!$E157,".",'Formulario PPGR2'!$F157))</f>
        <v>#REF!</v>
      </c>
      <c r="C155" s="263"/>
      <c r="D155" s="263" t="e">
        <f>IF('Formulario PPGR2'!$G157="","",'Formulario PPGR1'!#REF!)</f>
        <v>#REF!</v>
      </c>
      <c r="E155" s="263" t="e">
        <f>IF('Formulario PPGR2'!$G157="","",'Formulario PPGR1'!#REF!)</f>
        <v>#REF!</v>
      </c>
      <c r="F155" s="263" t="e">
        <f>IF('Formulario PPGR2'!$G157="","",'Formulario PPGR1'!#REF!)</f>
        <v>#REF!</v>
      </c>
      <c r="G155" s="232" t="s">
        <v>213</v>
      </c>
      <c r="H155" s="232" t="s">
        <v>818</v>
      </c>
      <c r="I155" s="232" t="s">
        <v>819</v>
      </c>
      <c r="J155" s="231"/>
      <c r="K155" s="231"/>
      <c r="L155" s="231">
        <v>1</v>
      </c>
      <c r="M155" s="231"/>
      <c r="N155" s="231"/>
      <c r="O155" s="231">
        <v>1</v>
      </c>
      <c r="P155" s="231"/>
      <c r="Q155" s="231"/>
      <c r="R155" s="231">
        <v>1</v>
      </c>
      <c r="S155" s="231"/>
      <c r="T155" s="231"/>
      <c r="U155" s="231">
        <v>1</v>
      </c>
      <c r="V155" s="239">
        <f>+Tabla2[[#This Row],[Dic]]+Tabla2[[#This Row],[Nov]]+Tabla2[[#This Row],[Oct]]+Tabla2[[#This Row],[Sep]]+Tabla2[[#This Row],[Ago]]+Tabla2[[#This Row],[Jul]]+Tabla2[[#This Row],[Jun]]+Tabla2[[#This Row],[May]]+Tabla2[[#This Row],[Abr]]+Tabla2[[#This Row],[Mar]]+Tabla2[[#This Row],[Feb]]+Tabla2[[#This Row],[Ene]]</f>
        <v>4</v>
      </c>
      <c r="W155" s="259" t="s">
        <v>497</v>
      </c>
      <c r="X155" s="259"/>
      <c r="Y155" s="232"/>
      <c r="Z155" s="285" t="s">
        <v>803</v>
      </c>
      <c r="AA155" s="255"/>
      <c r="AB155" s="255"/>
      <c r="AC155" s="255"/>
      <c r="AD155" s="255"/>
      <c r="AE155" s="255"/>
      <c r="AF155" s="255"/>
      <c r="AG155" s="255"/>
      <c r="AH155" s="255"/>
      <c r="AI155" s="255"/>
      <c r="AJ155" s="255"/>
      <c r="AK155" s="255"/>
      <c r="AL155" s="255"/>
      <c r="AM155" s="255"/>
      <c r="AN155" s="255"/>
      <c r="AO155" s="255"/>
      <c r="AP155" s="255"/>
      <c r="AQ155" s="255"/>
      <c r="AR155" s="255"/>
      <c r="AS155" s="255"/>
      <c r="AT155" s="255"/>
      <c r="AU155" s="255"/>
      <c r="AV155" s="255"/>
      <c r="AW155" s="255"/>
      <c r="AX155" s="255"/>
      <c r="AY155" s="255"/>
      <c r="AZ155" s="255"/>
      <c r="BA155" s="255"/>
      <c r="BB155" s="255"/>
    </row>
    <row r="156" spans="2:54" s="241" customFormat="1" ht="63.75" hidden="1">
      <c r="B156" s="263" t="e">
        <f>IF('Formulario PPGR2'!$G158="","",CONCATENATE('Formulario PPGR2'!$C158,".",'Formulario PPGR2'!$D158,".",'Formulario PPGR2'!$E158,".",'Formulario PPGR2'!$F158))</f>
        <v>#REF!</v>
      </c>
      <c r="C156" s="263"/>
      <c r="D156" s="263" t="e">
        <f>IF('Formulario PPGR2'!$G158="","",'Formulario PPGR1'!#REF!)</f>
        <v>#REF!</v>
      </c>
      <c r="E156" s="263" t="e">
        <f>IF('Formulario PPGR2'!$G158="","",'Formulario PPGR1'!#REF!)</f>
        <v>#REF!</v>
      </c>
      <c r="F156" s="263" t="e">
        <f>IF('Formulario PPGR2'!$G158="","",'Formulario PPGR1'!#REF!)</f>
        <v>#REF!</v>
      </c>
      <c r="G156" s="232" t="s">
        <v>213</v>
      </c>
      <c r="H156" s="232" t="s">
        <v>820</v>
      </c>
      <c r="I156" s="232" t="s">
        <v>821</v>
      </c>
      <c r="J156" s="231"/>
      <c r="K156" s="231"/>
      <c r="L156" s="231"/>
      <c r="M156" s="231">
        <v>3</v>
      </c>
      <c r="N156" s="231"/>
      <c r="O156" s="231"/>
      <c r="P156" s="231"/>
      <c r="Q156" s="231">
        <v>3</v>
      </c>
      <c r="R156" s="231"/>
      <c r="S156" s="231"/>
      <c r="T156" s="231">
        <v>4</v>
      </c>
      <c r="U156" s="231"/>
      <c r="V156" s="239">
        <f>+Tabla2[[#This Row],[Dic]]+Tabla2[[#This Row],[Nov]]+Tabla2[[#This Row],[Oct]]+Tabla2[[#This Row],[Sep]]+Tabla2[[#This Row],[Ago]]+Tabla2[[#This Row],[Jul]]+Tabla2[[#This Row],[Jun]]+Tabla2[[#This Row],[May]]+Tabla2[[#This Row],[Abr]]+Tabla2[[#This Row],[Mar]]+Tabla2[[#This Row],[Feb]]+Tabla2[[#This Row],[Ene]]</f>
        <v>10</v>
      </c>
      <c r="W156" s="259" t="s">
        <v>496</v>
      </c>
      <c r="X156" s="259" t="s">
        <v>610</v>
      </c>
      <c r="Y156" s="232"/>
      <c r="Z156" s="285" t="s">
        <v>803</v>
      </c>
      <c r="AA156" s="255"/>
      <c r="AB156" s="255"/>
      <c r="AC156" s="255"/>
      <c r="AD156" s="255"/>
      <c r="AE156" s="255"/>
      <c r="AF156" s="255"/>
      <c r="AG156" s="255"/>
      <c r="AH156" s="255"/>
      <c r="AI156" s="255"/>
      <c r="AJ156" s="255"/>
      <c r="AK156" s="255"/>
      <c r="AL156" s="255"/>
      <c r="AM156" s="255"/>
      <c r="AN156" s="255"/>
      <c r="AO156" s="255"/>
      <c r="AP156" s="255"/>
      <c r="AQ156" s="255"/>
      <c r="AR156" s="255"/>
      <c r="AS156" s="255"/>
      <c r="AT156" s="255"/>
      <c r="AU156" s="255"/>
      <c r="AV156" s="255"/>
      <c r="AW156" s="255"/>
      <c r="AX156" s="255"/>
      <c r="AY156" s="255"/>
      <c r="AZ156" s="255"/>
      <c r="BA156" s="255"/>
      <c r="BB156" s="255"/>
    </row>
    <row r="157" spans="2:54" s="241" customFormat="1" ht="63.75" hidden="1">
      <c r="B157" s="263" t="e">
        <f>IF('Formulario PPGR2'!$G159="","",CONCATENATE('Formulario PPGR2'!$C159,".",'Formulario PPGR2'!$D159,".",'Formulario PPGR2'!$E159,".",'Formulario PPGR2'!$F159))</f>
        <v>#REF!</v>
      </c>
      <c r="C157" s="263"/>
      <c r="D157" s="263" t="e">
        <f>IF('Formulario PPGR2'!$G159="","",'Formulario PPGR1'!#REF!)</f>
        <v>#REF!</v>
      </c>
      <c r="E157" s="263" t="e">
        <f>IF('Formulario PPGR2'!$G159="","",'Formulario PPGR1'!#REF!)</f>
        <v>#REF!</v>
      </c>
      <c r="F157" s="263" t="e">
        <f>IF('Formulario PPGR2'!$G159="","",'Formulario PPGR1'!#REF!)</f>
        <v>#REF!</v>
      </c>
      <c r="G157" s="232" t="s">
        <v>213</v>
      </c>
      <c r="H157" s="232" t="s">
        <v>822</v>
      </c>
      <c r="I157" s="232" t="s">
        <v>823</v>
      </c>
      <c r="J157" s="231"/>
      <c r="K157" s="231"/>
      <c r="L157" s="231"/>
      <c r="M157" s="231">
        <v>1</v>
      </c>
      <c r="N157" s="231"/>
      <c r="O157" s="231"/>
      <c r="P157" s="231">
        <v>1</v>
      </c>
      <c r="Q157" s="231"/>
      <c r="R157" s="231"/>
      <c r="S157" s="231"/>
      <c r="T157" s="231">
        <v>1</v>
      </c>
      <c r="U157" s="231"/>
      <c r="V157" s="239">
        <f>+Tabla2[[#This Row],[Dic]]+Tabla2[[#This Row],[Nov]]+Tabla2[[#This Row],[Oct]]+Tabla2[[#This Row],[Sep]]+Tabla2[[#This Row],[Ago]]+Tabla2[[#This Row],[Jul]]+Tabla2[[#This Row],[Jun]]+Tabla2[[#This Row],[May]]+Tabla2[[#This Row],[Abr]]+Tabla2[[#This Row],[Mar]]+Tabla2[[#This Row],[Feb]]+Tabla2[[#This Row],[Ene]]</f>
        <v>3</v>
      </c>
      <c r="W157" s="259" t="s">
        <v>496</v>
      </c>
      <c r="X157" s="259" t="s">
        <v>518</v>
      </c>
      <c r="Y157" s="232"/>
      <c r="Z157" s="285" t="s">
        <v>803</v>
      </c>
      <c r="AA157" s="255"/>
      <c r="AB157" s="255"/>
      <c r="AC157" s="255"/>
      <c r="AD157" s="255"/>
      <c r="AE157" s="255"/>
      <c r="AF157" s="255"/>
      <c r="AG157" s="255"/>
      <c r="AH157" s="255"/>
      <c r="AI157" s="255"/>
      <c r="AJ157" s="255"/>
      <c r="AK157" s="255"/>
      <c r="AL157" s="255"/>
      <c r="AM157" s="255"/>
      <c r="AN157" s="255"/>
      <c r="AO157" s="255"/>
      <c r="AP157" s="255"/>
      <c r="AQ157" s="255"/>
      <c r="AR157" s="255"/>
      <c r="AS157" s="255"/>
      <c r="AT157" s="255"/>
      <c r="AU157" s="255"/>
      <c r="AV157" s="255"/>
      <c r="AW157" s="255"/>
      <c r="AX157" s="255"/>
      <c r="AY157" s="255"/>
      <c r="AZ157" s="255"/>
      <c r="BA157" s="255"/>
      <c r="BB157" s="255"/>
    </row>
    <row r="158" spans="2:54" s="241" customFormat="1" ht="63.75" hidden="1">
      <c r="B158" s="263" t="e">
        <f>IF('Formulario PPGR2'!$G160="","",CONCATENATE('Formulario PPGR2'!$C160,".",'Formulario PPGR2'!$D160,".",'Formulario PPGR2'!$E160,".",'Formulario PPGR2'!$F160))</f>
        <v>#REF!</v>
      </c>
      <c r="C158" s="263"/>
      <c r="D158" s="263" t="e">
        <f>IF('Formulario PPGR2'!$G160="","",'Formulario PPGR1'!#REF!)</f>
        <v>#REF!</v>
      </c>
      <c r="E158" s="263" t="e">
        <f>IF('Formulario PPGR2'!$G160="","",'Formulario PPGR1'!#REF!)</f>
        <v>#REF!</v>
      </c>
      <c r="F158" s="263" t="e">
        <f>IF('Formulario PPGR2'!$G160="","",'Formulario PPGR1'!#REF!)</f>
        <v>#REF!</v>
      </c>
      <c r="G158" s="232" t="s">
        <v>213</v>
      </c>
      <c r="H158" s="232" t="s">
        <v>824</v>
      </c>
      <c r="I158" s="232" t="s">
        <v>825</v>
      </c>
      <c r="J158" s="231"/>
      <c r="K158" s="231"/>
      <c r="L158" s="231"/>
      <c r="M158" s="231">
        <v>3</v>
      </c>
      <c r="N158" s="231"/>
      <c r="O158" s="231"/>
      <c r="P158" s="231"/>
      <c r="Q158" s="231">
        <v>3</v>
      </c>
      <c r="R158" s="231"/>
      <c r="S158" s="231"/>
      <c r="T158" s="231">
        <v>4</v>
      </c>
      <c r="U158" s="231"/>
      <c r="V158" s="239">
        <f>+Tabla2[[#This Row],[Dic]]+Tabla2[[#This Row],[Nov]]+Tabla2[[#This Row],[Oct]]+Tabla2[[#This Row],[Sep]]+Tabla2[[#This Row],[Ago]]+Tabla2[[#This Row],[Jul]]+Tabla2[[#This Row],[Jun]]+Tabla2[[#This Row],[May]]+Tabla2[[#This Row],[Abr]]+Tabla2[[#This Row],[Mar]]+Tabla2[[#This Row],[Feb]]+Tabla2[[#This Row],[Ene]]</f>
        <v>10</v>
      </c>
      <c r="W158" s="259" t="s">
        <v>496</v>
      </c>
      <c r="X158" s="259" t="s">
        <v>610</v>
      </c>
      <c r="Y158" s="232"/>
      <c r="Z158" s="285" t="s">
        <v>803</v>
      </c>
      <c r="AA158" s="255"/>
      <c r="AB158" s="255"/>
      <c r="AC158" s="255"/>
      <c r="AD158" s="255"/>
      <c r="AE158" s="255"/>
      <c r="AF158" s="255"/>
      <c r="AG158" s="255"/>
      <c r="AH158" s="255"/>
      <c r="AI158" s="255"/>
      <c r="AJ158" s="255"/>
      <c r="AK158" s="255"/>
      <c r="AL158" s="255"/>
      <c r="AM158" s="255"/>
      <c r="AN158" s="255"/>
      <c r="AO158" s="255"/>
      <c r="AP158" s="255"/>
      <c r="AQ158" s="255"/>
      <c r="AR158" s="255"/>
      <c r="AS158" s="255"/>
      <c r="AT158" s="255"/>
      <c r="AU158" s="255"/>
      <c r="AV158" s="255"/>
      <c r="AW158" s="255"/>
      <c r="AX158" s="255"/>
      <c r="AY158" s="255"/>
      <c r="AZ158" s="255"/>
      <c r="BA158" s="255"/>
      <c r="BB158" s="255"/>
    </row>
    <row r="159" spans="2:54" s="241" customFormat="1" ht="63.75" hidden="1">
      <c r="B159" s="263" t="e">
        <f>IF('Formulario PPGR2'!$G161="","",CONCATENATE('Formulario PPGR2'!$C161,".",'Formulario PPGR2'!$D161,".",'Formulario PPGR2'!$E161,".",'Formulario PPGR2'!$F161))</f>
        <v>#REF!</v>
      </c>
      <c r="C159" s="263"/>
      <c r="D159" s="263" t="e">
        <f>IF('Formulario PPGR2'!$G161="","",'Formulario PPGR1'!#REF!)</f>
        <v>#REF!</v>
      </c>
      <c r="E159" s="263" t="e">
        <f>IF('Formulario PPGR2'!$G161="","",'Formulario PPGR1'!#REF!)</f>
        <v>#REF!</v>
      </c>
      <c r="F159" s="263" t="e">
        <f>IF('Formulario PPGR2'!$G161="","",'Formulario PPGR1'!#REF!)</f>
        <v>#REF!</v>
      </c>
      <c r="G159" s="232" t="s">
        <v>213</v>
      </c>
      <c r="H159" s="232" t="s">
        <v>826</v>
      </c>
      <c r="I159" s="232" t="s">
        <v>827</v>
      </c>
      <c r="J159" s="231"/>
      <c r="K159" s="231"/>
      <c r="L159" s="231">
        <v>1</v>
      </c>
      <c r="M159" s="231"/>
      <c r="N159" s="231"/>
      <c r="O159" s="231"/>
      <c r="P159" s="231"/>
      <c r="Q159" s="231"/>
      <c r="R159" s="231"/>
      <c r="S159" s="231"/>
      <c r="T159" s="231"/>
      <c r="U159" s="231">
        <v>1</v>
      </c>
      <c r="V159" s="239">
        <f>+Tabla2[[#This Row],[Dic]]+Tabla2[[#This Row],[Nov]]+Tabla2[[#This Row],[Oct]]+Tabla2[[#This Row],[Sep]]+Tabla2[[#This Row],[Ago]]+Tabla2[[#This Row],[Jul]]+Tabla2[[#This Row],[Jun]]+Tabla2[[#This Row],[May]]+Tabla2[[#This Row],[Abr]]+Tabla2[[#This Row],[Mar]]+Tabla2[[#This Row],[Feb]]+Tabla2[[#This Row],[Ene]]</f>
        <v>2</v>
      </c>
      <c r="W159" s="259" t="s">
        <v>496</v>
      </c>
      <c r="X159" s="259" t="s">
        <v>518</v>
      </c>
      <c r="Y159" s="232"/>
      <c r="Z159" s="285" t="s">
        <v>803</v>
      </c>
      <c r="AA159" s="255"/>
      <c r="AB159" s="255"/>
      <c r="AC159" s="255"/>
      <c r="AD159" s="255"/>
      <c r="AE159" s="255"/>
      <c r="AF159" s="255"/>
      <c r="AG159" s="255"/>
      <c r="AH159" s="255"/>
      <c r="AI159" s="255"/>
      <c r="AJ159" s="255"/>
      <c r="AK159" s="255"/>
      <c r="AL159" s="255"/>
      <c r="AM159" s="255"/>
      <c r="AN159" s="255"/>
      <c r="AO159" s="255"/>
      <c r="AP159" s="255"/>
      <c r="AQ159" s="255"/>
      <c r="AR159" s="255"/>
      <c r="AS159" s="255"/>
      <c r="AT159" s="255"/>
      <c r="AU159" s="255"/>
      <c r="AV159" s="255"/>
      <c r="AW159" s="255"/>
      <c r="AX159" s="255"/>
      <c r="AY159" s="255"/>
      <c r="AZ159" s="255"/>
      <c r="BA159" s="255"/>
      <c r="BB159" s="255"/>
    </row>
    <row r="160" spans="2:54" s="241" customFormat="1" ht="63.75" hidden="1">
      <c r="B160" s="263" t="e">
        <f>IF('Formulario PPGR2'!$G162="","",CONCATENATE('Formulario PPGR2'!$C162,".",'Formulario PPGR2'!$D162,".",'Formulario PPGR2'!$E162,".",'Formulario PPGR2'!$F162))</f>
        <v>#REF!</v>
      </c>
      <c r="C160" s="263"/>
      <c r="D160" s="263" t="e">
        <f>IF('Formulario PPGR2'!$G162="","",'Formulario PPGR1'!#REF!)</f>
        <v>#REF!</v>
      </c>
      <c r="E160" s="263" t="e">
        <f>IF('Formulario PPGR2'!$G162="","",'Formulario PPGR1'!#REF!)</f>
        <v>#REF!</v>
      </c>
      <c r="F160" s="263" t="e">
        <f>IF('Formulario PPGR2'!$G162="","",'Formulario PPGR1'!#REF!)</f>
        <v>#REF!</v>
      </c>
      <c r="G160" s="232" t="s">
        <v>213</v>
      </c>
      <c r="H160" s="232" t="s">
        <v>828</v>
      </c>
      <c r="I160" s="232" t="s">
        <v>829</v>
      </c>
      <c r="J160" s="231"/>
      <c r="K160" s="231"/>
      <c r="L160" s="231"/>
      <c r="M160" s="231"/>
      <c r="N160" s="231">
        <v>1</v>
      </c>
      <c r="O160" s="231"/>
      <c r="P160" s="231"/>
      <c r="Q160" s="231"/>
      <c r="R160" s="231"/>
      <c r="S160" s="231"/>
      <c r="T160" s="231"/>
      <c r="U160" s="231"/>
      <c r="V160" s="239">
        <f>+Tabla2[[#This Row],[Dic]]+Tabla2[[#This Row],[Nov]]+Tabla2[[#This Row],[Oct]]+Tabla2[[#This Row],[Sep]]+Tabla2[[#This Row],[Ago]]+Tabla2[[#This Row],[Jul]]+Tabla2[[#This Row],[Jun]]+Tabla2[[#This Row],[May]]+Tabla2[[#This Row],[Abr]]+Tabla2[[#This Row],[Mar]]+Tabla2[[#This Row],[Feb]]+Tabla2[[#This Row],[Ene]]</f>
        <v>1</v>
      </c>
      <c r="W160" s="259" t="s">
        <v>496</v>
      </c>
      <c r="X160" s="259" t="s">
        <v>518</v>
      </c>
      <c r="Y160" s="232"/>
      <c r="Z160" s="285" t="s">
        <v>803</v>
      </c>
      <c r="AA160" s="255"/>
      <c r="AB160" s="255"/>
      <c r="AC160" s="255"/>
      <c r="AD160" s="255"/>
      <c r="AE160" s="255"/>
      <c r="AF160" s="255"/>
      <c r="AG160" s="255"/>
      <c r="AH160" s="255"/>
      <c r="AI160" s="255"/>
      <c r="AJ160" s="255"/>
      <c r="AK160" s="255"/>
      <c r="AL160" s="255"/>
      <c r="AM160" s="255"/>
      <c r="AN160" s="255"/>
      <c r="AO160" s="255"/>
      <c r="AP160" s="255"/>
      <c r="AQ160" s="255"/>
      <c r="AR160" s="255"/>
      <c r="AS160" s="255"/>
      <c r="AT160" s="255"/>
      <c r="AU160" s="255"/>
      <c r="AV160" s="255"/>
      <c r="AW160" s="255"/>
      <c r="AX160" s="255"/>
      <c r="AY160" s="255"/>
      <c r="AZ160" s="255"/>
      <c r="BA160" s="255"/>
      <c r="BB160" s="255"/>
    </row>
    <row r="161" spans="2:54" s="241" customFormat="1" ht="63.75" hidden="1">
      <c r="B161" s="263" t="e">
        <f>IF('Formulario PPGR2'!$G163="","",CONCATENATE('Formulario PPGR2'!$C163,".",'Formulario PPGR2'!$D163,".",'Formulario PPGR2'!$E163,".",'Formulario PPGR2'!$F163))</f>
        <v>#REF!</v>
      </c>
      <c r="C161" s="263"/>
      <c r="D161" s="263" t="e">
        <f>IF('Formulario PPGR2'!$G163="","",'Formulario PPGR1'!#REF!)</f>
        <v>#REF!</v>
      </c>
      <c r="E161" s="263" t="e">
        <f>IF('Formulario PPGR2'!$G163="","",'Formulario PPGR1'!#REF!)</f>
        <v>#REF!</v>
      </c>
      <c r="F161" s="263" t="e">
        <f>IF('Formulario PPGR2'!$G163="","",'Formulario PPGR1'!#REF!)</f>
        <v>#REF!</v>
      </c>
      <c r="G161" s="232" t="s">
        <v>213</v>
      </c>
      <c r="H161" s="232" t="s">
        <v>830</v>
      </c>
      <c r="I161" s="232" t="s">
        <v>831</v>
      </c>
      <c r="J161" s="231"/>
      <c r="K161" s="231"/>
      <c r="L161" s="231">
        <v>1</v>
      </c>
      <c r="M161" s="231"/>
      <c r="N161" s="231"/>
      <c r="O161" s="231"/>
      <c r="P161" s="231"/>
      <c r="Q161" s="231"/>
      <c r="R161" s="231"/>
      <c r="S161" s="231"/>
      <c r="T161" s="231"/>
      <c r="U161" s="231"/>
      <c r="V161" s="239">
        <f>+Tabla2[[#This Row],[Dic]]+Tabla2[[#This Row],[Nov]]+Tabla2[[#This Row],[Oct]]+Tabla2[[#This Row],[Sep]]+Tabla2[[#This Row],[Ago]]+Tabla2[[#This Row],[Jul]]+Tabla2[[#This Row],[Jun]]+Tabla2[[#This Row],[May]]+Tabla2[[#This Row],[Abr]]+Tabla2[[#This Row],[Mar]]+Tabla2[[#This Row],[Feb]]+Tabla2[[#This Row],[Ene]]</f>
        <v>1</v>
      </c>
      <c r="W161" s="232" t="s">
        <v>832</v>
      </c>
      <c r="X161" s="259" t="s">
        <v>507</v>
      </c>
      <c r="Y161" s="232"/>
      <c r="Z161" s="285" t="s">
        <v>803</v>
      </c>
      <c r="AA161" s="255"/>
      <c r="AB161" s="255"/>
      <c r="AC161" s="255"/>
      <c r="AD161" s="255"/>
      <c r="AE161" s="255"/>
      <c r="AF161" s="255"/>
      <c r="AG161" s="255"/>
      <c r="AH161" s="255"/>
      <c r="AI161" s="255"/>
      <c r="AJ161" s="255"/>
      <c r="AK161" s="255"/>
      <c r="AL161" s="255"/>
      <c r="AM161" s="255"/>
      <c r="AN161" s="255"/>
      <c r="AO161" s="255"/>
      <c r="AP161" s="255"/>
      <c r="AQ161" s="255"/>
      <c r="AR161" s="255"/>
      <c r="AS161" s="255"/>
      <c r="AT161" s="255"/>
      <c r="AU161" s="255"/>
      <c r="AV161" s="255"/>
      <c r="AW161" s="255"/>
      <c r="AX161" s="255"/>
      <c r="AY161" s="255"/>
      <c r="AZ161" s="255"/>
      <c r="BA161" s="255"/>
      <c r="BB161" s="255"/>
    </row>
    <row r="162" spans="2:54" s="241" customFormat="1" ht="60.75" hidden="1" customHeight="1">
      <c r="B162" s="263" t="e">
        <f>IF('Formulario PPGR2'!$G164="","",CONCATENATE('Formulario PPGR2'!$C164,".",'Formulario PPGR2'!$D164,".",'Formulario PPGR2'!$E164,".",'Formulario PPGR2'!$F164))</f>
        <v>#REF!</v>
      </c>
      <c r="C162" s="263"/>
      <c r="D162" s="263" t="e">
        <f>IF('Formulario PPGR2'!$G164="","",'Formulario PPGR1'!#REF!)</f>
        <v>#REF!</v>
      </c>
      <c r="E162" s="263" t="e">
        <f>IF('Formulario PPGR2'!$G164="","",'Formulario PPGR1'!#REF!)</f>
        <v>#REF!</v>
      </c>
      <c r="F162" s="263" t="e">
        <f>IF('Formulario PPGR2'!$G164="","",'Formulario PPGR1'!#REF!)</f>
        <v>#REF!</v>
      </c>
      <c r="G162" s="232" t="s">
        <v>213</v>
      </c>
      <c r="H162" s="232" t="s">
        <v>833</v>
      </c>
      <c r="I162" s="232" t="s">
        <v>834</v>
      </c>
      <c r="J162" s="231"/>
      <c r="K162" s="231">
        <v>3</v>
      </c>
      <c r="L162" s="231"/>
      <c r="M162" s="231"/>
      <c r="N162" s="231"/>
      <c r="O162" s="231"/>
      <c r="P162" s="231"/>
      <c r="Q162" s="231"/>
      <c r="R162" s="231"/>
      <c r="S162" s="231"/>
      <c r="T162" s="231"/>
      <c r="U162" s="231"/>
      <c r="V162" s="239">
        <f>+Tabla2[[#This Row],[Dic]]+Tabla2[[#This Row],[Nov]]+Tabla2[[#This Row],[Oct]]+Tabla2[[#This Row],[Sep]]+Tabla2[[#This Row],[Ago]]+Tabla2[[#This Row],[Jul]]+Tabla2[[#This Row],[Jun]]+Tabla2[[#This Row],[May]]+Tabla2[[#This Row],[Abr]]+Tabla2[[#This Row],[Mar]]+Tabla2[[#This Row],[Feb]]+Tabla2[[#This Row],[Ene]]</f>
        <v>3</v>
      </c>
      <c r="W162" s="259" t="s">
        <v>496</v>
      </c>
      <c r="X162" s="259" t="s">
        <v>518</v>
      </c>
      <c r="Y162" s="232"/>
      <c r="Z162" s="285" t="s">
        <v>803</v>
      </c>
      <c r="AA162" s="255"/>
      <c r="AB162" s="255"/>
      <c r="AC162" s="255"/>
      <c r="AD162" s="255"/>
      <c r="AE162" s="255"/>
      <c r="AF162" s="255"/>
      <c r="AG162" s="255"/>
      <c r="AH162" s="255"/>
      <c r="AI162" s="255"/>
      <c r="AJ162" s="255"/>
      <c r="AK162" s="255"/>
      <c r="AL162" s="255"/>
      <c r="AM162" s="255"/>
      <c r="AN162" s="255"/>
      <c r="AO162" s="255"/>
      <c r="AP162" s="255"/>
      <c r="AQ162" s="255"/>
      <c r="AR162" s="255"/>
      <c r="AS162" s="255"/>
      <c r="AT162" s="255"/>
      <c r="AU162" s="255"/>
      <c r="AV162" s="255"/>
      <c r="AW162" s="255"/>
      <c r="AX162" s="255"/>
      <c r="AY162" s="255"/>
      <c r="AZ162" s="255"/>
      <c r="BA162" s="255"/>
      <c r="BB162" s="255"/>
    </row>
    <row r="163" spans="2:54" s="241" customFormat="1" ht="63.75" hidden="1">
      <c r="B163" s="263" t="e">
        <f>IF('Formulario PPGR2'!$G165="","",CONCATENATE('Formulario PPGR2'!$C165,".",'Formulario PPGR2'!$D165,".",'Formulario PPGR2'!$E165,".",'Formulario PPGR2'!$F165))</f>
        <v>#REF!</v>
      </c>
      <c r="C163" s="263"/>
      <c r="D163" s="263" t="e">
        <f>IF('Formulario PPGR2'!$G165="","",'Formulario PPGR1'!#REF!)</f>
        <v>#REF!</v>
      </c>
      <c r="E163" s="263" t="e">
        <f>IF('Formulario PPGR2'!$G165="","",'Formulario PPGR1'!#REF!)</f>
        <v>#REF!</v>
      </c>
      <c r="F163" s="263" t="e">
        <f>IF('Formulario PPGR2'!$G165="","",'Formulario PPGR1'!#REF!)</f>
        <v>#REF!</v>
      </c>
      <c r="G163" s="232" t="s">
        <v>213</v>
      </c>
      <c r="H163" s="232" t="s">
        <v>835</v>
      </c>
      <c r="I163" s="232" t="s">
        <v>836</v>
      </c>
      <c r="J163" s="231"/>
      <c r="K163" s="231"/>
      <c r="L163" s="231"/>
      <c r="M163" s="231"/>
      <c r="N163" s="231"/>
      <c r="O163" s="231"/>
      <c r="P163" s="231"/>
      <c r="Q163" s="231"/>
      <c r="R163" s="231">
        <v>1</v>
      </c>
      <c r="S163" s="231"/>
      <c r="T163" s="231"/>
      <c r="U163" s="231"/>
      <c r="V163" s="239">
        <f>+Tabla2[[#This Row],[Dic]]+Tabla2[[#This Row],[Nov]]+Tabla2[[#This Row],[Oct]]+Tabla2[[#This Row],[Sep]]+Tabla2[[#This Row],[Ago]]+Tabla2[[#This Row],[Jul]]+Tabla2[[#This Row],[Jun]]+Tabla2[[#This Row],[May]]+Tabla2[[#This Row],[Abr]]+Tabla2[[#This Row],[Mar]]+Tabla2[[#This Row],[Feb]]+Tabla2[[#This Row],[Ene]]</f>
        <v>1</v>
      </c>
      <c r="W163" s="259" t="s">
        <v>496</v>
      </c>
      <c r="X163" s="259" t="s">
        <v>518</v>
      </c>
      <c r="Y163" s="232"/>
      <c r="Z163" s="285" t="s">
        <v>803</v>
      </c>
      <c r="AA163" s="255"/>
      <c r="AB163" s="255"/>
      <c r="AC163" s="255"/>
      <c r="AD163" s="255"/>
      <c r="AE163" s="255"/>
      <c r="AF163" s="255"/>
      <c r="AG163" s="255"/>
      <c r="AH163" s="255"/>
      <c r="AI163" s="255"/>
      <c r="AJ163" s="255"/>
      <c r="AK163" s="255"/>
      <c r="AL163" s="255"/>
      <c r="AM163" s="255"/>
      <c r="AN163" s="255"/>
      <c r="AO163" s="255"/>
      <c r="AP163" s="255"/>
      <c r="AQ163" s="255"/>
      <c r="AR163" s="255"/>
      <c r="AS163" s="255"/>
      <c r="AT163" s="255"/>
      <c r="AU163" s="255"/>
      <c r="AV163" s="255"/>
      <c r="AW163" s="255"/>
      <c r="AX163" s="255"/>
      <c r="AY163" s="255"/>
      <c r="AZ163" s="255"/>
      <c r="BA163" s="255"/>
      <c r="BB163" s="255"/>
    </row>
    <row r="164" spans="2:54" s="241" customFormat="1" ht="63.75" hidden="1">
      <c r="B164" s="263" t="e">
        <f>IF('Formulario PPGR2'!$G166="","",CONCATENATE('Formulario PPGR2'!$C166,".",'Formulario PPGR2'!$D166,".",'Formulario PPGR2'!$E166,".",'Formulario PPGR2'!$F166))</f>
        <v>#REF!</v>
      </c>
      <c r="C164" s="263"/>
      <c r="D164" s="263" t="e">
        <f>IF('Formulario PPGR2'!$G166="","",'Formulario PPGR1'!#REF!)</f>
        <v>#REF!</v>
      </c>
      <c r="E164" s="263" t="e">
        <f>IF('Formulario PPGR2'!$G166="","",'Formulario PPGR1'!#REF!)</f>
        <v>#REF!</v>
      </c>
      <c r="F164" s="263" t="e">
        <f>IF('Formulario PPGR2'!$G166="","",'Formulario PPGR1'!#REF!)</f>
        <v>#REF!</v>
      </c>
      <c r="G164" s="232" t="s">
        <v>213</v>
      </c>
      <c r="H164" s="232" t="s">
        <v>837</v>
      </c>
      <c r="I164" s="232" t="s">
        <v>838</v>
      </c>
      <c r="J164" s="231"/>
      <c r="K164" s="231"/>
      <c r="L164" s="231">
        <v>1</v>
      </c>
      <c r="M164" s="231"/>
      <c r="N164" s="231"/>
      <c r="O164" s="231"/>
      <c r="P164" s="231">
        <v>1</v>
      </c>
      <c r="Q164" s="231"/>
      <c r="R164" s="231"/>
      <c r="S164" s="231"/>
      <c r="T164" s="231">
        <v>1</v>
      </c>
      <c r="U164" s="231"/>
      <c r="V164" s="239">
        <f>+Tabla2[[#This Row],[Dic]]+Tabla2[[#This Row],[Nov]]+Tabla2[[#This Row],[Oct]]+Tabla2[[#This Row],[Sep]]+Tabla2[[#This Row],[Ago]]+Tabla2[[#This Row],[Jul]]+Tabla2[[#This Row],[Jun]]+Tabla2[[#This Row],[May]]+Tabla2[[#This Row],[Abr]]+Tabla2[[#This Row],[Mar]]+Tabla2[[#This Row],[Feb]]+Tabla2[[#This Row],[Ene]]</f>
        <v>3</v>
      </c>
      <c r="W164" s="259" t="s">
        <v>496</v>
      </c>
      <c r="X164" s="259" t="s">
        <v>518</v>
      </c>
      <c r="Y164" s="232"/>
      <c r="Z164" s="285" t="s">
        <v>803</v>
      </c>
      <c r="AA164" s="255"/>
      <c r="AB164" s="255"/>
      <c r="AC164" s="255"/>
      <c r="AD164" s="255"/>
      <c r="AE164" s="255"/>
      <c r="AF164" s="255"/>
      <c r="AG164" s="255"/>
      <c r="AH164" s="255"/>
      <c r="AI164" s="255"/>
      <c r="AJ164" s="255"/>
      <c r="AK164" s="255"/>
      <c r="AL164" s="255"/>
      <c r="AM164" s="255"/>
      <c r="AN164" s="255"/>
      <c r="AO164" s="255"/>
      <c r="AP164" s="255"/>
      <c r="AQ164" s="255"/>
      <c r="AR164" s="255"/>
      <c r="AS164" s="255"/>
      <c r="AT164" s="255"/>
      <c r="AU164" s="255"/>
      <c r="AV164" s="255"/>
      <c r="AW164" s="255"/>
      <c r="AX164" s="255"/>
      <c r="AY164" s="255"/>
      <c r="AZ164" s="255"/>
      <c r="BA164" s="255"/>
      <c r="BB164" s="255"/>
    </row>
    <row r="165" spans="2:54" s="241" customFormat="1" ht="63.75" hidden="1">
      <c r="B165" s="263" t="e">
        <f>IF('Formulario PPGR2'!$G167="","",CONCATENATE('Formulario PPGR2'!$C167,".",'Formulario PPGR2'!$D167,".",'Formulario PPGR2'!$E167,".",'Formulario PPGR2'!$F167))</f>
        <v>#REF!</v>
      </c>
      <c r="C165" s="263"/>
      <c r="D165" s="263" t="e">
        <f>IF('Formulario PPGR2'!$G167="","",'Formulario PPGR1'!#REF!)</f>
        <v>#REF!</v>
      </c>
      <c r="E165" s="263" t="e">
        <f>IF('Formulario PPGR2'!$G167="","",'Formulario PPGR1'!#REF!)</f>
        <v>#REF!</v>
      </c>
      <c r="F165" s="263" t="e">
        <f>IF('Formulario PPGR2'!$G167="","",'Formulario PPGR1'!#REF!)</f>
        <v>#REF!</v>
      </c>
      <c r="G165" s="232" t="s">
        <v>213</v>
      </c>
      <c r="H165" s="232" t="s">
        <v>839</v>
      </c>
      <c r="I165" s="232" t="s">
        <v>840</v>
      </c>
      <c r="J165" s="231"/>
      <c r="K165" s="231"/>
      <c r="L165" s="231"/>
      <c r="M165" s="231">
        <v>1</v>
      </c>
      <c r="N165" s="231"/>
      <c r="O165" s="231"/>
      <c r="P165" s="231"/>
      <c r="Q165" s="231">
        <v>1</v>
      </c>
      <c r="R165" s="231"/>
      <c r="S165" s="231"/>
      <c r="T165" s="231"/>
      <c r="U165" s="231">
        <v>1</v>
      </c>
      <c r="V165" s="239">
        <f>+Tabla2[[#This Row],[Dic]]+Tabla2[[#This Row],[Nov]]+Tabla2[[#This Row],[Oct]]+Tabla2[[#This Row],[Sep]]+Tabla2[[#This Row],[Ago]]+Tabla2[[#This Row],[Jul]]+Tabla2[[#This Row],[Jun]]+Tabla2[[#This Row],[May]]+Tabla2[[#This Row],[Abr]]+Tabla2[[#This Row],[Mar]]+Tabla2[[#This Row],[Feb]]+Tabla2[[#This Row],[Ene]]</f>
        <v>3</v>
      </c>
      <c r="W165" s="259" t="s">
        <v>497</v>
      </c>
      <c r="X165" s="259"/>
      <c r="Y165" s="232"/>
      <c r="Z165" s="285" t="s">
        <v>803</v>
      </c>
      <c r="AA165" s="255"/>
      <c r="AB165" s="255"/>
      <c r="AC165" s="255"/>
      <c r="AD165" s="255"/>
      <c r="AE165" s="255"/>
      <c r="AF165" s="255"/>
      <c r="AG165" s="255"/>
      <c r="AH165" s="255"/>
      <c r="AI165" s="255"/>
      <c r="AJ165" s="255"/>
      <c r="AK165" s="255"/>
      <c r="AL165" s="255"/>
      <c r="AM165" s="255"/>
      <c r="AN165" s="255"/>
      <c r="AO165" s="255"/>
      <c r="AP165" s="255"/>
      <c r="AQ165" s="255"/>
      <c r="AR165" s="255"/>
      <c r="AS165" s="255"/>
      <c r="AT165" s="255"/>
      <c r="AU165" s="255"/>
      <c r="AV165" s="255"/>
      <c r="AW165" s="255"/>
      <c r="AX165" s="255"/>
      <c r="AY165" s="255"/>
      <c r="AZ165" s="255"/>
      <c r="BA165" s="255"/>
      <c r="BB165" s="255"/>
    </row>
    <row r="166" spans="2:54" s="241" customFormat="1" ht="63.75" hidden="1">
      <c r="B166" s="263" t="e">
        <f>IF('Formulario PPGR2'!$G168="","",CONCATENATE('Formulario PPGR2'!$C168,".",'Formulario PPGR2'!$D168,".",'Formulario PPGR2'!$E168,".",'Formulario PPGR2'!$F168))</f>
        <v>#REF!</v>
      </c>
      <c r="C166" s="263"/>
      <c r="D166" s="263" t="e">
        <f>IF('Formulario PPGR2'!$G168="","",'Formulario PPGR1'!#REF!)</f>
        <v>#REF!</v>
      </c>
      <c r="E166" s="263" t="e">
        <f>IF('Formulario PPGR2'!$G168="","",'Formulario PPGR1'!#REF!)</f>
        <v>#REF!</v>
      </c>
      <c r="F166" s="263" t="e">
        <f>IF('Formulario PPGR2'!$G168="","",'Formulario PPGR1'!#REF!)</f>
        <v>#REF!</v>
      </c>
      <c r="G166" s="232" t="s">
        <v>213</v>
      </c>
      <c r="H166" s="232" t="s">
        <v>841</v>
      </c>
      <c r="I166" s="232" t="s">
        <v>842</v>
      </c>
      <c r="J166" s="231"/>
      <c r="K166" s="231"/>
      <c r="L166" s="231">
        <v>1</v>
      </c>
      <c r="M166" s="231"/>
      <c r="N166" s="231"/>
      <c r="O166" s="231"/>
      <c r="P166" s="231"/>
      <c r="Q166" s="231"/>
      <c r="R166" s="231"/>
      <c r="S166" s="231"/>
      <c r="T166" s="231"/>
      <c r="U166" s="231"/>
      <c r="V166" s="239">
        <f>+Tabla2[[#This Row],[Dic]]+Tabla2[[#This Row],[Nov]]+Tabla2[[#This Row],[Oct]]+Tabla2[[#This Row],[Sep]]+Tabla2[[#This Row],[Ago]]+Tabla2[[#This Row],[Jul]]+Tabla2[[#This Row],[Jun]]+Tabla2[[#This Row],[May]]+Tabla2[[#This Row],[Abr]]+Tabla2[[#This Row],[Mar]]+Tabla2[[#This Row],[Feb]]+Tabla2[[#This Row],[Ene]]</f>
        <v>1</v>
      </c>
      <c r="W166" s="259" t="s">
        <v>507</v>
      </c>
      <c r="X166" s="259"/>
      <c r="Y166" s="232" t="s">
        <v>843</v>
      </c>
      <c r="Z166" s="285" t="s">
        <v>803</v>
      </c>
      <c r="AA166" s="255"/>
      <c r="AB166" s="255"/>
      <c r="AC166" s="255"/>
      <c r="AD166" s="255"/>
      <c r="AE166" s="255"/>
      <c r="AF166" s="255"/>
      <c r="AG166" s="255"/>
      <c r="AH166" s="255"/>
      <c r="AI166" s="255"/>
      <c r="AJ166" s="255"/>
      <c r="AK166" s="255"/>
      <c r="AL166" s="255"/>
      <c r="AM166" s="255"/>
      <c r="AN166" s="255"/>
      <c r="AO166" s="255"/>
      <c r="AP166" s="255"/>
      <c r="AQ166" s="255"/>
      <c r="AR166" s="255"/>
      <c r="AS166" s="255"/>
      <c r="AT166" s="255"/>
      <c r="AU166" s="255"/>
      <c r="AV166" s="255"/>
      <c r="AW166" s="255"/>
      <c r="AX166" s="255"/>
      <c r="AY166" s="255"/>
      <c r="AZ166" s="255"/>
      <c r="BA166" s="255"/>
      <c r="BB166" s="255"/>
    </row>
    <row r="167" spans="2:54" s="241" customFormat="1" ht="63.75" hidden="1">
      <c r="B167" s="263" t="e">
        <f>IF('Formulario PPGR2'!$G169="","",CONCATENATE('Formulario PPGR2'!$C169,".",'Formulario PPGR2'!$D169,".",'Formulario PPGR2'!$E169,".",'Formulario PPGR2'!$F169))</f>
        <v>#REF!</v>
      </c>
      <c r="C167" s="263"/>
      <c r="D167" s="263" t="e">
        <f>IF('Formulario PPGR2'!$G169="","",'Formulario PPGR1'!#REF!)</f>
        <v>#REF!</v>
      </c>
      <c r="E167" s="263" t="e">
        <f>IF('Formulario PPGR2'!$G169="","",'Formulario PPGR1'!#REF!)</f>
        <v>#REF!</v>
      </c>
      <c r="F167" s="263" t="e">
        <f>IF('Formulario PPGR2'!$G169="","",'Formulario PPGR1'!#REF!)</f>
        <v>#REF!</v>
      </c>
      <c r="G167" s="232" t="s">
        <v>213</v>
      </c>
      <c r="H167" s="232" t="s">
        <v>844</v>
      </c>
      <c r="I167" s="232" t="s">
        <v>845</v>
      </c>
      <c r="J167" s="231"/>
      <c r="K167" s="231"/>
      <c r="L167" s="231"/>
      <c r="M167" s="231">
        <v>3</v>
      </c>
      <c r="N167" s="231"/>
      <c r="O167" s="231"/>
      <c r="P167" s="231">
        <v>3</v>
      </c>
      <c r="Q167" s="231"/>
      <c r="R167" s="231"/>
      <c r="S167" s="231">
        <v>4</v>
      </c>
      <c r="T167" s="231"/>
      <c r="U167" s="231"/>
      <c r="V167" s="239">
        <f>+Tabla2[[#This Row],[Dic]]+Tabla2[[#This Row],[Nov]]+Tabla2[[#This Row],[Oct]]+Tabla2[[#This Row],[Sep]]+Tabla2[[#This Row],[Ago]]+Tabla2[[#This Row],[Jul]]+Tabla2[[#This Row],[Jun]]+Tabla2[[#This Row],[May]]+Tabla2[[#This Row],[Abr]]+Tabla2[[#This Row],[Mar]]+Tabla2[[#This Row],[Feb]]+Tabla2[[#This Row],[Ene]]</f>
        <v>10</v>
      </c>
      <c r="W167" s="259" t="s">
        <v>496</v>
      </c>
      <c r="X167" s="259"/>
      <c r="Y167" s="232"/>
      <c r="Z167" s="285" t="s">
        <v>803</v>
      </c>
      <c r="AA167" s="255"/>
      <c r="AB167" s="255"/>
      <c r="AC167" s="255"/>
      <c r="AD167" s="255"/>
      <c r="AE167" s="255"/>
      <c r="AF167" s="255"/>
      <c r="AG167" s="255"/>
      <c r="AH167" s="255"/>
      <c r="AI167" s="255"/>
      <c r="AJ167" s="255"/>
      <c r="AK167" s="255"/>
      <c r="AL167" s="255"/>
      <c r="AM167" s="255"/>
      <c r="AN167" s="255"/>
      <c r="AO167" s="255"/>
      <c r="AP167" s="255"/>
      <c r="AQ167" s="255"/>
      <c r="AR167" s="255"/>
      <c r="AS167" s="255"/>
      <c r="AT167" s="255"/>
      <c r="AU167" s="255"/>
      <c r="AV167" s="255"/>
      <c r="AW167" s="255"/>
      <c r="AX167" s="255"/>
      <c r="AY167" s="255"/>
      <c r="AZ167" s="255"/>
      <c r="BA167" s="255"/>
      <c r="BB167" s="255"/>
    </row>
    <row r="168" spans="2:54" s="241" customFormat="1" ht="63.75" hidden="1">
      <c r="B168" s="263" t="e">
        <f>IF('Formulario PPGR2'!$G170="","",CONCATENATE('Formulario PPGR2'!$C170,".",'Formulario PPGR2'!$D170,".",'Formulario PPGR2'!$E170,".",'Formulario PPGR2'!$F170))</f>
        <v>#REF!</v>
      </c>
      <c r="C168" s="263"/>
      <c r="D168" s="263" t="e">
        <f>IF('Formulario PPGR2'!$G170="","",'Formulario PPGR1'!#REF!)</f>
        <v>#REF!</v>
      </c>
      <c r="E168" s="263" t="e">
        <f>IF('Formulario PPGR2'!$G170="","",'Formulario PPGR1'!#REF!)</f>
        <v>#REF!</v>
      </c>
      <c r="F168" s="263" t="e">
        <f>IF('Formulario PPGR2'!$G170="","",'Formulario PPGR1'!#REF!)</f>
        <v>#REF!</v>
      </c>
      <c r="G168" s="232" t="s">
        <v>213</v>
      </c>
      <c r="H168" s="232" t="s">
        <v>846</v>
      </c>
      <c r="I168" s="232" t="s">
        <v>847</v>
      </c>
      <c r="J168" s="231"/>
      <c r="K168" s="231"/>
      <c r="L168" s="231"/>
      <c r="M168" s="231"/>
      <c r="N168" s="231">
        <v>1</v>
      </c>
      <c r="O168" s="231"/>
      <c r="P168" s="231"/>
      <c r="Q168" s="231">
        <v>1</v>
      </c>
      <c r="R168" s="231"/>
      <c r="S168" s="231"/>
      <c r="T168" s="231">
        <v>1</v>
      </c>
      <c r="U168" s="231"/>
      <c r="V168" s="239">
        <f>+Tabla2[[#This Row],[Dic]]+Tabla2[[#This Row],[Nov]]+Tabla2[[#This Row],[Oct]]+Tabla2[[#This Row],[Sep]]+Tabla2[[#This Row],[Ago]]+Tabla2[[#This Row],[Jul]]+Tabla2[[#This Row],[Jun]]+Tabla2[[#This Row],[May]]+Tabla2[[#This Row],[Abr]]+Tabla2[[#This Row],[Mar]]+Tabla2[[#This Row],[Feb]]+Tabla2[[#This Row],[Ene]]</f>
        <v>3</v>
      </c>
      <c r="W168" s="259" t="s">
        <v>497</v>
      </c>
      <c r="X168" s="259" t="s">
        <v>496</v>
      </c>
      <c r="Y168" s="232"/>
      <c r="Z168" s="285" t="s">
        <v>803</v>
      </c>
      <c r="AA168" s="255"/>
      <c r="AB168" s="255"/>
      <c r="AC168" s="255"/>
      <c r="AD168" s="255"/>
      <c r="AE168" s="255"/>
      <c r="AF168" s="255"/>
      <c r="AG168" s="255"/>
      <c r="AH168" s="255"/>
      <c r="AI168" s="255"/>
      <c r="AJ168" s="255"/>
      <c r="AK168" s="255"/>
      <c r="AL168" s="255"/>
      <c r="AM168" s="255"/>
      <c r="AN168" s="255"/>
      <c r="AO168" s="255"/>
      <c r="AP168" s="255"/>
      <c r="AQ168" s="255"/>
      <c r="AR168" s="255"/>
      <c r="AS168" s="255"/>
      <c r="AT168" s="255"/>
      <c r="AU168" s="255"/>
      <c r="AV168" s="255"/>
      <c r="AW168" s="255"/>
      <c r="AX168" s="255"/>
      <c r="AY168" s="255"/>
      <c r="AZ168" s="255"/>
      <c r="BA168" s="255"/>
      <c r="BB168" s="255"/>
    </row>
    <row r="169" spans="2:54" s="241" customFormat="1" ht="63.75" hidden="1">
      <c r="B169" s="263" t="e">
        <f>IF('Formulario PPGR2'!$G171="","",CONCATENATE('Formulario PPGR2'!$C171,".",'Formulario PPGR2'!$D171,".",'Formulario PPGR2'!$E171,".",'Formulario PPGR2'!$F171))</f>
        <v>#REF!</v>
      </c>
      <c r="C169" s="263"/>
      <c r="D169" s="263" t="e">
        <f>IF('Formulario PPGR2'!$G171="","",'Formulario PPGR1'!#REF!)</f>
        <v>#REF!</v>
      </c>
      <c r="E169" s="263" t="e">
        <f>IF('Formulario PPGR2'!$G171="","",'Formulario PPGR1'!#REF!)</f>
        <v>#REF!</v>
      </c>
      <c r="F169" s="263" t="e">
        <f>IF('Formulario PPGR2'!$G171="","",'Formulario PPGR1'!#REF!)</f>
        <v>#REF!</v>
      </c>
      <c r="G169" s="232" t="s">
        <v>213</v>
      </c>
      <c r="H169" s="232" t="s">
        <v>848</v>
      </c>
      <c r="I169" s="232" t="s">
        <v>849</v>
      </c>
      <c r="J169" s="231">
        <v>1</v>
      </c>
      <c r="K169" s="231">
        <v>1</v>
      </c>
      <c r="L169" s="231">
        <v>1</v>
      </c>
      <c r="M169" s="231">
        <v>1</v>
      </c>
      <c r="N169" s="231">
        <v>1</v>
      </c>
      <c r="O169" s="231">
        <v>1</v>
      </c>
      <c r="P169" s="231">
        <v>1</v>
      </c>
      <c r="Q169" s="231">
        <v>1</v>
      </c>
      <c r="R169" s="231">
        <v>1</v>
      </c>
      <c r="S169" s="231">
        <v>1</v>
      </c>
      <c r="T169" s="231">
        <v>1</v>
      </c>
      <c r="U169" s="231">
        <v>1</v>
      </c>
      <c r="V169" s="239">
        <f>+Tabla2[[#This Row],[Dic]]+Tabla2[[#This Row],[Nov]]+Tabla2[[#This Row],[Oct]]+Tabla2[[#This Row],[Sep]]+Tabla2[[#This Row],[Ago]]+Tabla2[[#This Row],[Jul]]+Tabla2[[#This Row],[Jun]]+Tabla2[[#This Row],[May]]+Tabla2[[#This Row],[Abr]]+Tabla2[[#This Row],[Mar]]+Tabla2[[#This Row],[Feb]]+Tabla2[[#This Row],[Ene]]</f>
        <v>12</v>
      </c>
      <c r="W169" s="259" t="s">
        <v>496</v>
      </c>
      <c r="X169" s="259" t="s">
        <v>497</v>
      </c>
      <c r="Y169" s="232"/>
      <c r="Z169" s="285" t="s">
        <v>850</v>
      </c>
      <c r="AA169" s="255"/>
      <c r="AB169" s="255"/>
      <c r="AC169" s="255"/>
      <c r="AD169" s="255"/>
      <c r="AE169" s="255"/>
      <c r="AF169" s="255"/>
      <c r="AG169" s="255"/>
      <c r="AH169" s="255"/>
      <c r="AI169" s="255"/>
      <c r="AJ169" s="255"/>
      <c r="AK169" s="255"/>
      <c r="AL169" s="255"/>
      <c r="AM169" s="255"/>
      <c r="AN169" s="255"/>
      <c r="AO169" s="255"/>
      <c r="AP169" s="255"/>
      <c r="AQ169" s="255"/>
      <c r="AR169" s="255"/>
      <c r="AS169" s="255"/>
      <c r="AT169" s="255"/>
      <c r="AU169" s="255"/>
      <c r="AV169" s="255"/>
      <c r="AW169" s="255"/>
      <c r="AX169" s="255"/>
      <c r="AY169" s="255"/>
      <c r="AZ169" s="255"/>
      <c r="BA169" s="255"/>
      <c r="BB169" s="255"/>
    </row>
    <row r="170" spans="2:54" s="241" customFormat="1" ht="76.5" hidden="1">
      <c r="B170" s="263" t="e">
        <f>IF('Formulario PPGR2'!$G172="","",CONCATENATE('Formulario PPGR2'!$C172,".",'Formulario PPGR2'!$D172,".",'Formulario PPGR2'!$E172,".",'Formulario PPGR2'!$F172))</f>
        <v>#REF!</v>
      </c>
      <c r="C170" s="263"/>
      <c r="D170" s="263" t="e">
        <f>IF('Formulario PPGR2'!$G172="","",'Formulario PPGR1'!#REF!)</f>
        <v>#REF!</v>
      </c>
      <c r="E170" s="263" t="e">
        <f>IF('Formulario PPGR2'!$G172="","",'Formulario PPGR1'!#REF!)</f>
        <v>#REF!</v>
      </c>
      <c r="F170" s="263" t="e">
        <f>IF('Formulario PPGR2'!$G172="","",'Formulario PPGR1'!#REF!)</f>
        <v>#REF!</v>
      </c>
      <c r="G170" s="232" t="s">
        <v>213</v>
      </c>
      <c r="H170" s="232" t="s">
        <v>851</v>
      </c>
      <c r="I170" s="232" t="s">
        <v>852</v>
      </c>
      <c r="J170" s="231"/>
      <c r="K170" s="231"/>
      <c r="L170" s="231">
        <v>1</v>
      </c>
      <c r="M170" s="231"/>
      <c r="N170" s="231"/>
      <c r="O170" s="231">
        <v>1</v>
      </c>
      <c r="P170" s="231"/>
      <c r="Q170" s="231"/>
      <c r="R170" s="231">
        <v>1</v>
      </c>
      <c r="S170" s="231"/>
      <c r="T170" s="231"/>
      <c r="U170" s="231">
        <v>1</v>
      </c>
      <c r="V170" s="239">
        <f>+Tabla2[[#This Row],[Dic]]+Tabla2[[#This Row],[Nov]]+Tabla2[[#This Row],[Oct]]+Tabla2[[#This Row],[Sep]]+Tabla2[[#This Row],[Ago]]+Tabla2[[#This Row],[Jul]]+Tabla2[[#This Row],[Jun]]+Tabla2[[#This Row],[May]]+Tabla2[[#This Row],[Abr]]+Tabla2[[#This Row],[Mar]]+Tabla2[[#This Row],[Feb]]+Tabla2[[#This Row],[Ene]]</f>
        <v>4</v>
      </c>
      <c r="W170" s="259" t="s">
        <v>496</v>
      </c>
      <c r="X170" s="259" t="s">
        <v>610</v>
      </c>
      <c r="Y170" s="232"/>
      <c r="Z170" s="285" t="s">
        <v>850</v>
      </c>
      <c r="AA170" s="255"/>
      <c r="AB170" s="255"/>
      <c r="AC170" s="255"/>
      <c r="AD170" s="255"/>
      <c r="AE170" s="255"/>
      <c r="AF170" s="255"/>
      <c r="AG170" s="255"/>
      <c r="AH170" s="255"/>
      <c r="AI170" s="255"/>
      <c r="AJ170" s="255"/>
      <c r="AK170" s="255"/>
      <c r="AL170" s="255"/>
      <c r="AM170" s="255"/>
      <c r="AN170" s="255"/>
      <c r="AO170" s="255"/>
      <c r="AP170" s="255"/>
      <c r="AQ170" s="255"/>
      <c r="AR170" s="255"/>
      <c r="AS170" s="255"/>
      <c r="AT170" s="255"/>
      <c r="AU170" s="255"/>
      <c r="AV170" s="255"/>
      <c r="AW170" s="255"/>
      <c r="AX170" s="255"/>
      <c r="AY170" s="255"/>
      <c r="AZ170" s="255"/>
      <c r="BA170" s="255"/>
      <c r="BB170" s="255"/>
    </row>
    <row r="171" spans="2:54" s="241" customFormat="1" ht="63.75" hidden="1">
      <c r="B171" s="263" t="e">
        <f>IF('Formulario PPGR2'!$G173="","",CONCATENATE('Formulario PPGR2'!$C173,".",'Formulario PPGR2'!$D173,".",'Formulario PPGR2'!$E173,".",'Formulario PPGR2'!$F173))</f>
        <v>#REF!</v>
      </c>
      <c r="C171" s="263"/>
      <c r="D171" s="263" t="e">
        <f>IF('Formulario PPGR2'!$G173="","",'Formulario PPGR1'!#REF!)</f>
        <v>#REF!</v>
      </c>
      <c r="E171" s="263" t="e">
        <f>IF('Formulario PPGR2'!$G173="","",'Formulario PPGR1'!#REF!)</f>
        <v>#REF!</v>
      </c>
      <c r="F171" s="263" t="e">
        <f>IF('Formulario PPGR2'!$G173="","",'Formulario PPGR1'!#REF!)</f>
        <v>#REF!</v>
      </c>
      <c r="G171" s="232" t="s">
        <v>213</v>
      </c>
      <c r="H171" s="232" t="s">
        <v>853</v>
      </c>
      <c r="I171" s="232" t="s">
        <v>854</v>
      </c>
      <c r="J171" s="231"/>
      <c r="K171" s="231"/>
      <c r="L171" s="231"/>
      <c r="M171" s="231"/>
      <c r="N171" s="231"/>
      <c r="O171" s="231">
        <v>1</v>
      </c>
      <c r="P171" s="231"/>
      <c r="Q171" s="231"/>
      <c r="R171" s="231"/>
      <c r="S171" s="231"/>
      <c r="T171" s="231"/>
      <c r="U171" s="231">
        <v>1</v>
      </c>
      <c r="V171" s="239">
        <f>+Tabla2[[#This Row],[Dic]]+Tabla2[[#This Row],[Nov]]+Tabla2[[#This Row],[Oct]]+Tabla2[[#This Row],[Sep]]+Tabla2[[#This Row],[Ago]]+Tabla2[[#This Row],[Jul]]+Tabla2[[#This Row],[Jun]]+Tabla2[[#This Row],[May]]+Tabla2[[#This Row],[Abr]]+Tabla2[[#This Row],[Mar]]+Tabla2[[#This Row],[Feb]]+Tabla2[[#This Row],[Ene]]</f>
        <v>2</v>
      </c>
      <c r="W171" s="259" t="s">
        <v>497</v>
      </c>
      <c r="X171" s="259"/>
      <c r="Y171" s="232"/>
      <c r="Z171" s="285" t="s">
        <v>850</v>
      </c>
      <c r="AA171" s="255"/>
      <c r="AB171" s="255"/>
      <c r="AC171" s="255"/>
      <c r="AD171" s="255"/>
      <c r="AE171" s="255"/>
      <c r="AF171" s="255"/>
      <c r="AG171" s="255"/>
      <c r="AH171" s="255"/>
      <c r="AI171" s="255"/>
      <c r="AJ171" s="255"/>
      <c r="AK171" s="255"/>
      <c r="AL171" s="255"/>
      <c r="AM171" s="255"/>
      <c r="AN171" s="255"/>
      <c r="AO171" s="255"/>
      <c r="AP171" s="255"/>
      <c r="AQ171" s="255"/>
      <c r="AR171" s="255"/>
      <c r="AS171" s="255"/>
      <c r="AT171" s="255"/>
      <c r="AU171" s="255"/>
      <c r="AV171" s="255"/>
      <c r="AW171" s="255"/>
      <c r="AX171" s="255"/>
      <c r="AY171" s="255"/>
      <c r="AZ171" s="255"/>
      <c r="BA171" s="255"/>
      <c r="BB171" s="255"/>
    </row>
    <row r="172" spans="2:54" s="241" customFormat="1" ht="63.75" hidden="1">
      <c r="B172" s="263" t="e">
        <f>IF('Formulario PPGR2'!$G174="","",CONCATENATE('Formulario PPGR2'!$C174,".",'Formulario PPGR2'!$D174,".",'Formulario PPGR2'!$E174,".",'Formulario PPGR2'!$F174))</f>
        <v>#REF!</v>
      </c>
      <c r="C172" s="263"/>
      <c r="D172" s="263" t="e">
        <f>IF('Formulario PPGR2'!$G174="","",'Formulario PPGR1'!#REF!)</f>
        <v>#REF!</v>
      </c>
      <c r="E172" s="263" t="e">
        <f>IF('Formulario PPGR2'!$G174="","",'Formulario PPGR1'!#REF!)</f>
        <v>#REF!</v>
      </c>
      <c r="F172" s="263" t="e">
        <f>IF('Formulario PPGR2'!$G174="","",'Formulario PPGR1'!#REF!)</f>
        <v>#REF!</v>
      </c>
      <c r="G172" s="232" t="s">
        <v>213</v>
      </c>
      <c r="H172" s="232" t="s">
        <v>855</v>
      </c>
      <c r="I172" s="232" t="s">
        <v>856</v>
      </c>
      <c r="J172" s="231"/>
      <c r="K172" s="231"/>
      <c r="L172" s="231"/>
      <c r="M172" s="231">
        <v>1</v>
      </c>
      <c r="N172" s="231"/>
      <c r="O172" s="231"/>
      <c r="P172" s="231"/>
      <c r="Q172" s="231">
        <v>1</v>
      </c>
      <c r="R172" s="231"/>
      <c r="S172" s="231"/>
      <c r="T172" s="231"/>
      <c r="U172" s="231">
        <v>1</v>
      </c>
      <c r="V172" s="239">
        <f>+Tabla2[[#This Row],[Dic]]+Tabla2[[#This Row],[Nov]]+Tabla2[[#This Row],[Oct]]+Tabla2[[#This Row],[Sep]]+Tabla2[[#This Row],[Ago]]+Tabla2[[#This Row],[Jul]]+Tabla2[[#This Row],[Jun]]+Tabla2[[#This Row],[May]]+Tabla2[[#This Row],[Abr]]+Tabla2[[#This Row],[Mar]]+Tabla2[[#This Row],[Feb]]+Tabla2[[#This Row],[Ene]]</f>
        <v>3</v>
      </c>
      <c r="W172" s="259" t="s">
        <v>496</v>
      </c>
      <c r="X172" s="259" t="s">
        <v>610</v>
      </c>
      <c r="Y172" s="232"/>
      <c r="Z172" s="285" t="s">
        <v>850</v>
      </c>
      <c r="AA172" s="255"/>
      <c r="AB172" s="255"/>
      <c r="AC172" s="255"/>
      <c r="AD172" s="255"/>
      <c r="AE172" s="255"/>
      <c r="AF172" s="255"/>
      <c r="AG172" s="255"/>
      <c r="AH172" s="255"/>
      <c r="AI172" s="255"/>
      <c r="AJ172" s="255"/>
      <c r="AK172" s="255"/>
      <c r="AL172" s="255"/>
      <c r="AM172" s="255"/>
      <c r="AN172" s="255"/>
      <c r="AO172" s="255"/>
      <c r="AP172" s="255"/>
      <c r="AQ172" s="255"/>
      <c r="AR172" s="255"/>
      <c r="AS172" s="255"/>
      <c r="AT172" s="255"/>
      <c r="AU172" s="255"/>
      <c r="AV172" s="255"/>
      <c r="AW172" s="255"/>
      <c r="AX172" s="255"/>
      <c r="AY172" s="255"/>
      <c r="AZ172" s="255"/>
      <c r="BA172" s="255"/>
      <c r="BB172" s="255"/>
    </row>
    <row r="173" spans="2:54" s="241" customFormat="1" ht="63.75" hidden="1">
      <c r="B173" s="263" t="e">
        <f>IF('Formulario PPGR2'!$G175="","",CONCATENATE('Formulario PPGR2'!$C175,".",'Formulario PPGR2'!$D175,".",'Formulario PPGR2'!$E175,".",'Formulario PPGR2'!$F175))</f>
        <v>#REF!</v>
      </c>
      <c r="C173" s="263"/>
      <c r="D173" s="263" t="e">
        <f>IF('Formulario PPGR2'!$G175="","",'Formulario PPGR1'!#REF!)</f>
        <v>#REF!</v>
      </c>
      <c r="E173" s="263" t="e">
        <f>IF('Formulario PPGR2'!$G175="","",'Formulario PPGR1'!#REF!)</f>
        <v>#REF!</v>
      </c>
      <c r="F173" s="263" t="e">
        <f>IF('Formulario PPGR2'!$G175="","",'Formulario PPGR1'!#REF!)</f>
        <v>#REF!</v>
      </c>
      <c r="G173" s="232" t="s">
        <v>213</v>
      </c>
      <c r="H173" s="232" t="s">
        <v>857</v>
      </c>
      <c r="I173" s="232" t="s">
        <v>858</v>
      </c>
      <c r="J173" s="231"/>
      <c r="K173" s="231"/>
      <c r="L173" s="231"/>
      <c r="M173" s="231"/>
      <c r="N173" s="231"/>
      <c r="O173" s="231"/>
      <c r="P173" s="231"/>
      <c r="Q173" s="231"/>
      <c r="R173" s="231"/>
      <c r="S173" s="231"/>
      <c r="T173" s="231">
        <v>1</v>
      </c>
      <c r="U173" s="231"/>
      <c r="V173" s="239">
        <f>+Tabla2[[#This Row],[Dic]]+Tabla2[[#This Row],[Nov]]+Tabla2[[#This Row],[Oct]]+Tabla2[[#This Row],[Sep]]+Tabla2[[#This Row],[Ago]]+Tabla2[[#This Row],[Jul]]+Tabla2[[#This Row],[Jun]]+Tabla2[[#This Row],[May]]+Tabla2[[#This Row],[Abr]]+Tabla2[[#This Row],[Mar]]+Tabla2[[#This Row],[Feb]]+Tabla2[[#This Row],[Ene]]</f>
        <v>1</v>
      </c>
      <c r="W173" s="259" t="s">
        <v>496</v>
      </c>
      <c r="X173" s="259" t="s">
        <v>610</v>
      </c>
      <c r="Y173" s="232" t="s">
        <v>528</v>
      </c>
      <c r="Z173" s="285" t="s">
        <v>850</v>
      </c>
      <c r="AA173" s="255"/>
      <c r="AB173" s="255"/>
      <c r="AC173" s="255"/>
      <c r="AD173" s="255"/>
      <c r="AE173" s="255"/>
      <c r="AF173" s="255"/>
      <c r="AG173" s="255"/>
      <c r="AH173" s="255"/>
      <c r="AI173" s="255"/>
      <c r="AJ173" s="255"/>
      <c r="AK173" s="255"/>
      <c r="AL173" s="255"/>
      <c r="AM173" s="255"/>
      <c r="AN173" s="255"/>
      <c r="AO173" s="255"/>
      <c r="AP173" s="255"/>
      <c r="AQ173" s="255"/>
      <c r="AR173" s="255"/>
      <c r="AS173" s="255"/>
      <c r="AT173" s="255"/>
      <c r="AU173" s="255"/>
      <c r="AV173" s="255"/>
      <c r="AW173" s="255"/>
      <c r="AX173" s="255"/>
      <c r="AY173" s="255"/>
      <c r="AZ173" s="255"/>
      <c r="BA173" s="255"/>
      <c r="BB173" s="255"/>
    </row>
    <row r="174" spans="2:54" s="241" customFormat="1" ht="63.75" hidden="1">
      <c r="B174" s="263" t="e">
        <f>IF('Formulario PPGR2'!$G176="","",CONCATENATE('Formulario PPGR2'!$C176,".",'Formulario PPGR2'!$D176,".",'Formulario PPGR2'!$E176,".",'Formulario PPGR2'!$F176))</f>
        <v>#REF!</v>
      </c>
      <c r="C174" s="263"/>
      <c r="D174" s="263" t="e">
        <f>IF('Formulario PPGR2'!$G176="","",'Formulario PPGR1'!#REF!)</f>
        <v>#REF!</v>
      </c>
      <c r="E174" s="263" t="e">
        <f>IF('Formulario PPGR2'!$G176="","",'Formulario PPGR1'!#REF!)</f>
        <v>#REF!</v>
      </c>
      <c r="F174" s="263" t="e">
        <f>IF('Formulario PPGR2'!$G176="","",'Formulario PPGR1'!#REF!)</f>
        <v>#REF!</v>
      </c>
      <c r="G174" s="232" t="s">
        <v>213</v>
      </c>
      <c r="H174" s="232" t="s">
        <v>859</v>
      </c>
      <c r="I174" s="232" t="s">
        <v>860</v>
      </c>
      <c r="J174" s="231"/>
      <c r="K174" s="231"/>
      <c r="L174" s="231">
        <v>3</v>
      </c>
      <c r="M174" s="231"/>
      <c r="N174" s="231"/>
      <c r="O174" s="231">
        <v>3</v>
      </c>
      <c r="P174" s="231"/>
      <c r="Q174" s="231"/>
      <c r="R174" s="231">
        <v>4</v>
      </c>
      <c r="S174" s="231"/>
      <c r="T174" s="231"/>
      <c r="U174" s="231"/>
      <c r="V174" s="239">
        <f>+Tabla2[[#This Row],[Dic]]+Tabla2[[#This Row],[Nov]]+Tabla2[[#This Row],[Oct]]+Tabla2[[#This Row],[Sep]]+Tabla2[[#This Row],[Ago]]+Tabla2[[#This Row],[Jul]]+Tabla2[[#This Row],[Jun]]+Tabla2[[#This Row],[May]]+Tabla2[[#This Row],[Abr]]+Tabla2[[#This Row],[Mar]]+Tabla2[[#This Row],[Feb]]+Tabla2[[#This Row],[Ene]]</f>
        <v>10</v>
      </c>
      <c r="W174" s="259" t="s">
        <v>497</v>
      </c>
      <c r="X174" s="259"/>
      <c r="Y174" s="232"/>
      <c r="Z174" s="285" t="s">
        <v>850</v>
      </c>
      <c r="AA174" s="255"/>
      <c r="AB174" s="255"/>
      <c r="AC174" s="255"/>
      <c r="AD174" s="255"/>
      <c r="AE174" s="255"/>
      <c r="AF174" s="255"/>
      <c r="AG174" s="255"/>
      <c r="AH174" s="255"/>
      <c r="AI174" s="255"/>
      <c r="AJ174" s="255"/>
      <c r="AK174" s="255"/>
      <c r="AL174" s="255"/>
      <c r="AM174" s="255"/>
      <c r="AN174" s="255"/>
      <c r="AO174" s="255"/>
      <c r="AP174" s="255"/>
      <c r="AQ174" s="255"/>
      <c r="AR174" s="255"/>
      <c r="AS174" s="255"/>
      <c r="AT174" s="255"/>
      <c r="AU174" s="255"/>
      <c r="AV174" s="255"/>
      <c r="AW174" s="255"/>
      <c r="AX174" s="255"/>
      <c r="AY174" s="255"/>
      <c r="AZ174" s="255"/>
      <c r="BA174" s="255"/>
      <c r="BB174" s="255"/>
    </row>
    <row r="175" spans="2:54" s="241" customFormat="1" ht="63.75" hidden="1">
      <c r="B175" s="263" t="e">
        <f>IF('Formulario PPGR2'!$G177="","",CONCATENATE('Formulario PPGR2'!$C177,".",'Formulario PPGR2'!$D177,".",'Formulario PPGR2'!$E177,".",'Formulario PPGR2'!$F177))</f>
        <v>#REF!</v>
      </c>
      <c r="C175" s="263"/>
      <c r="D175" s="263" t="e">
        <f>IF('Formulario PPGR2'!$G177="","",'Formulario PPGR1'!#REF!)</f>
        <v>#REF!</v>
      </c>
      <c r="E175" s="263" t="e">
        <f>IF('Formulario PPGR2'!$G177="","",'Formulario PPGR1'!#REF!)</f>
        <v>#REF!</v>
      </c>
      <c r="F175" s="263" t="e">
        <f>IF('Formulario PPGR2'!$G177="","",'Formulario PPGR1'!#REF!)</f>
        <v>#REF!</v>
      </c>
      <c r="G175" s="232" t="s">
        <v>213</v>
      </c>
      <c r="H175" s="232" t="s">
        <v>861</v>
      </c>
      <c r="I175" s="232" t="s">
        <v>862</v>
      </c>
      <c r="J175" s="231"/>
      <c r="K175" s="231"/>
      <c r="L175" s="231">
        <v>1</v>
      </c>
      <c r="M175" s="231"/>
      <c r="N175" s="231"/>
      <c r="O175" s="231">
        <v>1</v>
      </c>
      <c r="P175" s="231"/>
      <c r="Q175" s="231"/>
      <c r="R175" s="231">
        <v>1</v>
      </c>
      <c r="S175" s="231"/>
      <c r="T175" s="231"/>
      <c r="U175" s="231">
        <v>1</v>
      </c>
      <c r="V175" s="239">
        <f>+Tabla2[[#This Row],[Dic]]+Tabla2[[#This Row],[Nov]]+Tabla2[[#This Row],[Oct]]+Tabla2[[#This Row],[Sep]]+Tabla2[[#This Row],[Ago]]+Tabla2[[#This Row],[Jul]]+Tabla2[[#This Row],[Jun]]+Tabla2[[#This Row],[May]]+Tabla2[[#This Row],[Abr]]+Tabla2[[#This Row],[Mar]]+Tabla2[[#This Row],[Feb]]+Tabla2[[#This Row],[Ene]]</f>
        <v>4</v>
      </c>
      <c r="W175" s="259" t="s">
        <v>497</v>
      </c>
      <c r="X175" s="259" t="s">
        <v>496</v>
      </c>
      <c r="Y175" s="232"/>
      <c r="Z175" s="285" t="s">
        <v>850</v>
      </c>
      <c r="AA175" s="255"/>
      <c r="AB175" s="255"/>
      <c r="AC175" s="255"/>
      <c r="AD175" s="255"/>
      <c r="AE175" s="255"/>
      <c r="AF175" s="255"/>
      <c r="AG175" s="255"/>
      <c r="AH175" s="255"/>
      <c r="AI175" s="255"/>
      <c r="AJ175" s="255"/>
      <c r="AK175" s="255"/>
      <c r="AL175" s="255"/>
      <c r="AM175" s="255"/>
      <c r="AN175" s="255"/>
      <c r="AO175" s="255"/>
      <c r="AP175" s="255"/>
      <c r="AQ175" s="255"/>
      <c r="AR175" s="255"/>
      <c r="AS175" s="255"/>
      <c r="AT175" s="255"/>
      <c r="AU175" s="255"/>
      <c r="AV175" s="255"/>
      <c r="AW175" s="255"/>
      <c r="AX175" s="255"/>
      <c r="AY175" s="255"/>
      <c r="AZ175" s="255"/>
      <c r="BA175" s="255"/>
      <c r="BB175" s="255"/>
    </row>
    <row r="176" spans="2:54" s="241" customFormat="1" ht="63.75" hidden="1">
      <c r="B176" s="263" t="e">
        <f>IF('Formulario PPGR2'!$G178="","",CONCATENATE('Formulario PPGR2'!$C178,".",'Formulario PPGR2'!$D178,".",'Formulario PPGR2'!$E178,".",'Formulario PPGR2'!$F178))</f>
        <v>#REF!</v>
      </c>
      <c r="C176" s="263"/>
      <c r="D176" s="263" t="e">
        <f>IF('Formulario PPGR2'!$G178="","",'Formulario PPGR1'!#REF!)</f>
        <v>#REF!</v>
      </c>
      <c r="E176" s="263" t="e">
        <f>IF('Formulario PPGR2'!$G178="","",'Formulario PPGR1'!#REF!)</f>
        <v>#REF!</v>
      </c>
      <c r="F176" s="263" t="e">
        <f>IF('Formulario PPGR2'!$G178="","",'Formulario PPGR1'!#REF!)</f>
        <v>#REF!</v>
      </c>
      <c r="G176" s="232" t="s">
        <v>213</v>
      </c>
      <c r="H176" s="232" t="s">
        <v>863</v>
      </c>
      <c r="I176" s="232" t="s">
        <v>864</v>
      </c>
      <c r="J176" s="231"/>
      <c r="K176" s="231"/>
      <c r="L176" s="231"/>
      <c r="M176" s="231">
        <v>1</v>
      </c>
      <c r="N176" s="231"/>
      <c r="O176" s="231"/>
      <c r="P176" s="231">
        <v>1</v>
      </c>
      <c r="Q176" s="231"/>
      <c r="R176" s="231"/>
      <c r="S176" s="231">
        <v>1</v>
      </c>
      <c r="T176" s="231"/>
      <c r="U176" s="231"/>
      <c r="V176" s="239">
        <f>+Tabla2[[#This Row],[Dic]]+Tabla2[[#This Row],[Nov]]+Tabla2[[#This Row],[Oct]]+Tabla2[[#This Row],[Sep]]+Tabla2[[#This Row],[Ago]]+Tabla2[[#This Row],[Jul]]+Tabla2[[#This Row],[Jun]]+Tabla2[[#This Row],[May]]+Tabla2[[#This Row],[Abr]]+Tabla2[[#This Row],[Mar]]+Tabla2[[#This Row],[Feb]]+Tabla2[[#This Row],[Ene]]</f>
        <v>3</v>
      </c>
      <c r="W176" s="259" t="s">
        <v>497</v>
      </c>
      <c r="X176" s="259" t="s">
        <v>735</v>
      </c>
      <c r="Y176" s="232"/>
      <c r="Z176" s="285" t="s">
        <v>850</v>
      </c>
      <c r="AA176" s="255"/>
      <c r="AB176" s="255"/>
      <c r="AC176" s="255"/>
      <c r="AD176" s="255"/>
      <c r="AE176" s="255"/>
      <c r="AF176" s="255"/>
      <c r="AG176" s="255"/>
      <c r="AH176" s="255"/>
      <c r="AI176" s="255"/>
      <c r="AJ176" s="255"/>
      <c r="AK176" s="255"/>
      <c r="AL176" s="255"/>
      <c r="AM176" s="255"/>
      <c r="AN176" s="255"/>
      <c r="AO176" s="255"/>
      <c r="AP176" s="255"/>
      <c r="AQ176" s="255"/>
      <c r="AR176" s="255"/>
      <c r="AS176" s="255"/>
      <c r="AT176" s="255"/>
      <c r="AU176" s="255"/>
      <c r="AV176" s="255"/>
      <c r="AW176" s="255"/>
      <c r="AX176" s="255"/>
      <c r="AY176" s="255"/>
      <c r="AZ176" s="255"/>
      <c r="BA176" s="255"/>
      <c r="BB176" s="255"/>
    </row>
    <row r="177" spans="2:54" s="241" customFormat="1" ht="63.75" hidden="1">
      <c r="B177" s="263" t="e">
        <f>IF('Formulario PPGR2'!$G179="","",CONCATENATE('Formulario PPGR2'!$C179,".",'Formulario PPGR2'!$D179,".",'Formulario PPGR2'!$E179,".",'Formulario PPGR2'!$F179))</f>
        <v>#REF!</v>
      </c>
      <c r="C177" s="263"/>
      <c r="D177" s="263" t="e">
        <f>IF('Formulario PPGR2'!$G179="","",'Formulario PPGR1'!#REF!)</f>
        <v>#REF!</v>
      </c>
      <c r="E177" s="263" t="e">
        <f>IF('Formulario PPGR2'!$G179="","",'Formulario PPGR1'!#REF!)</f>
        <v>#REF!</v>
      </c>
      <c r="F177" s="263" t="e">
        <f>IF('Formulario PPGR2'!$G179="","",'Formulario PPGR1'!#REF!)</f>
        <v>#REF!</v>
      </c>
      <c r="G177" s="232" t="s">
        <v>213</v>
      </c>
      <c r="H177" s="232" t="s">
        <v>865</v>
      </c>
      <c r="I177" s="232" t="s">
        <v>866</v>
      </c>
      <c r="J177" s="231"/>
      <c r="K177" s="231"/>
      <c r="L177" s="231"/>
      <c r="M177" s="231">
        <v>1</v>
      </c>
      <c r="N177" s="231"/>
      <c r="O177" s="231"/>
      <c r="P177" s="231">
        <v>1</v>
      </c>
      <c r="Q177" s="231"/>
      <c r="R177" s="231"/>
      <c r="S177" s="231"/>
      <c r="T177" s="231"/>
      <c r="U177" s="231"/>
      <c r="V177" s="239">
        <f>+Tabla2[[#This Row],[Dic]]+Tabla2[[#This Row],[Nov]]+Tabla2[[#This Row],[Oct]]+Tabla2[[#This Row],[Sep]]+Tabla2[[#This Row],[Ago]]+Tabla2[[#This Row],[Jul]]+Tabla2[[#This Row],[Jun]]+Tabla2[[#This Row],[May]]+Tabla2[[#This Row],[Abr]]+Tabla2[[#This Row],[Mar]]+Tabla2[[#This Row],[Feb]]+Tabla2[[#This Row],[Ene]]</f>
        <v>2</v>
      </c>
      <c r="W177" s="259" t="s">
        <v>496</v>
      </c>
      <c r="X177" s="259" t="s">
        <v>610</v>
      </c>
      <c r="Y177" s="232"/>
      <c r="Z177" s="285" t="s">
        <v>850</v>
      </c>
      <c r="AA177" s="255"/>
      <c r="AB177" s="255"/>
      <c r="AC177" s="255"/>
      <c r="AD177" s="255"/>
      <c r="AE177" s="255"/>
      <c r="AF177" s="255"/>
      <c r="AG177" s="255"/>
      <c r="AH177" s="255"/>
      <c r="AI177" s="255"/>
      <c r="AJ177" s="255"/>
      <c r="AK177" s="255"/>
      <c r="AL177" s="255"/>
      <c r="AM177" s="255"/>
      <c r="AN177" s="255"/>
      <c r="AO177" s="255"/>
      <c r="AP177" s="255"/>
      <c r="AQ177" s="255"/>
      <c r="AR177" s="255"/>
      <c r="AS177" s="255"/>
      <c r="AT177" s="255"/>
      <c r="AU177" s="255"/>
      <c r="AV177" s="255"/>
      <c r="AW177" s="255"/>
      <c r="AX177" s="255"/>
      <c r="AY177" s="255"/>
      <c r="AZ177" s="255"/>
      <c r="BA177" s="255"/>
      <c r="BB177" s="255"/>
    </row>
    <row r="178" spans="2:54" s="241" customFormat="1" ht="63.75" hidden="1">
      <c r="B178" s="263" t="e">
        <f>IF('Formulario PPGR2'!$G180="","",CONCATENATE('Formulario PPGR2'!$C180,".",'Formulario PPGR2'!$D180,".",'Formulario PPGR2'!$E180,".",'Formulario PPGR2'!$F180))</f>
        <v>#REF!</v>
      </c>
      <c r="C178" s="263"/>
      <c r="D178" s="263" t="e">
        <f>IF('Formulario PPGR2'!$G180="","",'Formulario PPGR1'!#REF!)</f>
        <v>#REF!</v>
      </c>
      <c r="E178" s="263" t="e">
        <f>IF('Formulario PPGR2'!$G180="","",'Formulario PPGR1'!#REF!)</f>
        <v>#REF!</v>
      </c>
      <c r="F178" s="263" t="e">
        <f>IF('Formulario PPGR2'!$G180="","",'Formulario PPGR1'!#REF!)</f>
        <v>#REF!</v>
      </c>
      <c r="G178" s="232" t="s">
        <v>213</v>
      </c>
      <c r="H178" s="232" t="s">
        <v>867</v>
      </c>
      <c r="I178" s="232" t="s">
        <v>868</v>
      </c>
      <c r="J178" s="231"/>
      <c r="K178" s="231"/>
      <c r="L178" s="231"/>
      <c r="M178" s="231"/>
      <c r="N178" s="231"/>
      <c r="O178" s="231"/>
      <c r="P178" s="231"/>
      <c r="Q178" s="231"/>
      <c r="R178" s="231"/>
      <c r="S178" s="231">
        <v>1</v>
      </c>
      <c r="T178" s="231"/>
      <c r="U178" s="231"/>
      <c r="V178" s="239">
        <f>+Tabla2[[#This Row],[Dic]]+Tabla2[[#This Row],[Nov]]+Tabla2[[#This Row],[Oct]]+Tabla2[[#This Row],[Sep]]+Tabla2[[#This Row],[Ago]]+Tabla2[[#This Row],[Jul]]+Tabla2[[#This Row],[Jun]]+Tabla2[[#This Row],[May]]+Tabla2[[#This Row],[Abr]]+Tabla2[[#This Row],[Mar]]+Tabla2[[#This Row],[Feb]]+Tabla2[[#This Row],[Ene]]</f>
        <v>1</v>
      </c>
      <c r="W178" s="259" t="s">
        <v>496</v>
      </c>
      <c r="X178" s="259" t="s">
        <v>610</v>
      </c>
      <c r="Y178" s="232"/>
      <c r="Z178" s="285" t="s">
        <v>850</v>
      </c>
      <c r="AA178" s="255"/>
      <c r="AB178" s="255"/>
      <c r="AC178" s="255"/>
      <c r="AD178" s="255"/>
      <c r="AE178" s="255"/>
      <c r="AF178" s="255"/>
      <c r="AG178" s="255"/>
      <c r="AH178" s="255"/>
      <c r="AI178" s="255"/>
      <c r="AJ178" s="255"/>
      <c r="AK178" s="255"/>
      <c r="AL178" s="255"/>
      <c r="AM178" s="255"/>
      <c r="AN178" s="255"/>
      <c r="AO178" s="255"/>
      <c r="AP178" s="255"/>
      <c r="AQ178" s="255"/>
      <c r="AR178" s="255"/>
      <c r="AS178" s="255"/>
      <c r="AT178" s="255"/>
      <c r="AU178" s="255"/>
      <c r="AV178" s="255"/>
      <c r="AW178" s="255"/>
      <c r="AX178" s="255"/>
      <c r="AY178" s="255"/>
      <c r="AZ178" s="255"/>
      <c r="BA178" s="255"/>
      <c r="BB178" s="255"/>
    </row>
    <row r="179" spans="2:54" s="241" customFormat="1" ht="63.75" hidden="1">
      <c r="B179" s="263" t="e">
        <f>IF('Formulario PPGR2'!$G181="","",CONCATENATE('Formulario PPGR2'!$C181,".",'Formulario PPGR2'!$D181,".",'Formulario PPGR2'!$E181,".",'Formulario PPGR2'!$F181))</f>
        <v>#REF!</v>
      </c>
      <c r="C179" s="263"/>
      <c r="D179" s="263" t="e">
        <f>IF('Formulario PPGR2'!$G181="","",'Formulario PPGR1'!#REF!)</f>
        <v>#REF!</v>
      </c>
      <c r="E179" s="263" t="e">
        <f>IF('Formulario PPGR2'!$G181="","",'Formulario PPGR1'!#REF!)</f>
        <v>#REF!</v>
      </c>
      <c r="F179" s="263" t="e">
        <f>IF('Formulario PPGR2'!$G181="","",'Formulario PPGR1'!#REF!)</f>
        <v>#REF!</v>
      </c>
      <c r="G179" s="232" t="s">
        <v>213</v>
      </c>
      <c r="H179" s="232" t="s">
        <v>869</v>
      </c>
      <c r="I179" s="232" t="s">
        <v>870</v>
      </c>
      <c r="J179" s="231"/>
      <c r="K179" s="231"/>
      <c r="L179" s="231"/>
      <c r="M179" s="231"/>
      <c r="N179" s="231"/>
      <c r="O179" s="231"/>
      <c r="P179" s="231"/>
      <c r="Q179" s="231"/>
      <c r="R179" s="231"/>
      <c r="S179" s="231"/>
      <c r="T179" s="231">
        <v>1</v>
      </c>
      <c r="U179" s="231"/>
      <c r="V179" s="239">
        <f>+Tabla2[[#This Row],[Dic]]+Tabla2[[#This Row],[Nov]]+Tabla2[[#This Row],[Oct]]+Tabla2[[#This Row],[Sep]]+Tabla2[[#This Row],[Ago]]+Tabla2[[#This Row],[Jul]]+Tabla2[[#This Row],[Jun]]+Tabla2[[#This Row],[May]]+Tabla2[[#This Row],[Abr]]+Tabla2[[#This Row],[Mar]]+Tabla2[[#This Row],[Feb]]+Tabla2[[#This Row],[Ene]]</f>
        <v>1</v>
      </c>
      <c r="W179" s="259" t="s">
        <v>496</v>
      </c>
      <c r="X179" s="259" t="s">
        <v>610</v>
      </c>
      <c r="Y179" s="232" t="s">
        <v>528</v>
      </c>
      <c r="Z179" s="285" t="s">
        <v>850</v>
      </c>
      <c r="AA179" s="255"/>
      <c r="AB179" s="255"/>
      <c r="AC179" s="255"/>
      <c r="AD179" s="255"/>
      <c r="AE179" s="255"/>
      <c r="AF179" s="255"/>
      <c r="AG179" s="255"/>
      <c r="AH179" s="255"/>
      <c r="AI179" s="255"/>
      <c r="AJ179" s="255"/>
      <c r="AK179" s="255"/>
      <c r="AL179" s="255"/>
      <c r="AM179" s="255"/>
      <c r="AN179" s="255"/>
      <c r="AO179" s="255"/>
      <c r="AP179" s="255"/>
      <c r="AQ179" s="255"/>
      <c r="AR179" s="255"/>
      <c r="AS179" s="255"/>
      <c r="AT179" s="255"/>
      <c r="AU179" s="255"/>
      <c r="AV179" s="255"/>
      <c r="AW179" s="255"/>
      <c r="AX179" s="255"/>
      <c r="AY179" s="255"/>
      <c r="AZ179" s="255"/>
      <c r="BA179" s="255"/>
      <c r="BB179" s="255"/>
    </row>
    <row r="180" spans="2:54" s="241" customFormat="1" ht="51" hidden="1">
      <c r="B180" s="263" t="e">
        <f>IF('Formulario PPGR2'!$G182="","",CONCATENATE('Formulario PPGR2'!$C182,".",'Formulario PPGR2'!$D182,".",'Formulario PPGR2'!$E182,".",'Formulario PPGR2'!$F182))</f>
        <v>#REF!</v>
      </c>
      <c r="C180" s="263"/>
      <c r="D180" s="263" t="e">
        <f>IF('Formulario PPGR2'!$G182="","",'Formulario PPGR1'!#REF!)</f>
        <v>#REF!</v>
      </c>
      <c r="E180" s="263" t="e">
        <f>IF('Formulario PPGR2'!$G182="","",'Formulario PPGR1'!#REF!)</f>
        <v>#REF!</v>
      </c>
      <c r="F180" s="263" t="e">
        <f>IF('Formulario PPGR2'!$G182="","",'Formulario PPGR1'!#REF!)</f>
        <v>#REF!</v>
      </c>
      <c r="G180" s="232" t="s">
        <v>223</v>
      </c>
      <c r="H180" s="232" t="s">
        <v>871</v>
      </c>
      <c r="I180" s="232" t="s">
        <v>872</v>
      </c>
      <c r="J180" s="231"/>
      <c r="K180" s="231"/>
      <c r="L180" s="231">
        <v>1</v>
      </c>
      <c r="M180" s="231"/>
      <c r="N180" s="231"/>
      <c r="O180" s="231">
        <v>1</v>
      </c>
      <c r="P180" s="231"/>
      <c r="Q180" s="231"/>
      <c r="R180" s="231">
        <v>1</v>
      </c>
      <c r="S180" s="231"/>
      <c r="T180" s="231"/>
      <c r="U180" s="231"/>
      <c r="V180" s="239">
        <f>+Tabla2[[#This Row],[Dic]]+Tabla2[[#This Row],[Nov]]+Tabla2[[#This Row],[Oct]]+Tabla2[[#This Row],[Sep]]+Tabla2[[#This Row],[Ago]]+Tabla2[[#This Row],[Jul]]+Tabla2[[#This Row],[Jun]]+Tabla2[[#This Row],[May]]+Tabla2[[#This Row],[Abr]]+Tabla2[[#This Row],[Mar]]+Tabla2[[#This Row],[Feb]]+Tabla2[[#This Row],[Ene]]</f>
        <v>3</v>
      </c>
      <c r="W180" s="259" t="s">
        <v>496</v>
      </c>
      <c r="X180" s="259" t="s">
        <v>497</v>
      </c>
      <c r="Y180" s="232"/>
      <c r="Z180" s="231" t="s">
        <v>501</v>
      </c>
      <c r="AA180" s="255"/>
      <c r="AB180" s="255"/>
      <c r="AC180" s="255"/>
      <c r="AD180" s="255"/>
      <c r="AE180" s="255"/>
      <c r="AF180" s="255"/>
      <c r="AG180" s="255"/>
      <c r="AH180" s="255"/>
      <c r="AI180" s="255"/>
      <c r="AJ180" s="255"/>
      <c r="AK180" s="255"/>
      <c r="AL180" s="255"/>
      <c r="AM180" s="255"/>
      <c r="AN180" s="255"/>
      <c r="AO180" s="255"/>
      <c r="AP180" s="255"/>
      <c r="AQ180" s="255"/>
      <c r="AR180" s="255"/>
      <c r="AS180" s="255"/>
      <c r="AT180" s="255"/>
      <c r="AU180" s="255"/>
      <c r="AV180" s="255"/>
      <c r="AW180" s="255"/>
      <c r="AX180" s="255"/>
      <c r="AY180" s="255"/>
      <c r="AZ180" s="255"/>
      <c r="BA180" s="255"/>
      <c r="BB180" s="255"/>
    </row>
    <row r="181" spans="2:54" s="241" customFormat="1" ht="76.5" hidden="1">
      <c r="B181" s="263" t="e">
        <f>IF('Formulario PPGR2'!$G183="","",CONCATENATE('Formulario PPGR2'!$C183,".",'Formulario PPGR2'!$D183,".",'Formulario PPGR2'!$E183,".",'Formulario PPGR2'!$F183))</f>
        <v>#REF!</v>
      </c>
      <c r="C181" s="263" t="e">
        <f>IF('Formulario PPGR2'!$G183="","",'Formulario PPGR1'!#REF!)</f>
        <v>#REF!</v>
      </c>
      <c r="D181" s="263" t="e">
        <f>IF('Formulario PPGR2'!$G183="","",'Formulario PPGR1'!#REF!)</f>
        <v>#REF!</v>
      </c>
      <c r="E181" s="263" t="e">
        <f>IF('Formulario PPGR2'!$G183="","",'Formulario PPGR1'!#REF!)</f>
        <v>#REF!</v>
      </c>
      <c r="F181" s="263" t="e">
        <f>IF('Formulario PPGR2'!$G183="","",'Formulario PPGR1'!#REF!)</f>
        <v>#REF!</v>
      </c>
      <c r="G181" s="232" t="s">
        <v>223</v>
      </c>
      <c r="H181" s="232" t="s">
        <v>873</v>
      </c>
      <c r="I181" s="232" t="s">
        <v>874</v>
      </c>
      <c r="J181" s="231"/>
      <c r="K181" s="231">
        <v>1</v>
      </c>
      <c r="L181" s="231"/>
      <c r="M181" s="231">
        <v>1</v>
      </c>
      <c r="N181" s="231"/>
      <c r="O181" s="231"/>
      <c r="P181" s="231"/>
      <c r="Q181" s="231"/>
      <c r="R181" s="231"/>
      <c r="S181" s="231"/>
      <c r="T181" s="231"/>
      <c r="U181" s="231"/>
      <c r="V181" s="239">
        <f>+Tabla2[[#This Row],[Dic]]+Tabla2[[#This Row],[Nov]]+Tabla2[[#This Row],[Oct]]+Tabla2[[#This Row],[Sep]]+Tabla2[[#This Row],[Ago]]+Tabla2[[#This Row],[Jul]]+Tabla2[[#This Row],[Jun]]+Tabla2[[#This Row],[May]]+Tabla2[[#This Row],[Abr]]+Tabla2[[#This Row],[Mar]]+Tabla2[[#This Row],[Feb]]+Tabla2[[#This Row],[Ene]]</f>
        <v>2</v>
      </c>
      <c r="W181" s="259" t="s">
        <v>496</v>
      </c>
      <c r="X181" s="259" t="s">
        <v>518</v>
      </c>
      <c r="Y181" s="232"/>
      <c r="Z181" s="231" t="s">
        <v>501</v>
      </c>
      <c r="AA181" s="255"/>
      <c r="AB181" s="255"/>
      <c r="AC181" s="255"/>
      <c r="AD181" s="255"/>
      <c r="AE181" s="255"/>
      <c r="AF181" s="255"/>
      <c r="AG181" s="255"/>
      <c r="AH181" s="255"/>
      <c r="AI181" s="255"/>
      <c r="AJ181" s="255"/>
      <c r="AK181" s="255"/>
      <c r="AL181" s="255"/>
      <c r="AM181" s="255"/>
      <c r="AN181" s="255"/>
      <c r="AO181" s="255"/>
      <c r="AP181" s="255"/>
      <c r="AQ181" s="255"/>
      <c r="AR181" s="255"/>
      <c r="AS181" s="255"/>
      <c r="AT181" s="255"/>
      <c r="AU181" s="255"/>
      <c r="AV181" s="255"/>
      <c r="AW181" s="255"/>
      <c r="AX181" s="255"/>
      <c r="AY181" s="255"/>
      <c r="AZ181" s="255"/>
      <c r="BA181" s="255"/>
      <c r="BB181" s="255"/>
    </row>
    <row r="182" spans="2:54" s="241" customFormat="1" ht="38.25" hidden="1">
      <c r="B182" s="263" t="e">
        <f>IF('Formulario PPGR2'!$G184="","",CONCATENATE('Formulario PPGR2'!$C184,".",'Formulario PPGR2'!$D184,".",'Formulario PPGR2'!$E184,".",'Formulario PPGR2'!$F184))</f>
        <v>#REF!</v>
      </c>
      <c r="C182" s="263" t="e">
        <f>IF('Formulario PPGR2'!$G184="","",'Formulario PPGR1'!#REF!)</f>
        <v>#REF!</v>
      </c>
      <c r="D182" s="263" t="e">
        <f>IF('Formulario PPGR2'!$G184="","",'Formulario PPGR1'!#REF!)</f>
        <v>#REF!</v>
      </c>
      <c r="E182" s="263" t="e">
        <f>IF('Formulario PPGR2'!$G184="","",'Formulario PPGR1'!#REF!)</f>
        <v>#REF!</v>
      </c>
      <c r="F182" s="263" t="e">
        <f>IF('Formulario PPGR2'!$G184="","",'Formulario PPGR1'!#REF!)</f>
        <v>#REF!</v>
      </c>
      <c r="G182" s="232" t="s">
        <v>223</v>
      </c>
      <c r="H182" s="232" t="s">
        <v>875</v>
      </c>
      <c r="I182" s="232" t="s">
        <v>876</v>
      </c>
      <c r="J182" s="231"/>
      <c r="K182" s="231"/>
      <c r="L182" s="231"/>
      <c r="M182" s="231">
        <v>1</v>
      </c>
      <c r="N182" s="231"/>
      <c r="O182" s="231"/>
      <c r="P182" s="231">
        <v>1</v>
      </c>
      <c r="Q182" s="231"/>
      <c r="R182" s="231"/>
      <c r="S182" s="231">
        <v>1</v>
      </c>
      <c r="T182" s="231"/>
      <c r="U182" s="231"/>
      <c r="V182" s="239">
        <f>+Tabla2[[#This Row],[Dic]]+Tabla2[[#This Row],[Nov]]+Tabla2[[#This Row],[Oct]]+Tabla2[[#This Row],[Sep]]+Tabla2[[#This Row],[Ago]]+Tabla2[[#This Row],[Jul]]+Tabla2[[#This Row],[Jun]]+Tabla2[[#This Row],[May]]+Tabla2[[#This Row],[Abr]]+Tabla2[[#This Row],[Mar]]+Tabla2[[#This Row],[Feb]]+Tabla2[[#This Row],[Ene]]</f>
        <v>3</v>
      </c>
      <c r="W182" s="259" t="s">
        <v>496</v>
      </c>
      <c r="X182" s="259" t="s">
        <v>497</v>
      </c>
      <c r="Y182" s="232"/>
      <c r="Z182" s="231" t="s">
        <v>501</v>
      </c>
      <c r="AA182" s="255"/>
      <c r="AB182" s="255"/>
      <c r="AC182" s="255"/>
      <c r="AD182" s="255"/>
      <c r="AE182" s="255"/>
      <c r="AF182" s="255"/>
      <c r="AG182" s="255"/>
      <c r="AH182" s="255"/>
      <c r="AI182" s="255"/>
      <c r="AJ182" s="255"/>
      <c r="AK182" s="255"/>
      <c r="AL182" s="255"/>
      <c r="AM182" s="255"/>
      <c r="AN182" s="255"/>
      <c r="AO182" s="255"/>
      <c r="AP182" s="255"/>
      <c r="AQ182" s="255"/>
      <c r="AR182" s="255"/>
      <c r="AS182" s="255"/>
      <c r="AT182" s="255"/>
      <c r="AU182" s="255"/>
      <c r="AV182" s="255"/>
      <c r="AW182" s="255"/>
      <c r="AX182" s="255"/>
      <c r="AY182" s="255"/>
      <c r="AZ182" s="255"/>
      <c r="BA182" s="255"/>
      <c r="BB182" s="255"/>
    </row>
    <row r="183" spans="2:54" s="241" customFormat="1" ht="51" hidden="1">
      <c r="B183" s="263" t="e">
        <f>IF('Formulario PPGR2'!$G185="","",CONCATENATE('Formulario PPGR2'!$C185,".",'Formulario PPGR2'!$D185,".",'Formulario PPGR2'!$E185,".",'Formulario PPGR2'!$F185))</f>
        <v>#REF!</v>
      </c>
      <c r="C183" s="263" t="e">
        <f>IF('Formulario PPGR2'!$G185="","",'Formulario PPGR1'!#REF!)</f>
        <v>#REF!</v>
      </c>
      <c r="D183" s="263" t="e">
        <f>IF('Formulario PPGR2'!$G185="","",'Formulario PPGR1'!#REF!)</f>
        <v>#REF!</v>
      </c>
      <c r="E183" s="263" t="e">
        <f>IF('Formulario PPGR2'!$G185="","",'Formulario PPGR1'!#REF!)</f>
        <v>#REF!</v>
      </c>
      <c r="F183" s="263" t="e">
        <f>IF('Formulario PPGR2'!$G185="","",'Formulario PPGR1'!#REF!)</f>
        <v>#REF!</v>
      </c>
      <c r="G183" s="232" t="s">
        <v>223</v>
      </c>
      <c r="H183" s="232" t="s">
        <v>877</v>
      </c>
      <c r="I183" s="232" t="s">
        <v>878</v>
      </c>
      <c r="J183" s="231"/>
      <c r="K183" s="231">
        <v>1</v>
      </c>
      <c r="L183" s="231"/>
      <c r="M183" s="231"/>
      <c r="N183" s="231"/>
      <c r="O183" s="231"/>
      <c r="P183" s="231"/>
      <c r="Q183" s="231"/>
      <c r="R183" s="231"/>
      <c r="S183" s="231"/>
      <c r="T183" s="231"/>
      <c r="U183" s="231"/>
      <c r="V183" s="239">
        <f>+Tabla2[[#This Row],[Dic]]+Tabla2[[#This Row],[Nov]]+Tabla2[[#This Row],[Oct]]+Tabla2[[#This Row],[Sep]]+Tabla2[[#This Row],[Ago]]+Tabla2[[#This Row],[Jul]]+Tabla2[[#This Row],[Jun]]+Tabla2[[#This Row],[May]]+Tabla2[[#This Row],[Abr]]+Tabla2[[#This Row],[Mar]]+Tabla2[[#This Row],[Feb]]+Tabla2[[#This Row],[Ene]]</f>
        <v>1</v>
      </c>
      <c r="W183" s="259" t="s">
        <v>496</v>
      </c>
      <c r="X183" s="259" t="s">
        <v>518</v>
      </c>
      <c r="Y183" s="232"/>
      <c r="Z183" s="231" t="s">
        <v>501</v>
      </c>
      <c r="AA183" s="255"/>
      <c r="AB183" s="255"/>
      <c r="AC183" s="255"/>
      <c r="AD183" s="255"/>
      <c r="AE183" s="255"/>
      <c r="AF183" s="255"/>
      <c r="AG183" s="255"/>
      <c r="AH183" s="255"/>
      <c r="AI183" s="255"/>
      <c r="AJ183" s="255"/>
      <c r="AK183" s="255"/>
      <c r="AL183" s="255"/>
      <c r="AM183" s="255"/>
      <c r="AN183" s="255"/>
      <c r="AO183" s="255"/>
      <c r="AP183" s="255"/>
      <c r="AQ183" s="255"/>
      <c r="AR183" s="255"/>
      <c r="AS183" s="255"/>
      <c r="AT183" s="255"/>
      <c r="AU183" s="255"/>
      <c r="AV183" s="255"/>
      <c r="AW183" s="255"/>
      <c r="AX183" s="255"/>
      <c r="AY183" s="255"/>
      <c r="AZ183" s="255"/>
      <c r="BA183" s="255"/>
      <c r="BB183" s="255"/>
    </row>
    <row r="184" spans="2:54" s="241" customFormat="1" ht="63.75" hidden="1">
      <c r="B184" s="263" t="e">
        <f>IF('Formulario PPGR2'!$G186="","",CONCATENATE('Formulario PPGR2'!$C186,".",'Formulario PPGR2'!$D186,".",'Formulario PPGR2'!$E186,".",'Formulario PPGR2'!$F186))</f>
        <v>#REF!</v>
      </c>
      <c r="C184" s="263"/>
      <c r="D184" s="263" t="e">
        <f>IF('Formulario PPGR2'!$G186="","",'Formulario PPGR1'!#REF!)</f>
        <v>#REF!</v>
      </c>
      <c r="E184" s="263" t="e">
        <f>IF('Formulario PPGR2'!$G186="","",'Formulario PPGR1'!#REF!)</f>
        <v>#REF!</v>
      </c>
      <c r="F184" s="263" t="e">
        <f>IF('Formulario PPGR2'!$G186="","",'Formulario PPGR1'!#REF!)</f>
        <v>#REF!</v>
      </c>
      <c r="G184" s="232" t="s">
        <v>227</v>
      </c>
      <c r="H184" s="232" t="s">
        <v>879</v>
      </c>
      <c r="I184" s="232" t="s">
        <v>880</v>
      </c>
      <c r="J184" s="231"/>
      <c r="K184" s="231"/>
      <c r="L184" s="231">
        <v>1</v>
      </c>
      <c r="M184" s="231"/>
      <c r="N184" s="231"/>
      <c r="O184" s="231">
        <v>1</v>
      </c>
      <c r="P184" s="231"/>
      <c r="Q184" s="231"/>
      <c r="R184" s="231">
        <v>1</v>
      </c>
      <c r="S184" s="231"/>
      <c r="T184" s="231">
        <v>1</v>
      </c>
      <c r="U184" s="231"/>
      <c r="V184" s="239">
        <f>+Tabla2[[#This Row],[Dic]]+Tabla2[[#This Row],[Nov]]+Tabla2[[#This Row],[Oct]]+Tabla2[[#This Row],[Sep]]+Tabla2[[#This Row],[Ago]]+Tabla2[[#This Row],[Jul]]+Tabla2[[#This Row],[Jun]]+Tabla2[[#This Row],[May]]+Tabla2[[#This Row],[Abr]]+Tabla2[[#This Row],[Mar]]+Tabla2[[#This Row],[Feb]]+Tabla2[[#This Row],[Ene]]</f>
        <v>4</v>
      </c>
      <c r="W184" s="259" t="s">
        <v>496</v>
      </c>
      <c r="X184" s="259" t="s">
        <v>497</v>
      </c>
      <c r="Y184" s="232"/>
      <c r="Z184" s="231" t="s">
        <v>504</v>
      </c>
      <c r="AA184" s="255"/>
      <c r="AB184" s="255"/>
      <c r="AC184" s="255"/>
      <c r="AD184" s="255"/>
      <c r="AE184" s="255"/>
      <c r="AF184" s="255"/>
      <c r="AG184" s="255"/>
      <c r="AH184" s="255"/>
      <c r="AI184" s="255"/>
      <c r="AJ184" s="255"/>
      <c r="AK184" s="255"/>
      <c r="AL184" s="255"/>
      <c r="AM184" s="255"/>
      <c r="AN184" s="255"/>
      <c r="AO184" s="255"/>
      <c r="AP184" s="255"/>
      <c r="AQ184" s="255"/>
      <c r="AR184" s="255"/>
      <c r="AS184" s="255"/>
      <c r="AT184" s="255"/>
      <c r="AU184" s="255"/>
      <c r="AV184" s="255"/>
      <c r="AW184" s="255"/>
      <c r="AX184" s="255"/>
      <c r="AY184" s="255"/>
      <c r="AZ184" s="255"/>
      <c r="BA184" s="255"/>
      <c r="BB184" s="255"/>
    </row>
    <row r="185" spans="2:54" s="241" customFormat="1" ht="63.75" hidden="1">
      <c r="B185" s="263" t="e">
        <f>IF('Formulario PPGR2'!$G187="","",CONCATENATE('Formulario PPGR2'!$C187,".",'Formulario PPGR2'!$D187,".",'Formulario PPGR2'!$E187,".",'Formulario PPGR2'!$F187))</f>
        <v>#REF!</v>
      </c>
      <c r="C185" s="263"/>
      <c r="D185" s="263" t="e">
        <f>IF('Formulario PPGR2'!$G187="","",'Formulario PPGR1'!#REF!)</f>
        <v>#REF!</v>
      </c>
      <c r="E185" s="263" t="e">
        <f>IF('Formulario PPGR2'!$G187="","",'Formulario PPGR1'!#REF!)</f>
        <v>#REF!</v>
      </c>
      <c r="F185" s="263" t="e">
        <f>IF('Formulario PPGR2'!$G187="","",'Formulario PPGR1'!#REF!)</f>
        <v>#REF!</v>
      </c>
      <c r="G185" s="232" t="s">
        <v>227</v>
      </c>
      <c r="H185" s="232" t="s">
        <v>881</v>
      </c>
      <c r="I185" s="232" t="s">
        <v>882</v>
      </c>
      <c r="J185" s="231"/>
      <c r="K185" s="231"/>
      <c r="L185" s="231">
        <v>1</v>
      </c>
      <c r="M185" s="231"/>
      <c r="N185" s="231"/>
      <c r="O185" s="231">
        <v>1</v>
      </c>
      <c r="P185" s="231"/>
      <c r="Q185" s="231"/>
      <c r="R185" s="231">
        <v>1</v>
      </c>
      <c r="S185" s="231"/>
      <c r="T185" s="231">
        <v>1</v>
      </c>
      <c r="U185" s="231"/>
      <c r="V185" s="239">
        <f>+Tabla2[[#This Row],[Dic]]+Tabla2[[#This Row],[Nov]]+Tabla2[[#This Row],[Oct]]+Tabla2[[#This Row],[Sep]]+Tabla2[[#This Row],[Ago]]+Tabla2[[#This Row],[Jul]]+Tabla2[[#This Row],[Jun]]+Tabla2[[#This Row],[May]]+Tabla2[[#This Row],[Abr]]+Tabla2[[#This Row],[Mar]]+Tabla2[[#This Row],[Feb]]+Tabla2[[#This Row],[Ene]]</f>
        <v>4</v>
      </c>
      <c r="W185" s="259" t="s">
        <v>497</v>
      </c>
      <c r="X185" s="259"/>
      <c r="Y185" s="232"/>
      <c r="Z185" s="231" t="s">
        <v>504</v>
      </c>
      <c r="AA185" s="255"/>
      <c r="AB185" s="255"/>
      <c r="AC185" s="255"/>
      <c r="AD185" s="255"/>
      <c r="AE185" s="255"/>
      <c r="AF185" s="255"/>
      <c r="AG185" s="255"/>
      <c r="AH185" s="255"/>
      <c r="AI185" s="255"/>
      <c r="AJ185" s="255"/>
      <c r="AK185" s="255"/>
      <c r="AL185" s="255"/>
      <c r="AM185" s="255"/>
      <c r="AN185" s="255"/>
      <c r="AO185" s="255"/>
      <c r="AP185" s="255"/>
      <c r="AQ185" s="255"/>
      <c r="AR185" s="255"/>
      <c r="AS185" s="255"/>
      <c r="AT185" s="255"/>
      <c r="AU185" s="255"/>
      <c r="AV185" s="255"/>
      <c r="AW185" s="255"/>
      <c r="AX185" s="255"/>
      <c r="AY185" s="255"/>
      <c r="AZ185" s="255"/>
      <c r="BA185" s="255"/>
      <c r="BB185" s="255"/>
    </row>
    <row r="186" spans="2:54" s="241" customFormat="1" ht="63.75" hidden="1">
      <c r="B186" s="263" t="e">
        <f>IF('Formulario PPGR2'!$G188="","",CONCATENATE('Formulario PPGR2'!$C188,".",'Formulario PPGR2'!$D188,".",'Formulario PPGR2'!$E188,".",'Formulario PPGR2'!$F188))</f>
        <v>#REF!</v>
      </c>
      <c r="C186" s="263"/>
      <c r="D186" s="263" t="e">
        <f>IF('Formulario PPGR2'!$G188="","",'Formulario PPGR1'!#REF!)</f>
        <v>#REF!</v>
      </c>
      <c r="E186" s="263" t="e">
        <f>IF('Formulario PPGR2'!$G188="","",'Formulario PPGR1'!#REF!)</f>
        <v>#REF!</v>
      </c>
      <c r="F186" s="263" t="e">
        <f>IF('Formulario PPGR2'!$G188="","",'Formulario PPGR1'!#REF!)</f>
        <v>#REF!</v>
      </c>
      <c r="G186" s="232" t="s">
        <v>227</v>
      </c>
      <c r="H186" s="232" t="s">
        <v>883</v>
      </c>
      <c r="I186" s="232" t="s">
        <v>884</v>
      </c>
      <c r="J186" s="231"/>
      <c r="K186" s="231">
        <v>1</v>
      </c>
      <c r="L186" s="231"/>
      <c r="M186" s="231"/>
      <c r="N186" s="231">
        <v>1</v>
      </c>
      <c r="O186" s="231"/>
      <c r="P186" s="231"/>
      <c r="Q186" s="231"/>
      <c r="R186" s="231">
        <v>1</v>
      </c>
      <c r="S186" s="231"/>
      <c r="T186" s="231">
        <v>1</v>
      </c>
      <c r="U186" s="231"/>
      <c r="V186" s="239">
        <f>+Tabla2[[#This Row],[Dic]]+Tabla2[[#This Row],[Nov]]+Tabla2[[#This Row],[Oct]]+Tabla2[[#This Row],[Sep]]+Tabla2[[#This Row],[Ago]]+Tabla2[[#This Row],[Jul]]+Tabla2[[#This Row],[Jun]]+Tabla2[[#This Row],[May]]+Tabla2[[#This Row],[Abr]]+Tabla2[[#This Row],[Mar]]+Tabla2[[#This Row],[Feb]]+Tabla2[[#This Row],[Ene]]</f>
        <v>4</v>
      </c>
      <c r="W186" s="259" t="s">
        <v>496</v>
      </c>
      <c r="X186" s="259" t="s">
        <v>518</v>
      </c>
      <c r="Y186" s="232"/>
      <c r="Z186" s="231" t="s">
        <v>504</v>
      </c>
      <c r="AA186" s="255"/>
      <c r="AB186" s="255"/>
      <c r="AC186" s="255"/>
      <c r="AD186" s="255"/>
      <c r="AE186" s="255"/>
      <c r="AF186" s="255"/>
      <c r="AG186" s="255"/>
      <c r="AH186" s="255"/>
      <c r="AI186" s="255"/>
      <c r="AJ186" s="255"/>
      <c r="AK186" s="255"/>
      <c r="AL186" s="255"/>
      <c r="AM186" s="255"/>
      <c r="AN186" s="255"/>
      <c r="AO186" s="255"/>
      <c r="AP186" s="255"/>
      <c r="AQ186" s="255"/>
      <c r="AR186" s="255"/>
      <c r="AS186" s="255"/>
      <c r="AT186" s="255"/>
      <c r="AU186" s="255"/>
      <c r="AV186" s="255"/>
      <c r="AW186" s="255"/>
      <c r="AX186" s="255"/>
      <c r="AY186" s="255"/>
      <c r="AZ186" s="255"/>
      <c r="BA186" s="255"/>
      <c r="BB186" s="255"/>
    </row>
    <row r="187" spans="2:54" s="241" customFormat="1" ht="38.25" hidden="1">
      <c r="B187" s="263" t="e">
        <f>IF('Formulario PPGR2'!$G190="","",CONCATENATE('Formulario PPGR2'!$C190,".",'Formulario PPGR2'!$D190,".",'Formulario PPGR2'!$E190,".",'Formulario PPGR2'!$F190))</f>
        <v>#REF!</v>
      </c>
      <c r="C187" s="263"/>
      <c r="D187" s="263" t="e">
        <f>IF('Formulario PPGR2'!$G190="","",'Formulario PPGR1'!#REF!)</f>
        <v>#REF!</v>
      </c>
      <c r="E187" s="263" t="e">
        <f>IF('Formulario PPGR2'!$G190="","",'Formulario PPGR1'!#REF!)</f>
        <v>#REF!</v>
      </c>
      <c r="F187" s="263" t="e">
        <f>IF('Formulario PPGR2'!$G190="","",'Formulario PPGR1'!#REF!)</f>
        <v>#REF!</v>
      </c>
      <c r="G187" s="232" t="s">
        <v>230</v>
      </c>
      <c r="H187" s="232" t="s">
        <v>885</v>
      </c>
      <c r="I187" s="232" t="s">
        <v>886</v>
      </c>
      <c r="J187" s="231"/>
      <c r="K187" s="231"/>
      <c r="L187" s="231"/>
      <c r="M187" s="231"/>
      <c r="N187" s="231">
        <v>1</v>
      </c>
      <c r="O187" s="231"/>
      <c r="P187" s="231"/>
      <c r="Q187" s="231"/>
      <c r="R187" s="231"/>
      <c r="S187" s="231"/>
      <c r="T187" s="231"/>
      <c r="U187" s="231">
        <v>1</v>
      </c>
      <c r="V187" s="239">
        <f>+Tabla2[[#This Row],[Dic]]+Tabla2[[#This Row],[Nov]]+Tabla2[[#This Row],[Oct]]+Tabla2[[#This Row],[Sep]]+Tabla2[[#This Row],[Ago]]+Tabla2[[#This Row],[Jul]]+Tabla2[[#This Row],[Jun]]+Tabla2[[#This Row],[May]]+Tabla2[[#This Row],[Abr]]+Tabla2[[#This Row],[Mar]]+Tabla2[[#This Row],[Feb]]+Tabla2[[#This Row],[Ene]]</f>
        <v>2</v>
      </c>
      <c r="W187" s="259" t="s">
        <v>513</v>
      </c>
      <c r="X187" s="259" t="s">
        <v>507</v>
      </c>
      <c r="Y187" s="232" t="s">
        <v>887</v>
      </c>
      <c r="Z187" s="231" t="s">
        <v>850</v>
      </c>
      <c r="AA187" s="255"/>
      <c r="AB187" s="255"/>
      <c r="AC187" s="255"/>
      <c r="AD187" s="255"/>
      <c r="AE187" s="255"/>
      <c r="AF187" s="255"/>
      <c r="AG187" s="255"/>
      <c r="AH187" s="255"/>
      <c r="AI187" s="255"/>
      <c r="AJ187" s="255"/>
      <c r="AK187" s="255"/>
      <c r="AL187" s="255"/>
      <c r="AM187" s="255"/>
      <c r="AN187" s="255"/>
      <c r="AO187" s="255"/>
      <c r="AP187" s="255"/>
      <c r="AQ187" s="255"/>
      <c r="AR187" s="255"/>
      <c r="AS187" s="255"/>
      <c r="AT187" s="255"/>
      <c r="AU187" s="255"/>
      <c r="AV187" s="255"/>
      <c r="AW187" s="255"/>
      <c r="AX187" s="255"/>
      <c r="AY187" s="255"/>
      <c r="AZ187" s="255"/>
      <c r="BA187" s="255"/>
      <c r="BB187" s="255"/>
    </row>
    <row r="188" spans="2:54" s="241" customFormat="1" ht="38.25" hidden="1">
      <c r="B188" s="263" t="e">
        <f>IF('Formulario PPGR2'!$G191="","",CONCATENATE('Formulario PPGR2'!$C191,".",'Formulario PPGR2'!$D191,".",'Formulario PPGR2'!$E191,".",'Formulario PPGR2'!$F191))</f>
        <v>#REF!</v>
      </c>
      <c r="C188" s="263"/>
      <c r="D188" s="263" t="e">
        <f>IF('Formulario PPGR2'!$G191="","",'Formulario PPGR1'!#REF!)</f>
        <v>#REF!</v>
      </c>
      <c r="E188" s="263" t="e">
        <f>IF('Formulario PPGR2'!$G191="","",'Formulario PPGR1'!#REF!)</f>
        <v>#REF!</v>
      </c>
      <c r="F188" s="263" t="e">
        <f>IF('Formulario PPGR2'!$G191="","",'Formulario PPGR1'!#REF!)</f>
        <v>#REF!</v>
      </c>
      <c r="G188" s="232" t="s">
        <v>230</v>
      </c>
      <c r="H188" s="232" t="s">
        <v>888</v>
      </c>
      <c r="I188" s="232" t="s">
        <v>889</v>
      </c>
      <c r="J188" s="231"/>
      <c r="K188" s="231"/>
      <c r="L188" s="231">
        <v>3</v>
      </c>
      <c r="M188" s="231"/>
      <c r="N188" s="231"/>
      <c r="O188" s="231">
        <v>3</v>
      </c>
      <c r="P188" s="231"/>
      <c r="Q188" s="231"/>
      <c r="R188" s="231">
        <v>4</v>
      </c>
      <c r="S188" s="231"/>
      <c r="T188" s="231"/>
      <c r="U188" s="231"/>
      <c r="V188" s="239">
        <f>+Tabla2[[#This Row],[Dic]]+Tabla2[[#This Row],[Nov]]+Tabla2[[#This Row],[Oct]]+Tabla2[[#This Row],[Sep]]+Tabla2[[#This Row],[Ago]]+Tabla2[[#This Row],[Jul]]+Tabla2[[#This Row],[Jun]]+Tabla2[[#This Row],[May]]+Tabla2[[#This Row],[Abr]]+Tabla2[[#This Row],[Mar]]+Tabla2[[#This Row],[Feb]]+Tabla2[[#This Row],[Ene]]</f>
        <v>10</v>
      </c>
      <c r="W188" s="259" t="s">
        <v>496</v>
      </c>
      <c r="X188" s="259" t="s">
        <v>610</v>
      </c>
      <c r="Y188" s="232"/>
      <c r="Z188" s="231" t="s">
        <v>850</v>
      </c>
      <c r="AA188" s="255"/>
      <c r="AB188" s="255"/>
      <c r="AC188" s="255"/>
      <c r="AD188" s="255"/>
      <c r="AE188" s="255"/>
      <c r="AF188" s="255"/>
      <c r="AG188" s="255"/>
      <c r="AH188" s="255"/>
      <c r="AI188" s="255"/>
      <c r="AJ188" s="255"/>
      <c r="AK188" s="255"/>
      <c r="AL188" s="255"/>
      <c r="AM188" s="255"/>
      <c r="AN188" s="255"/>
      <c r="AO188" s="255"/>
      <c r="AP188" s="255"/>
      <c r="AQ188" s="255"/>
      <c r="AR188" s="255"/>
      <c r="AS188" s="255"/>
      <c r="AT188" s="255"/>
      <c r="AU188" s="255"/>
      <c r="AV188" s="255"/>
      <c r="AW188" s="255"/>
      <c r="AX188" s="255"/>
      <c r="AY188" s="255"/>
      <c r="AZ188" s="255"/>
      <c r="BA188" s="255"/>
      <c r="BB188" s="255"/>
    </row>
    <row r="189" spans="2:54" s="241" customFormat="1" ht="38.25" hidden="1">
      <c r="B189" s="263" t="e">
        <f>IF('Formulario PPGR2'!$G189="","",CONCATENATE('Formulario PPGR2'!$C189,".",'Formulario PPGR2'!$D189,".",'Formulario PPGR2'!$E189,".",'Formulario PPGR2'!$F189))</f>
        <v>#REF!</v>
      </c>
      <c r="C189" s="263"/>
      <c r="D189" s="263" t="e">
        <f>IF('Formulario PPGR2'!$G189="","",'Formulario PPGR1'!#REF!)</f>
        <v>#REF!</v>
      </c>
      <c r="E189" s="263" t="e">
        <f>IF('Formulario PPGR2'!$G189="","",'Formulario PPGR1'!#REF!)</f>
        <v>#REF!</v>
      </c>
      <c r="F189" s="263" t="e">
        <f>IF('Formulario PPGR2'!$G189="","",'Formulario PPGR1'!#REF!)</f>
        <v>#REF!</v>
      </c>
      <c r="G189" s="232" t="s">
        <v>230</v>
      </c>
      <c r="H189" s="232" t="s">
        <v>890</v>
      </c>
      <c r="I189" s="232" t="s">
        <v>891</v>
      </c>
      <c r="J189" s="231"/>
      <c r="K189" s="231"/>
      <c r="L189" s="231"/>
      <c r="M189" s="231">
        <v>1</v>
      </c>
      <c r="N189" s="231"/>
      <c r="O189" s="231"/>
      <c r="P189" s="231"/>
      <c r="Q189" s="231">
        <v>1</v>
      </c>
      <c r="R189" s="231"/>
      <c r="S189" s="231"/>
      <c r="T189" s="231"/>
      <c r="U189" s="231">
        <v>1</v>
      </c>
      <c r="V189" s="239">
        <f>+Tabla2[[#This Row],[Dic]]+Tabla2[[#This Row],[Nov]]+Tabla2[[#This Row],[Oct]]+Tabla2[[#This Row],[Sep]]+Tabla2[[#This Row],[Ago]]+Tabla2[[#This Row],[Jul]]+Tabla2[[#This Row],[Jun]]+Tabla2[[#This Row],[May]]+Tabla2[[#This Row],[Abr]]+Tabla2[[#This Row],[Mar]]+Tabla2[[#This Row],[Feb]]+Tabla2[[#This Row],[Ene]]</f>
        <v>3</v>
      </c>
      <c r="W189" s="259" t="s">
        <v>513</v>
      </c>
      <c r="X189" s="259"/>
      <c r="Y189" s="232"/>
      <c r="Z189" s="231" t="s">
        <v>504</v>
      </c>
      <c r="AA189" s="255"/>
      <c r="AB189" s="255"/>
      <c r="AC189" s="255"/>
      <c r="AD189" s="255"/>
      <c r="AE189" s="255"/>
      <c r="AF189" s="255"/>
      <c r="AG189" s="255"/>
      <c r="AH189" s="255"/>
      <c r="AI189" s="255"/>
      <c r="AJ189" s="255"/>
      <c r="AK189" s="255"/>
      <c r="AL189" s="255"/>
      <c r="AM189" s="255"/>
      <c r="AN189" s="255"/>
      <c r="AO189" s="255"/>
      <c r="AP189" s="255"/>
      <c r="AQ189" s="255"/>
      <c r="AR189" s="255"/>
      <c r="AS189" s="255"/>
      <c r="AT189" s="255"/>
      <c r="AU189" s="255"/>
      <c r="AV189" s="255"/>
      <c r="AW189" s="255"/>
      <c r="AX189" s="255"/>
      <c r="AY189" s="255"/>
      <c r="AZ189" s="255"/>
      <c r="BA189" s="255"/>
      <c r="BB189" s="255"/>
    </row>
    <row r="190" spans="2:54" s="241" customFormat="1" ht="51" hidden="1">
      <c r="B190" s="263" t="e">
        <f>IF('Formulario PPGR2'!$G192="","",CONCATENATE('Formulario PPGR2'!$C192,".",'Formulario PPGR2'!$D192,".",'Formulario PPGR2'!$E192,".",'Formulario PPGR2'!$F192))</f>
        <v>#REF!</v>
      </c>
      <c r="C190" s="263"/>
      <c r="D190" s="263" t="e">
        <f>IF('Formulario PPGR2'!$G192="","",'Formulario PPGR1'!#REF!)</f>
        <v>#REF!</v>
      </c>
      <c r="E190" s="263" t="e">
        <f>IF('Formulario PPGR2'!$G192="","",'Formulario PPGR1'!#REF!)</f>
        <v>#REF!</v>
      </c>
      <c r="F190" s="263" t="e">
        <f>IF('Formulario PPGR2'!$G192="","",'Formulario PPGR1'!#REF!)</f>
        <v>#REF!</v>
      </c>
      <c r="G190" s="232" t="s">
        <v>237</v>
      </c>
      <c r="H190" s="232" t="s">
        <v>892</v>
      </c>
      <c r="I190" s="232" t="s">
        <v>893</v>
      </c>
      <c r="J190" s="232"/>
      <c r="K190" s="232"/>
      <c r="L190" s="232">
        <v>1</v>
      </c>
      <c r="M190" s="232"/>
      <c r="N190" s="232"/>
      <c r="O190" s="232">
        <v>1</v>
      </c>
      <c r="P190" s="232"/>
      <c r="Q190" s="232"/>
      <c r="R190" s="232">
        <v>1</v>
      </c>
      <c r="S190" s="232"/>
      <c r="T190" s="232"/>
      <c r="U190" s="232"/>
      <c r="V190" s="239">
        <f>+Tabla2[[#This Row],[Dic]]+Tabla2[[#This Row],[Nov]]+Tabla2[[#This Row],[Oct]]+Tabla2[[#This Row],[Sep]]+Tabla2[[#This Row],[Ago]]+Tabla2[[#This Row],[Jul]]+Tabla2[[#This Row],[Jun]]+Tabla2[[#This Row],[May]]+Tabla2[[#This Row],[Abr]]+Tabla2[[#This Row],[Mar]]+Tabla2[[#This Row],[Feb]]+Tabla2[[#This Row],[Ene]]</f>
        <v>3</v>
      </c>
      <c r="W190" s="259" t="s">
        <v>497</v>
      </c>
      <c r="X190" s="259" t="s">
        <v>496</v>
      </c>
      <c r="Y190" s="232" t="s">
        <v>894</v>
      </c>
      <c r="Z190" s="231" t="s">
        <v>501</v>
      </c>
      <c r="AA190" s="255"/>
      <c r="AB190" s="255"/>
      <c r="AC190" s="255"/>
      <c r="AD190" s="255"/>
      <c r="AE190" s="255"/>
      <c r="AF190" s="255"/>
      <c r="AG190" s="255"/>
      <c r="AH190" s="255"/>
      <c r="AI190" s="255"/>
      <c r="AJ190" s="255"/>
      <c r="AK190" s="255"/>
      <c r="AL190" s="255"/>
      <c r="AM190" s="255"/>
      <c r="AN190" s="255"/>
      <c r="AO190" s="255"/>
      <c r="AP190" s="255"/>
      <c r="AQ190" s="255"/>
      <c r="AR190" s="255"/>
      <c r="AS190" s="255"/>
      <c r="AT190" s="255"/>
      <c r="AU190" s="255"/>
      <c r="AV190" s="255"/>
      <c r="AW190" s="255"/>
      <c r="AX190" s="255"/>
      <c r="AY190" s="255"/>
      <c r="AZ190" s="255"/>
      <c r="BA190" s="255"/>
      <c r="BB190" s="255"/>
    </row>
    <row r="191" spans="2:54" s="241" customFormat="1" ht="51" hidden="1">
      <c r="B191" s="263" t="e">
        <f>IF('Formulario PPGR2'!$G193="","",CONCATENATE('Formulario PPGR2'!$C193,".",'Formulario PPGR2'!$D193,".",'Formulario PPGR2'!$E193,".",'Formulario PPGR2'!$F193))</f>
        <v>#REF!</v>
      </c>
      <c r="C191" s="263"/>
      <c r="D191" s="263" t="e">
        <f>IF('Formulario PPGR2'!$G193="","",'Formulario PPGR1'!#REF!)</f>
        <v>#REF!</v>
      </c>
      <c r="E191" s="263" t="e">
        <f>IF('Formulario PPGR2'!$G193="","",'Formulario PPGR1'!#REF!)</f>
        <v>#REF!</v>
      </c>
      <c r="F191" s="263" t="e">
        <f>IF('Formulario PPGR2'!$G193="","",'Formulario PPGR1'!#REF!)</f>
        <v>#REF!</v>
      </c>
      <c r="G191" s="232" t="s">
        <v>237</v>
      </c>
      <c r="H191" s="232" t="s">
        <v>895</v>
      </c>
      <c r="I191" s="232" t="s">
        <v>896</v>
      </c>
      <c r="J191" s="285"/>
      <c r="K191" s="285"/>
      <c r="L191" s="285"/>
      <c r="M191" s="285"/>
      <c r="N191" s="285"/>
      <c r="O191" s="285">
        <v>1</v>
      </c>
      <c r="P191" s="285"/>
      <c r="Q191" s="285"/>
      <c r="R191" s="285"/>
      <c r="S191" s="285"/>
      <c r="T191" s="285"/>
      <c r="U191" s="285"/>
      <c r="V191" s="239">
        <f>+Tabla2[[#This Row],[Dic]]+Tabla2[[#This Row],[Nov]]+Tabla2[[#This Row],[Oct]]+Tabla2[[#This Row],[Sep]]+Tabla2[[#This Row],[Ago]]+Tabla2[[#This Row],[Jul]]+Tabla2[[#This Row],[Jun]]+Tabla2[[#This Row],[May]]+Tabla2[[#This Row],[Abr]]+Tabla2[[#This Row],[Mar]]+Tabla2[[#This Row],[Feb]]+Tabla2[[#This Row],[Ene]]</f>
        <v>1</v>
      </c>
      <c r="W191" s="259" t="s">
        <v>507</v>
      </c>
      <c r="X191" s="259"/>
      <c r="Y191" s="232" t="s">
        <v>897</v>
      </c>
      <c r="Z191" s="231" t="s">
        <v>501</v>
      </c>
      <c r="AA191" s="255"/>
      <c r="AB191" s="255"/>
      <c r="AC191" s="255"/>
      <c r="AD191" s="255"/>
      <c r="AE191" s="255"/>
      <c r="AF191" s="255"/>
      <c r="AG191" s="255"/>
      <c r="AH191" s="255"/>
      <c r="AI191" s="255"/>
      <c r="AJ191" s="255"/>
      <c r="AK191" s="255"/>
      <c r="AL191" s="255"/>
      <c r="AM191" s="255"/>
      <c r="AN191" s="255"/>
      <c r="AO191" s="255"/>
      <c r="AP191" s="255"/>
      <c r="AQ191" s="255"/>
      <c r="AR191" s="255"/>
      <c r="AS191" s="255"/>
      <c r="AT191" s="255"/>
      <c r="AU191" s="255"/>
      <c r="AV191" s="255"/>
      <c r="AW191" s="255"/>
      <c r="AX191" s="255"/>
      <c r="AY191" s="255"/>
      <c r="AZ191" s="255"/>
      <c r="BA191" s="255"/>
      <c r="BB191" s="255"/>
    </row>
    <row r="192" spans="2:54" s="241" customFormat="1" ht="38.25" hidden="1">
      <c r="B192" s="263" t="e">
        <f>IF('Formulario PPGR2'!$G194="","",CONCATENATE('Formulario PPGR2'!$C194,".",'Formulario PPGR2'!$D194,".",'Formulario PPGR2'!$E194,".",'Formulario PPGR2'!$F194))</f>
        <v>#REF!</v>
      </c>
      <c r="C192" s="263"/>
      <c r="D192" s="263" t="e">
        <f>IF('Formulario PPGR2'!$G194="","",'Formulario PPGR1'!#REF!)</f>
        <v>#REF!</v>
      </c>
      <c r="E192" s="263" t="e">
        <f>IF('Formulario PPGR2'!$G194="","",'Formulario PPGR1'!#REF!)</f>
        <v>#REF!</v>
      </c>
      <c r="F192" s="263" t="e">
        <f>IF('Formulario PPGR2'!$G194="","",'Formulario PPGR1'!#REF!)</f>
        <v>#REF!</v>
      </c>
      <c r="G192" s="232" t="s">
        <v>237</v>
      </c>
      <c r="H192" s="232" t="s">
        <v>898</v>
      </c>
      <c r="I192" s="232" t="s">
        <v>899</v>
      </c>
      <c r="J192" s="285"/>
      <c r="K192" s="285"/>
      <c r="L192" s="285">
        <v>1</v>
      </c>
      <c r="M192" s="285"/>
      <c r="N192" s="285"/>
      <c r="O192" s="285">
        <v>1</v>
      </c>
      <c r="P192" s="285"/>
      <c r="Q192" s="285"/>
      <c r="R192" s="285">
        <v>1</v>
      </c>
      <c r="S192" s="285"/>
      <c r="T192" s="285"/>
      <c r="U192" s="285">
        <v>1</v>
      </c>
      <c r="V192" s="239">
        <f>+Tabla2[[#This Row],[Dic]]+Tabla2[[#This Row],[Nov]]+Tabla2[[#This Row],[Oct]]+Tabla2[[#This Row],[Sep]]+Tabla2[[#This Row],[Ago]]+Tabla2[[#This Row],[Jul]]+Tabla2[[#This Row],[Jun]]+Tabla2[[#This Row],[May]]+Tabla2[[#This Row],[Abr]]+Tabla2[[#This Row],[Mar]]+Tabla2[[#This Row],[Feb]]+Tabla2[[#This Row],[Ene]]</f>
        <v>4</v>
      </c>
      <c r="W192" s="259" t="s">
        <v>497</v>
      </c>
      <c r="X192" s="259"/>
      <c r="Y192" s="232"/>
      <c r="Z192" s="231" t="s">
        <v>504</v>
      </c>
      <c r="AA192" s="255"/>
      <c r="AB192" s="255"/>
      <c r="AC192" s="255"/>
      <c r="AD192" s="255"/>
      <c r="AE192" s="255"/>
      <c r="AF192" s="255"/>
      <c r="AG192" s="255"/>
      <c r="AH192" s="255"/>
      <c r="AI192" s="255"/>
      <c r="AJ192" s="255"/>
      <c r="AK192" s="255"/>
      <c r="AL192" s="255"/>
      <c r="AM192" s="255"/>
      <c r="AN192" s="255"/>
      <c r="AO192" s="255"/>
      <c r="AP192" s="255"/>
      <c r="AQ192" s="255"/>
      <c r="AR192" s="255"/>
      <c r="AS192" s="255"/>
      <c r="AT192" s="255"/>
      <c r="AU192" s="255"/>
      <c r="AV192" s="255"/>
      <c r="AW192" s="255"/>
      <c r="AX192" s="255"/>
      <c r="AY192" s="255"/>
      <c r="AZ192" s="255"/>
      <c r="BA192" s="255"/>
      <c r="BB192" s="255"/>
    </row>
    <row r="193" spans="2:54" s="241" customFormat="1" ht="51" hidden="1">
      <c r="B193" s="263" t="e">
        <f>IF('Formulario PPGR2'!$G195="","",CONCATENATE('Formulario PPGR2'!$C195,".",'Formulario PPGR2'!$D195,".",'Formulario PPGR2'!$E195,".",'Formulario PPGR2'!$F195))</f>
        <v>#REF!</v>
      </c>
      <c r="C193" s="263"/>
      <c r="D193" s="263" t="e">
        <f>IF('Formulario PPGR2'!$G195="","",'Formulario PPGR1'!#REF!)</f>
        <v>#REF!</v>
      </c>
      <c r="E193" s="263" t="e">
        <f>IF('Formulario PPGR2'!$G195="","",'Formulario PPGR1'!#REF!)</f>
        <v>#REF!</v>
      </c>
      <c r="F193" s="263" t="e">
        <f>IF('Formulario PPGR2'!$G195="","",'Formulario PPGR1'!#REF!)</f>
        <v>#REF!</v>
      </c>
      <c r="G193" s="232" t="s">
        <v>241</v>
      </c>
      <c r="H193" s="232" t="s">
        <v>900</v>
      </c>
      <c r="I193" s="232" t="s">
        <v>901</v>
      </c>
      <c r="J193" s="285"/>
      <c r="K193" s="285">
        <v>1</v>
      </c>
      <c r="L193" s="285"/>
      <c r="M193" s="285"/>
      <c r="N193" s="285"/>
      <c r="O193" s="285"/>
      <c r="P193" s="285">
        <v>1</v>
      </c>
      <c r="Q193" s="285"/>
      <c r="R193" s="285"/>
      <c r="S193" s="285"/>
      <c r="T193" s="285">
        <v>1</v>
      </c>
      <c r="U193" s="285"/>
      <c r="V193" s="239">
        <f>+Tabla2[[#This Row],[Dic]]+Tabla2[[#This Row],[Nov]]+Tabla2[[#This Row],[Oct]]+Tabla2[[#This Row],[Sep]]+Tabla2[[#This Row],[Ago]]+Tabla2[[#This Row],[Jul]]+Tabla2[[#This Row],[Jun]]+Tabla2[[#This Row],[May]]+Tabla2[[#This Row],[Abr]]+Tabla2[[#This Row],[Mar]]+Tabla2[[#This Row],[Feb]]+Tabla2[[#This Row],[Ene]]</f>
        <v>3</v>
      </c>
      <c r="W193" s="259" t="s">
        <v>496</v>
      </c>
      <c r="X193" s="259" t="s">
        <v>518</v>
      </c>
      <c r="Y193" s="232"/>
      <c r="Z193" s="231" t="s">
        <v>850</v>
      </c>
      <c r="AA193" s="255"/>
      <c r="AB193" s="255"/>
      <c r="AC193" s="255"/>
      <c r="AD193" s="255"/>
      <c r="AE193" s="255"/>
      <c r="AF193" s="255"/>
      <c r="AG193" s="255"/>
      <c r="AH193" s="255"/>
      <c r="AI193" s="255"/>
      <c r="AJ193" s="255"/>
      <c r="AK193" s="255"/>
      <c r="AL193" s="255"/>
      <c r="AM193" s="255"/>
      <c r="AN193" s="255"/>
      <c r="AO193" s="255"/>
      <c r="AP193" s="255"/>
      <c r="AQ193" s="255"/>
      <c r="AR193" s="255"/>
      <c r="AS193" s="255"/>
      <c r="AT193" s="255"/>
      <c r="AU193" s="255"/>
      <c r="AV193" s="255"/>
      <c r="AW193" s="255"/>
      <c r="AX193" s="255"/>
      <c r="AY193" s="255"/>
      <c r="AZ193" s="255"/>
      <c r="BA193" s="255"/>
      <c r="BB193" s="255"/>
    </row>
    <row r="194" spans="2:54" s="241" customFormat="1" ht="51" hidden="1">
      <c r="B194" s="263" t="e">
        <f>IF('Formulario PPGR2'!$G196="","",CONCATENATE('Formulario PPGR2'!$C196,".",'Formulario PPGR2'!$D196,".",'Formulario PPGR2'!$E196,".",'Formulario PPGR2'!$F196))</f>
        <v>#REF!</v>
      </c>
      <c r="C194" s="263"/>
      <c r="D194" s="263" t="e">
        <f>IF('Formulario PPGR2'!$G196="","",'Formulario PPGR1'!#REF!)</f>
        <v>#REF!</v>
      </c>
      <c r="E194" s="263" t="e">
        <f>IF('Formulario PPGR2'!$G196="","",'Formulario PPGR1'!#REF!)</f>
        <v>#REF!</v>
      </c>
      <c r="F194" s="263" t="e">
        <f>IF('Formulario PPGR2'!$G196="","",'Formulario PPGR1'!#REF!)</f>
        <v>#REF!</v>
      </c>
      <c r="G194" s="232" t="s">
        <v>241</v>
      </c>
      <c r="H194" s="232" t="s">
        <v>902</v>
      </c>
      <c r="I194" s="232" t="s">
        <v>903</v>
      </c>
      <c r="J194" s="285"/>
      <c r="K194" s="285"/>
      <c r="L194" s="285">
        <v>1</v>
      </c>
      <c r="M194" s="285"/>
      <c r="N194" s="285"/>
      <c r="O194" s="285"/>
      <c r="P194" s="285"/>
      <c r="Q194" s="285"/>
      <c r="R194" s="285"/>
      <c r="S194" s="285"/>
      <c r="T194" s="285"/>
      <c r="U194" s="285"/>
      <c r="V194" s="239">
        <f>+Tabla2[[#This Row],[Dic]]+Tabla2[[#This Row],[Nov]]+Tabla2[[#This Row],[Oct]]+Tabla2[[#This Row],[Sep]]+Tabla2[[#This Row],[Ago]]+Tabla2[[#This Row],[Jul]]+Tabla2[[#This Row],[Jun]]+Tabla2[[#This Row],[May]]+Tabla2[[#This Row],[Abr]]+Tabla2[[#This Row],[Mar]]+Tabla2[[#This Row],[Feb]]+Tabla2[[#This Row],[Ene]]</f>
        <v>1</v>
      </c>
      <c r="W194" s="259" t="s">
        <v>497</v>
      </c>
      <c r="X194" s="259"/>
      <c r="Y194" s="232"/>
      <c r="Z194" s="231" t="s">
        <v>850</v>
      </c>
      <c r="AA194" s="255"/>
      <c r="AB194" s="255"/>
      <c r="AC194" s="255"/>
      <c r="AD194" s="255"/>
      <c r="AE194" s="255"/>
      <c r="AF194" s="255"/>
      <c r="AG194" s="255"/>
      <c r="AH194" s="255"/>
      <c r="AI194" s="255"/>
      <c r="AJ194" s="255"/>
      <c r="AK194" s="255"/>
      <c r="AL194" s="255"/>
      <c r="AM194" s="255"/>
      <c r="AN194" s="255"/>
      <c r="AO194" s="255"/>
      <c r="AP194" s="255"/>
      <c r="AQ194" s="255"/>
      <c r="AR194" s="255"/>
      <c r="AS194" s="255"/>
      <c r="AT194" s="255"/>
      <c r="AU194" s="255"/>
      <c r="AV194" s="255"/>
      <c r="AW194" s="255"/>
      <c r="AX194" s="255"/>
      <c r="AY194" s="255"/>
      <c r="AZ194" s="255"/>
      <c r="BA194" s="255"/>
      <c r="BB194" s="255"/>
    </row>
    <row r="195" spans="2:54" s="241" customFormat="1" ht="38.25" hidden="1">
      <c r="B195" s="263" t="e">
        <f>IF('Formulario PPGR2'!$G197="","",CONCATENATE('Formulario PPGR2'!$C197,".",'Formulario PPGR2'!$D197,".",'Formulario PPGR2'!$E197,".",'Formulario PPGR2'!$F197))</f>
        <v>#REF!</v>
      </c>
      <c r="C195" s="263"/>
      <c r="D195" s="263" t="e">
        <f>IF('Formulario PPGR2'!$G197="","",'Formulario PPGR1'!#REF!)</f>
        <v>#REF!</v>
      </c>
      <c r="E195" s="263" t="e">
        <f>IF('Formulario PPGR2'!$G197="","",'Formulario PPGR1'!#REF!)</f>
        <v>#REF!</v>
      </c>
      <c r="F195" s="263" t="e">
        <f>IF('Formulario PPGR2'!$G197="","",'Formulario PPGR1'!#REF!)</f>
        <v>#REF!</v>
      </c>
      <c r="G195" s="232" t="s">
        <v>241</v>
      </c>
      <c r="H195" s="232" t="s">
        <v>904</v>
      </c>
      <c r="I195" s="232" t="s">
        <v>905</v>
      </c>
      <c r="J195" s="285"/>
      <c r="K195" s="285"/>
      <c r="L195" s="285">
        <v>3</v>
      </c>
      <c r="M195" s="285"/>
      <c r="N195" s="285"/>
      <c r="O195" s="285">
        <v>4</v>
      </c>
      <c r="P195" s="285"/>
      <c r="Q195" s="285"/>
      <c r="R195" s="285">
        <v>3</v>
      </c>
      <c r="S195" s="285"/>
      <c r="T195" s="285"/>
      <c r="U195" s="285"/>
      <c r="V195" s="239">
        <f>+Tabla2[[#This Row],[Dic]]+Tabla2[[#This Row],[Nov]]+Tabla2[[#This Row],[Oct]]+Tabla2[[#This Row],[Sep]]+Tabla2[[#This Row],[Ago]]+Tabla2[[#This Row],[Jul]]+Tabla2[[#This Row],[Jun]]+Tabla2[[#This Row],[May]]+Tabla2[[#This Row],[Abr]]+Tabla2[[#This Row],[Mar]]+Tabla2[[#This Row],[Feb]]+Tabla2[[#This Row],[Ene]]</f>
        <v>10</v>
      </c>
      <c r="W195" s="259" t="s">
        <v>496</v>
      </c>
      <c r="X195" s="259" t="s">
        <v>610</v>
      </c>
      <c r="Y195" s="232"/>
      <c r="Z195" s="231" t="s">
        <v>850</v>
      </c>
      <c r="AA195" s="255"/>
      <c r="AB195" s="255"/>
      <c r="AC195" s="255"/>
      <c r="AD195" s="255"/>
      <c r="AE195" s="255"/>
      <c r="AF195" s="255"/>
      <c r="AG195" s="255"/>
      <c r="AH195" s="255"/>
      <c r="AI195" s="255"/>
      <c r="AJ195" s="255"/>
      <c r="AK195" s="255"/>
      <c r="AL195" s="255"/>
      <c r="AM195" s="255"/>
      <c r="AN195" s="255"/>
      <c r="AO195" s="255"/>
      <c r="AP195" s="255"/>
      <c r="AQ195" s="255"/>
      <c r="AR195" s="255"/>
      <c r="AS195" s="255"/>
      <c r="AT195" s="255"/>
      <c r="AU195" s="255"/>
      <c r="AV195" s="255"/>
      <c r="AW195" s="255"/>
      <c r="AX195" s="255"/>
      <c r="AY195" s="255"/>
      <c r="AZ195" s="255"/>
      <c r="BA195" s="255"/>
      <c r="BB195" s="255"/>
    </row>
    <row r="196" spans="2:54" s="241" customFormat="1" ht="38.25" hidden="1">
      <c r="B196" s="263" t="e">
        <f>IF('Formulario PPGR2'!$G198="","",CONCATENATE('Formulario PPGR2'!$C198,".",'Formulario PPGR2'!$D198,".",'Formulario PPGR2'!$E198,".",'Formulario PPGR2'!$F198))</f>
        <v>#REF!</v>
      </c>
      <c r="C196" s="263"/>
      <c r="D196" s="263" t="e">
        <f>IF('Formulario PPGR2'!$G198="","",'Formulario PPGR1'!#REF!)</f>
        <v>#REF!</v>
      </c>
      <c r="E196" s="263" t="e">
        <f>IF('Formulario PPGR2'!$G198="","",'Formulario PPGR1'!#REF!)</f>
        <v>#REF!</v>
      </c>
      <c r="F196" s="263" t="e">
        <f>IF('Formulario PPGR2'!$G198="","",'Formulario PPGR1'!#REF!)</f>
        <v>#REF!</v>
      </c>
      <c r="G196" s="232" t="s">
        <v>241</v>
      </c>
      <c r="H196" s="232" t="s">
        <v>906</v>
      </c>
      <c r="I196" s="232" t="s">
        <v>907</v>
      </c>
      <c r="J196" s="285"/>
      <c r="K196" s="285"/>
      <c r="L196" s="285"/>
      <c r="M196" s="285"/>
      <c r="N196" s="285">
        <v>1</v>
      </c>
      <c r="O196" s="285"/>
      <c r="P196" s="285"/>
      <c r="Q196" s="285">
        <v>1</v>
      </c>
      <c r="R196" s="285"/>
      <c r="S196" s="285"/>
      <c r="T196" s="285">
        <v>1</v>
      </c>
      <c r="U196" s="285"/>
      <c r="V196" s="239">
        <f>+Tabla2[[#This Row],[Dic]]+Tabla2[[#This Row],[Nov]]+Tabla2[[#This Row],[Oct]]+Tabla2[[#This Row],[Sep]]+Tabla2[[#This Row],[Ago]]+Tabla2[[#This Row],[Jul]]+Tabla2[[#This Row],[Jun]]+Tabla2[[#This Row],[May]]+Tabla2[[#This Row],[Abr]]+Tabla2[[#This Row],[Mar]]+Tabla2[[#This Row],[Feb]]+Tabla2[[#This Row],[Ene]]</f>
        <v>3</v>
      </c>
      <c r="W196" s="259" t="s">
        <v>497</v>
      </c>
      <c r="X196" s="259"/>
      <c r="Y196" s="232"/>
      <c r="Z196" s="231" t="s">
        <v>850</v>
      </c>
      <c r="AA196" s="255"/>
      <c r="AB196" s="255"/>
      <c r="AC196" s="255"/>
      <c r="AD196" s="255"/>
      <c r="AE196" s="255"/>
      <c r="AF196" s="255"/>
      <c r="AG196" s="255"/>
      <c r="AH196" s="255"/>
      <c r="AI196" s="255"/>
      <c r="AJ196" s="255"/>
      <c r="AK196" s="255"/>
      <c r="AL196" s="255"/>
      <c r="AM196" s="255"/>
      <c r="AN196" s="255"/>
      <c r="AO196" s="255"/>
      <c r="AP196" s="255"/>
      <c r="AQ196" s="255"/>
      <c r="AR196" s="255"/>
      <c r="AS196" s="255"/>
      <c r="AT196" s="255"/>
      <c r="AU196" s="255"/>
      <c r="AV196" s="255"/>
      <c r="AW196" s="255"/>
      <c r="AX196" s="255"/>
      <c r="AY196" s="255"/>
      <c r="AZ196" s="255"/>
      <c r="BA196" s="255"/>
      <c r="BB196" s="255"/>
    </row>
    <row r="197" spans="2:54" s="241" customFormat="1" ht="51" hidden="1">
      <c r="B197" s="263" t="e">
        <f>IF('Formulario PPGR2'!$G199="","",CONCATENATE('Formulario PPGR2'!$C199,".",'Formulario PPGR2'!$D199,".",'Formulario PPGR2'!$E199,".",'Formulario PPGR2'!$F199))</f>
        <v>#REF!</v>
      </c>
      <c r="C197" s="263"/>
      <c r="D197" s="263" t="e">
        <f>IF('Formulario PPGR2'!$G199="","",'Formulario PPGR1'!#REF!)</f>
        <v>#REF!</v>
      </c>
      <c r="E197" s="263" t="e">
        <f>IF('Formulario PPGR2'!$G199="","",'Formulario PPGR1'!#REF!)</f>
        <v>#REF!</v>
      </c>
      <c r="F197" s="263" t="e">
        <f>IF('Formulario PPGR2'!$G199="","",'Formulario PPGR1'!#REF!)</f>
        <v>#REF!</v>
      </c>
      <c r="G197" s="232" t="s">
        <v>241</v>
      </c>
      <c r="H197" s="232" t="s">
        <v>908</v>
      </c>
      <c r="I197" s="232" t="s">
        <v>909</v>
      </c>
      <c r="J197" s="285"/>
      <c r="K197" s="285"/>
      <c r="L197" s="285"/>
      <c r="M197" s="285"/>
      <c r="N197" s="285"/>
      <c r="O197" s="285">
        <v>1</v>
      </c>
      <c r="P197" s="285"/>
      <c r="Q197" s="285"/>
      <c r="R197" s="285"/>
      <c r="S197" s="285"/>
      <c r="T197" s="285"/>
      <c r="U197" s="285">
        <v>1</v>
      </c>
      <c r="V197" s="239">
        <f>+Tabla2[[#This Row],[Dic]]+Tabla2[[#This Row],[Nov]]+Tabla2[[#This Row],[Oct]]+Tabla2[[#This Row],[Sep]]+Tabla2[[#This Row],[Ago]]+Tabla2[[#This Row],[Jul]]+Tabla2[[#This Row],[Jun]]+Tabla2[[#This Row],[May]]+Tabla2[[#This Row],[Abr]]+Tabla2[[#This Row],[Mar]]+Tabla2[[#This Row],[Feb]]+Tabla2[[#This Row],[Ene]]</f>
        <v>2</v>
      </c>
      <c r="W197" s="259" t="s">
        <v>735</v>
      </c>
      <c r="X197" s="259"/>
      <c r="Y197" s="232"/>
      <c r="Z197" s="231" t="s">
        <v>850</v>
      </c>
      <c r="AA197" s="255"/>
      <c r="AB197" s="255"/>
      <c r="AC197" s="255"/>
      <c r="AD197" s="255"/>
      <c r="AE197" s="255"/>
      <c r="AF197" s="255"/>
      <c r="AG197" s="255"/>
      <c r="AH197" s="255"/>
      <c r="AI197" s="255"/>
      <c r="AJ197" s="255"/>
      <c r="AK197" s="255"/>
      <c r="AL197" s="255"/>
      <c r="AM197" s="255"/>
      <c r="AN197" s="255"/>
      <c r="AO197" s="255"/>
      <c r="AP197" s="255"/>
      <c r="AQ197" s="255"/>
      <c r="AR197" s="255"/>
      <c r="AS197" s="255"/>
      <c r="AT197" s="255"/>
      <c r="AU197" s="255"/>
      <c r="AV197" s="255"/>
      <c r="AW197" s="255"/>
      <c r="AX197" s="255"/>
      <c r="AY197" s="255"/>
      <c r="AZ197" s="255"/>
      <c r="BA197" s="255"/>
      <c r="BB197" s="255"/>
    </row>
    <row r="198" spans="2:54" s="241" customFormat="1" ht="51" hidden="1">
      <c r="B198" s="263" t="e">
        <f>IF('Formulario PPGR2'!$G200="","",CONCATENATE('Formulario PPGR2'!$C200,".",'Formulario PPGR2'!$D200,".",'Formulario PPGR2'!$E200,".",'Formulario PPGR2'!$F200))</f>
        <v>#REF!</v>
      </c>
      <c r="C198" s="263"/>
      <c r="D198" s="263" t="e">
        <f>IF('Formulario PPGR2'!$G200="","",'Formulario PPGR1'!#REF!)</f>
        <v>#REF!</v>
      </c>
      <c r="E198" s="263" t="e">
        <f>IF('Formulario PPGR2'!$G200="","",'Formulario PPGR1'!#REF!)</f>
        <v>#REF!</v>
      </c>
      <c r="F198" s="263" t="e">
        <f>IF('Formulario PPGR2'!$G200="","",'Formulario PPGR1'!#REF!)</f>
        <v>#REF!</v>
      </c>
      <c r="G198" s="232" t="s">
        <v>244</v>
      </c>
      <c r="H198" s="232" t="s">
        <v>910</v>
      </c>
      <c r="I198" s="232" t="s">
        <v>911</v>
      </c>
      <c r="J198" s="285"/>
      <c r="K198" s="285">
        <v>1</v>
      </c>
      <c r="L198" s="285"/>
      <c r="M198" s="285"/>
      <c r="N198" s="285">
        <v>1</v>
      </c>
      <c r="O198" s="285"/>
      <c r="P198" s="285"/>
      <c r="Q198" s="285">
        <v>1</v>
      </c>
      <c r="R198" s="285"/>
      <c r="S198" s="285"/>
      <c r="T198" s="285">
        <v>1</v>
      </c>
      <c r="U198" s="285"/>
      <c r="V198" s="239">
        <f>+Tabla2[[#This Row],[Dic]]+Tabla2[[#This Row],[Nov]]+Tabla2[[#This Row],[Oct]]+Tabla2[[#This Row],[Sep]]+Tabla2[[#This Row],[Ago]]+Tabla2[[#This Row],[Jul]]+Tabla2[[#This Row],[Jun]]+Tabla2[[#This Row],[May]]+Tabla2[[#This Row],[Abr]]+Tabla2[[#This Row],[Mar]]+Tabla2[[#This Row],[Feb]]+Tabla2[[#This Row],[Ene]]</f>
        <v>4</v>
      </c>
      <c r="W198" s="259" t="s">
        <v>496</v>
      </c>
      <c r="X198" s="259" t="s">
        <v>518</v>
      </c>
      <c r="Y198" s="232"/>
      <c r="Z198" s="231" t="s">
        <v>504</v>
      </c>
      <c r="AA198" s="255"/>
      <c r="AB198" s="255"/>
      <c r="AC198" s="255"/>
      <c r="AD198" s="255"/>
      <c r="AE198" s="255"/>
      <c r="AF198" s="255"/>
      <c r="AG198" s="255"/>
      <c r="AH198" s="255"/>
      <c r="AI198" s="255"/>
      <c r="AJ198" s="255"/>
      <c r="AK198" s="255"/>
      <c r="AL198" s="255"/>
      <c r="AM198" s="255"/>
      <c r="AN198" s="255"/>
      <c r="AO198" s="255"/>
      <c r="AP198" s="255"/>
      <c r="AQ198" s="255"/>
      <c r="AR198" s="255"/>
      <c r="AS198" s="255"/>
      <c r="AT198" s="255"/>
      <c r="AU198" s="255"/>
      <c r="AV198" s="255"/>
      <c r="AW198" s="255"/>
      <c r="AX198" s="255"/>
      <c r="AY198" s="255"/>
      <c r="AZ198" s="255"/>
      <c r="BA198" s="255"/>
      <c r="BB198" s="255"/>
    </row>
    <row r="199" spans="2:54" s="241" customFormat="1" ht="38.25" hidden="1">
      <c r="B199" s="263" t="e">
        <f>IF('Formulario PPGR2'!$G201="","",CONCATENATE('Formulario PPGR2'!$C201,".",'Formulario PPGR2'!$D201,".",'Formulario PPGR2'!$E201,".",'Formulario PPGR2'!$F201))</f>
        <v>#REF!</v>
      </c>
      <c r="C199" s="263"/>
      <c r="D199" s="263" t="e">
        <f>IF('Formulario PPGR2'!$G201="","",'Formulario PPGR1'!#REF!)</f>
        <v>#REF!</v>
      </c>
      <c r="E199" s="263" t="e">
        <f>IF('Formulario PPGR2'!$G201="","",'Formulario PPGR1'!#REF!)</f>
        <v>#REF!</v>
      </c>
      <c r="F199" s="263" t="e">
        <f>IF('Formulario PPGR2'!$G201="","",'Formulario PPGR1'!#REF!)</f>
        <v>#REF!</v>
      </c>
      <c r="G199" s="232" t="s">
        <v>244</v>
      </c>
      <c r="H199" s="232" t="s">
        <v>912</v>
      </c>
      <c r="I199" s="232" t="s">
        <v>913</v>
      </c>
      <c r="J199" s="285"/>
      <c r="K199" s="285"/>
      <c r="L199" s="285"/>
      <c r="M199" s="285"/>
      <c r="N199" s="285"/>
      <c r="O199" s="285"/>
      <c r="P199" s="285">
        <v>3</v>
      </c>
      <c r="Q199" s="285">
        <v>3</v>
      </c>
      <c r="R199" s="285">
        <v>4</v>
      </c>
      <c r="S199" s="285"/>
      <c r="T199" s="285"/>
      <c r="U199" s="285"/>
      <c r="V199" s="239">
        <f>+Tabla2[[#This Row],[Dic]]+Tabla2[[#This Row],[Nov]]+Tabla2[[#This Row],[Oct]]+Tabla2[[#This Row],[Sep]]+Tabla2[[#This Row],[Ago]]+Tabla2[[#This Row],[Jul]]+Tabla2[[#This Row],[Jun]]+Tabla2[[#This Row],[May]]+Tabla2[[#This Row],[Abr]]+Tabla2[[#This Row],[Mar]]+Tabla2[[#This Row],[Feb]]+Tabla2[[#This Row],[Ene]]</f>
        <v>10</v>
      </c>
      <c r="W199" s="259" t="s">
        <v>496</v>
      </c>
      <c r="X199" s="259" t="s">
        <v>610</v>
      </c>
      <c r="Y199" s="232"/>
      <c r="Z199" s="231" t="s">
        <v>504</v>
      </c>
      <c r="AA199" s="255"/>
      <c r="AB199" s="255"/>
      <c r="AC199" s="255"/>
      <c r="AD199" s="255"/>
      <c r="AE199" s="255"/>
      <c r="AF199" s="255"/>
      <c r="AG199" s="255"/>
      <c r="AH199" s="255"/>
      <c r="AI199" s="255"/>
      <c r="AJ199" s="255"/>
      <c r="AK199" s="255"/>
      <c r="AL199" s="255"/>
      <c r="AM199" s="255"/>
      <c r="AN199" s="255"/>
      <c r="AO199" s="255"/>
      <c r="AP199" s="255"/>
      <c r="AQ199" s="255"/>
      <c r="AR199" s="255"/>
      <c r="AS199" s="255"/>
      <c r="AT199" s="255"/>
      <c r="AU199" s="255"/>
      <c r="AV199" s="255"/>
      <c r="AW199" s="255"/>
      <c r="AX199" s="255"/>
      <c r="AY199" s="255"/>
      <c r="AZ199" s="255"/>
      <c r="BA199" s="255"/>
      <c r="BB199" s="255"/>
    </row>
    <row r="200" spans="2:54" s="241" customFormat="1" ht="38.25" hidden="1">
      <c r="B200" s="263" t="e">
        <f>IF('Formulario PPGR2'!$G202="","",CONCATENATE('Formulario PPGR2'!$C202,".",'Formulario PPGR2'!$D202,".",'Formulario PPGR2'!$E202,".",'Formulario PPGR2'!$F202))</f>
        <v>#REF!</v>
      </c>
      <c r="C200" s="263"/>
      <c r="D200" s="263" t="e">
        <f>IF('Formulario PPGR2'!$G202="","",'Formulario PPGR1'!#REF!)</f>
        <v>#REF!</v>
      </c>
      <c r="E200" s="263" t="e">
        <f>IF('Formulario PPGR2'!$G202="","",'Formulario PPGR1'!#REF!)</f>
        <v>#REF!</v>
      </c>
      <c r="F200" s="263" t="e">
        <f>IF('Formulario PPGR2'!$G202="","",'Formulario PPGR1'!#REF!)</f>
        <v>#REF!</v>
      </c>
      <c r="G200" s="232" t="s">
        <v>244</v>
      </c>
      <c r="H200" s="232" t="s">
        <v>914</v>
      </c>
      <c r="I200" s="232" t="s">
        <v>915</v>
      </c>
      <c r="J200" s="285"/>
      <c r="K200" s="285"/>
      <c r="L200" s="285"/>
      <c r="M200" s="285"/>
      <c r="N200" s="285"/>
      <c r="O200" s="285"/>
      <c r="P200" s="285"/>
      <c r="Q200" s="285"/>
      <c r="R200" s="285"/>
      <c r="S200" s="285"/>
      <c r="T200" s="285"/>
      <c r="U200" s="285">
        <v>1</v>
      </c>
      <c r="V200" s="239">
        <f>+Tabla2[[#This Row],[Dic]]+Tabla2[[#This Row],[Nov]]+Tabla2[[#This Row],[Oct]]+Tabla2[[#This Row],[Sep]]+Tabla2[[#This Row],[Ago]]+Tabla2[[#This Row],[Jul]]+Tabla2[[#This Row],[Jun]]+Tabla2[[#This Row],[May]]+Tabla2[[#This Row],[Abr]]+Tabla2[[#This Row],[Mar]]+Tabla2[[#This Row],[Feb]]+Tabla2[[#This Row],[Ene]]</f>
        <v>1</v>
      </c>
      <c r="W200" s="259" t="s">
        <v>496</v>
      </c>
      <c r="X200" s="259" t="s">
        <v>497</v>
      </c>
      <c r="Y200" s="232"/>
      <c r="Z200" s="231" t="s">
        <v>504</v>
      </c>
      <c r="AA200" s="255"/>
      <c r="AB200" s="255"/>
      <c r="AC200" s="255"/>
      <c r="AD200" s="255"/>
      <c r="AE200" s="255"/>
      <c r="AF200" s="255"/>
      <c r="AG200" s="255"/>
      <c r="AH200" s="255"/>
      <c r="AI200" s="255"/>
      <c r="AJ200" s="255"/>
      <c r="AK200" s="255"/>
      <c r="AL200" s="255"/>
      <c r="AM200" s="255"/>
      <c r="AN200" s="255"/>
      <c r="AO200" s="255"/>
      <c r="AP200" s="255"/>
      <c r="AQ200" s="255"/>
      <c r="AR200" s="255"/>
      <c r="AS200" s="255"/>
      <c r="AT200" s="255"/>
      <c r="AU200" s="255"/>
      <c r="AV200" s="255"/>
      <c r="AW200" s="255"/>
      <c r="AX200" s="255"/>
      <c r="AY200" s="255"/>
      <c r="AZ200" s="255"/>
      <c r="BA200" s="255"/>
      <c r="BB200" s="255"/>
    </row>
    <row r="201" spans="2:54" s="241" customFormat="1" ht="38.25" hidden="1">
      <c r="B201" s="263" t="e">
        <f>IF('Formulario PPGR2'!$G203="","",CONCATENATE('Formulario PPGR2'!$C203,".",'Formulario PPGR2'!$D203,".",'Formulario PPGR2'!$E203,".",'Formulario PPGR2'!$F203))</f>
        <v>#REF!</v>
      </c>
      <c r="C201" s="263" t="e">
        <f>IF('Formulario PPGR2'!$G203="","",'Formulario PPGR1'!#REF!)</f>
        <v>#REF!</v>
      </c>
      <c r="D201" s="263" t="e">
        <f>IF('Formulario PPGR2'!$G203="","",'Formulario PPGR1'!#REF!)</f>
        <v>#REF!</v>
      </c>
      <c r="E201" s="263" t="e">
        <f>IF('Formulario PPGR2'!$G203="","",'Formulario PPGR1'!#REF!)</f>
        <v>#REF!</v>
      </c>
      <c r="F201" s="263" t="e">
        <f>IF('Formulario PPGR2'!$G203="","",'Formulario PPGR1'!#REF!)</f>
        <v>#REF!</v>
      </c>
      <c r="G201" s="232" t="s">
        <v>248</v>
      </c>
      <c r="H201" s="232" t="s">
        <v>916</v>
      </c>
      <c r="I201" s="232" t="s">
        <v>917</v>
      </c>
      <c r="J201" s="231"/>
      <c r="K201" s="231"/>
      <c r="L201" s="231"/>
      <c r="M201" s="231">
        <v>1</v>
      </c>
      <c r="N201" s="231"/>
      <c r="O201" s="231"/>
      <c r="P201" s="231">
        <v>1</v>
      </c>
      <c r="Q201" s="231"/>
      <c r="R201" s="231"/>
      <c r="S201" s="231">
        <v>1</v>
      </c>
      <c r="T201" s="231"/>
      <c r="U201" s="231"/>
      <c r="V201" s="239">
        <f>+Tabla2[[#This Row],[Dic]]+Tabla2[[#This Row],[Nov]]+Tabla2[[#This Row],[Oct]]+Tabla2[[#This Row],[Sep]]+Tabla2[[#This Row],[Ago]]+Tabla2[[#This Row],[Jul]]+Tabla2[[#This Row],[Jun]]+Tabla2[[#This Row],[May]]+Tabla2[[#This Row],[Abr]]+Tabla2[[#This Row],[Mar]]+Tabla2[[#This Row],[Feb]]+Tabla2[[#This Row],[Ene]]</f>
        <v>3</v>
      </c>
      <c r="W201" s="259" t="s">
        <v>513</v>
      </c>
      <c r="X201" s="259"/>
      <c r="Y201" s="232"/>
      <c r="Z201" s="231" t="s">
        <v>918</v>
      </c>
      <c r="AA201" s="255"/>
      <c r="AB201" s="255"/>
      <c r="AC201" s="255"/>
      <c r="AD201" s="255"/>
      <c r="AE201" s="255"/>
      <c r="AF201" s="255"/>
      <c r="AG201" s="255"/>
      <c r="AH201" s="255"/>
      <c r="AI201" s="255"/>
      <c r="AJ201" s="255"/>
      <c r="AK201" s="255"/>
      <c r="AL201" s="255"/>
      <c r="AM201" s="255"/>
      <c r="AN201" s="255"/>
      <c r="AO201" s="255"/>
      <c r="AP201" s="255"/>
      <c r="AQ201" s="255"/>
      <c r="AR201" s="255"/>
      <c r="AS201" s="255"/>
      <c r="AT201" s="255"/>
      <c r="AU201" s="255"/>
      <c r="AV201" s="255"/>
      <c r="AW201" s="255"/>
      <c r="AX201" s="255"/>
      <c r="AY201" s="255"/>
      <c r="AZ201" s="255"/>
      <c r="BA201" s="255"/>
      <c r="BB201" s="255"/>
    </row>
    <row r="202" spans="2:54" s="241" customFormat="1" ht="38.25" hidden="1">
      <c r="B202" s="263" t="e">
        <f>IF('Formulario PPGR2'!$G204="","",CONCATENATE('Formulario PPGR2'!$C204,".",'Formulario PPGR2'!$D204,".",'Formulario PPGR2'!$E204,".",'Formulario PPGR2'!$F204))</f>
        <v>#REF!</v>
      </c>
      <c r="C202" s="263" t="e">
        <f>IF('Formulario PPGR2'!$G204="","",'Formulario PPGR1'!#REF!)</f>
        <v>#REF!</v>
      </c>
      <c r="D202" s="263" t="e">
        <f>IF('Formulario PPGR2'!$G204="","",'Formulario PPGR1'!#REF!)</f>
        <v>#REF!</v>
      </c>
      <c r="E202" s="263" t="e">
        <f>IF('Formulario PPGR2'!$G204="","",'Formulario PPGR1'!#REF!)</f>
        <v>#REF!</v>
      </c>
      <c r="F202" s="263" t="e">
        <f>IF('Formulario PPGR2'!$G204="","",'Formulario PPGR1'!#REF!)</f>
        <v>#REF!</v>
      </c>
      <c r="G202" s="232" t="s">
        <v>248</v>
      </c>
      <c r="H202" s="232" t="s">
        <v>919</v>
      </c>
      <c r="I202" s="232" t="s">
        <v>920</v>
      </c>
      <c r="J202" s="231"/>
      <c r="K202" s="231"/>
      <c r="L202" s="231">
        <v>1</v>
      </c>
      <c r="M202" s="231"/>
      <c r="N202" s="231"/>
      <c r="O202" s="231">
        <v>1</v>
      </c>
      <c r="P202" s="231"/>
      <c r="Q202" s="231"/>
      <c r="R202" s="231">
        <v>1</v>
      </c>
      <c r="S202" s="231"/>
      <c r="T202" s="231"/>
      <c r="U202" s="231">
        <v>1</v>
      </c>
      <c r="V202" s="239">
        <f>+Tabla2[[#This Row],[Dic]]+Tabla2[[#This Row],[Nov]]+Tabla2[[#This Row],[Oct]]+Tabla2[[#This Row],[Sep]]+Tabla2[[#This Row],[Ago]]+Tabla2[[#This Row],[Jul]]+Tabla2[[#This Row],[Jun]]+Tabla2[[#This Row],[May]]+Tabla2[[#This Row],[Abr]]+Tabla2[[#This Row],[Mar]]+Tabla2[[#This Row],[Feb]]+Tabla2[[#This Row],[Ene]]</f>
        <v>4</v>
      </c>
      <c r="W202" s="259" t="s">
        <v>513</v>
      </c>
      <c r="X202" s="259"/>
      <c r="Y202" s="232"/>
      <c r="Z202" s="231" t="s">
        <v>918</v>
      </c>
      <c r="AA202" s="255"/>
      <c r="AB202" s="255"/>
      <c r="AC202" s="255"/>
      <c r="AD202" s="255"/>
      <c r="AE202" s="255"/>
      <c r="AF202" s="255"/>
      <c r="AG202" s="255"/>
      <c r="AH202" s="255"/>
      <c r="AI202" s="255"/>
      <c r="AJ202" s="255"/>
      <c r="AK202" s="255"/>
      <c r="AL202" s="255"/>
      <c r="AM202" s="255"/>
      <c r="AN202" s="255"/>
      <c r="AO202" s="255"/>
      <c r="AP202" s="255"/>
      <c r="AQ202" s="255"/>
      <c r="AR202" s="255"/>
      <c r="AS202" s="255"/>
      <c r="AT202" s="255"/>
      <c r="AU202" s="255"/>
      <c r="AV202" s="255"/>
      <c r="AW202" s="255"/>
      <c r="AX202" s="255"/>
      <c r="AY202" s="255"/>
      <c r="AZ202" s="255"/>
      <c r="BA202" s="255"/>
      <c r="BB202" s="255"/>
    </row>
    <row r="203" spans="2:54" s="241" customFormat="1" ht="38.25" hidden="1">
      <c r="B203" s="263" t="e">
        <f>IF('Formulario PPGR2'!$G205="","",CONCATENATE('Formulario PPGR2'!$C205,".",'Formulario PPGR2'!$D205,".",'Formulario PPGR2'!$E205,".",'Formulario PPGR2'!$F205))</f>
        <v>#REF!</v>
      </c>
      <c r="C203" s="263" t="e">
        <f>IF('Formulario PPGR2'!$G205="","",'Formulario PPGR1'!#REF!)</f>
        <v>#REF!</v>
      </c>
      <c r="D203" s="263" t="e">
        <f>IF('Formulario PPGR2'!$G205="","",'Formulario PPGR1'!#REF!)</f>
        <v>#REF!</v>
      </c>
      <c r="E203" s="263" t="e">
        <f>IF('Formulario PPGR2'!$G205="","",'Formulario PPGR1'!#REF!)</f>
        <v>#REF!</v>
      </c>
      <c r="F203" s="263" t="e">
        <f>IF('Formulario PPGR2'!$G205="","",'Formulario PPGR1'!#REF!)</f>
        <v>#REF!</v>
      </c>
      <c r="G203" s="232" t="s">
        <v>248</v>
      </c>
      <c r="H203" s="232" t="s">
        <v>921</v>
      </c>
      <c r="I203" s="232" t="s">
        <v>922</v>
      </c>
      <c r="J203" s="231"/>
      <c r="K203" s="231"/>
      <c r="L203" s="231"/>
      <c r="M203" s="231"/>
      <c r="N203" s="231">
        <v>1</v>
      </c>
      <c r="O203" s="231"/>
      <c r="P203" s="231"/>
      <c r="Q203" s="231"/>
      <c r="R203" s="231"/>
      <c r="S203" s="231">
        <v>1</v>
      </c>
      <c r="T203" s="231"/>
      <c r="U203" s="231"/>
      <c r="V203" s="239">
        <f>+Tabla2[[#This Row],[Dic]]+Tabla2[[#This Row],[Nov]]+Tabla2[[#This Row],[Oct]]+Tabla2[[#This Row],[Sep]]+Tabla2[[#This Row],[Ago]]+Tabla2[[#This Row],[Jul]]+Tabla2[[#This Row],[Jun]]+Tabla2[[#This Row],[May]]+Tabla2[[#This Row],[Abr]]+Tabla2[[#This Row],[Mar]]+Tabla2[[#This Row],[Feb]]+Tabla2[[#This Row],[Ene]]</f>
        <v>2</v>
      </c>
      <c r="W203" s="259" t="s">
        <v>496</v>
      </c>
      <c r="X203" s="259" t="s">
        <v>518</v>
      </c>
      <c r="Y203" s="232"/>
      <c r="Z203" s="231" t="s">
        <v>918</v>
      </c>
      <c r="AA203" s="255"/>
      <c r="AB203" s="255"/>
      <c r="AC203" s="255"/>
      <c r="AD203" s="255"/>
      <c r="AE203" s="255"/>
      <c r="AF203" s="255"/>
      <c r="AG203" s="255"/>
      <c r="AH203" s="255"/>
      <c r="AI203" s="255"/>
      <c r="AJ203" s="255"/>
      <c r="AK203" s="255"/>
      <c r="AL203" s="255"/>
      <c r="AM203" s="255"/>
      <c r="AN203" s="255"/>
      <c r="AO203" s="255"/>
      <c r="AP203" s="255"/>
      <c r="AQ203" s="255"/>
      <c r="AR203" s="255"/>
      <c r="AS203" s="255"/>
      <c r="AT203" s="255"/>
      <c r="AU203" s="255"/>
      <c r="AV203" s="255"/>
      <c r="AW203" s="255"/>
      <c r="AX203" s="255"/>
      <c r="AY203" s="255"/>
      <c r="AZ203" s="255"/>
      <c r="BA203" s="255"/>
      <c r="BB203" s="255"/>
    </row>
    <row r="204" spans="2:54" s="241" customFormat="1" ht="38.25" hidden="1">
      <c r="B204" s="263" t="e">
        <f>IF('Formulario PPGR2'!$G206="","",CONCATENATE('Formulario PPGR2'!$C206,".",'Formulario PPGR2'!$D206,".",'Formulario PPGR2'!$E206,".",'Formulario PPGR2'!$F206))</f>
        <v>#REF!</v>
      </c>
      <c r="C204" s="263" t="e">
        <f>IF('Formulario PPGR2'!$G206="","",'Formulario PPGR1'!#REF!)</f>
        <v>#REF!</v>
      </c>
      <c r="D204" s="263" t="e">
        <f>IF('Formulario PPGR2'!$G206="","",'Formulario PPGR1'!#REF!)</f>
        <v>#REF!</v>
      </c>
      <c r="E204" s="263" t="e">
        <f>IF('Formulario PPGR2'!$G206="","",'Formulario PPGR1'!#REF!)</f>
        <v>#REF!</v>
      </c>
      <c r="F204" s="263" t="e">
        <f>IF('Formulario PPGR2'!$G206="","",'Formulario PPGR1'!#REF!)</f>
        <v>#REF!</v>
      </c>
      <c r="G204" s="232" t="s">
        <v>248</v>
      </c>
      <c r="H204" s="232" t="s">
        <v>923</v>
      </c>
      <c r="I204" s="232" t="s">
        <v>924</v>
      </c>
      <c r="J204" s="231"/>
      <c r="K204" s="231"/>
      <c r="L204" s="231"/>
      <c r="M204" s="231"/>
      <c r="N204" s="231"/>
      <c r="O204" s="231"/>
      <c r="P204" s="231"/>
      <c r="Q204" s="231"/>
      <c r="R204" s="231"/>
      <c r="S204" s="231"/>
      <c r="T204" s="231">
        <v>1</v>
      </c>
      <c r="U204" s="231"/>
      <c r="V204" s="239">
        <f>+Tabla2[[#This Row],[Dic]]+Tabla2[[#This Row],[Nov]]+Tabla2[[#This Row],[Oct]]+Tabla2[[#This Row],[Sep]]+Tabla2[[#This Row],[Ago]]+Tabla2[[#This Row],[Jul]]+Tabla2[[#This Row],[Jun]]+Tabla2[[#This Row],[May]]+Tabla2[[#This Row],[Abr]]+Tabla2[[#This Row],[Mar]]+Tabla2[[#This Row],[Feb]]+Tabla2[[#This Row],[Ene]]</f>
        <v>1</v>
      </c>
      <c r="W204" s="259" t="s">
        <v>497</v>
      </c>
      <c r="X204" s="259" t="s">
        <v>507</v>
      </c>
      <c r="Y204" s="232" t="s">
        <v>925</v>
      </c>
      <c r="Z204" s="231" t="s">
        <v>918</v>
      </c>
      <c r="AA204" s="255"/>
      <c r="AB204" s="255"/>
      <c r="AC204" s="255"/>
      <c r="AD204" s="255"/>
      <c r="AE204" s="255"/>
      <c r="AF204" s="255"/>
      <c r="AG204" s="255"/>
      <c r="AH204" s="255"/>
      <c r="AI204" s="255"/>
      <c r="AJ204" s="255"/>
      <c r="AK204" s="255"/>
      <c r="AL204" s="255"/>
      <c r="AM204" s="255"/>
      <c r="AN204" s="255"/>
      <c r="AO204" s="255"/>
      <c r="AP204" s="255"/>
      <c r="AQ204" s="255"/>
      <c r="AR204" s="255"/>
      <c r="AS204" s="255"/>
      <c r="AT204" s="255"/>
      <c r="AU204" s="255"/>
      <c r="AV204" s="255"/>
      <c r="AW204" s="255"/>
      <c r="AX204" s="255"/>
      <c r="AY204" s="255"/>
      <c r="AZ204" s="255"/>
      <c r="BA204" s="255"/>
      <c r="BB204" s="255"/>
    </row>
    <row r="205" spans="2:54" s="241" customFormat="1" ht="38.25" hidden="1">
      <c r="B205" s="263" t="e">
        <f>IF('Formulario PPGR2'!$G207="","",CONCATENATE('Formulario PPGR2'!$C207,".",'Formulario PPGR2'!$D207,".",'Formulario PPGR2'!$E207,".",'Formulario PPGR2'!$F207))</f>
        <v>#REF!</v>
      </c>
      <c r="C205" s="263" t="e">
        <f>IF('Formulario PPGR2'!$G207="","",'Formulario PPGR1'!#REF!)</f>
        <v>#REF!</v>
      </c>
      <c r="D205" s="263" t="e">
        <f>IF('Formulario PPGR2'!$G207="","",'Formulario PPGR1'!#REF!)</f>
        <v>#REF!</v>
      </c>
      <c r="E205" s="263" t="e">
        <f>IF('Formulario PPGR2'!$G207="","",'Formulario PPGR1'!#REF!)</f>
        <v>#REF!</v>
      </c>
      <c r="F205" s="263" t="e">
        <f>IF('Formulario PPGR2'!$G207="","",'Formulario PPGR1'!#REF!)</f>
        <v>#REF!</v>
      </c>
      <c r="G205" s="232" t="s">
        <v>248</v>
      </c>
      <c r="H205" s="232" t="s">
        <v>926</v>
      </c>
      <c r="I205" s="232" t="s">
        <v>927</v>
      </c>
      <c r="J205" s="231"/>
      <c r="K205" s="231"/>
      <c r="L205" s="231"/>
      <c r="M205" s="231"/>
      <c r="N205" s="231"/>
      <c r="O205" s="231"/>
      <c r="P205" s="231"/>
      <c r="Q205" s="231"/>
      <c r="R205" s="231"/>
      <c r="S205" s="231"/>
      <c r="T205" s="231">
        <v>1</v>
      </c>
      <c r="U205" s="231"/>
      <c r="V205" s="239">
        <f>+Tabla2[[#This Row],[Dic]]+Tabla2[[#This Row],[Nov]]+Tabla2[[#This Row],[Oct]]+Tabla2[[#This Row],[Sep]]+Tabla2[[#This Row],[Ago]]+Tabla2[[#This Row],[Jul]]+Tabla2[[#This Row],[Jun]]+Tabla2[[#This Row],[May]]+Tabla2[[#This Row],[Abr]]+Tabla2[[#This Row],[Mar]]+Tabla2[[#This Row],[Feb]]+Tabla2[[#This Row],[Ene]]</f>
        <v>1</v>
      </c>
      <c r="W205" s="259" t="s">
        <v>497</v>
      </c>
      <c r="X205" s="259"/>
      <c r="Y205" s="232"/>
      <c r="Z205" s="231" t="s">
        <v>918</v>
      </c>
      <c r="AA205" s="255"/>
      <c r="AB205" s="255"/>
      <c r="AC205" s="255"/>
      <c r="AD205" s="255"/>
      <c r="AE205" s="255"/>
      <c r="AF205" s="255"/>
      <c r="AG205" s="255"/>
      <c r="AH205" s="255"/>
      <c r="AI205" s="255"/>
      <c r="AJ205" s="255"/>
      <c r="AK205" s="255"/>
      <c r="AL205" s="255"/>
      <c r="AM205" s="255"/>
      <c r="AN205" s="255"/>
      <c r="AO205" s="255"/>
      <c r="AP205" s="255"/>
      <c r="AQ205" s="255"/>
      <c r="AR205" s="255"/>
      <c r="AS205" s="255"/>
      <c r="AT205" s="255"/>
      <c r="AU205" s="255"/>
      <c r="AV205" s="255"/>
      <c r="AW205" s="255"/>
      <c r="AX205" s="255"/>
      <c r="AY205" s="255"/>
      <c r="AZ205" s="255"/>
      <c r="BA205" s="255"/>
      <c r="BB205" s="255"/>
    </row>
    <row r="206" spans="2:54" s="241" customFormat="1" ht="76.5" hidden="1">
      <c r="B206" s="263" t="e">
        <f>IF('Formulario PPGR2'!$G208="","",CONCATENATE('Formulario PPGR2'!$C208,".",'Formulario PPGR2'!$D208,".",'Formulario PPGR2'!$E208,".",'Formulario PPGR2'!$F208))</f>
        <v>#REF!</v>
      </c>
      <c r="C206" s="263" t="e">
        <f>IF('Formulario PPGR2'!$G208="","",'Formulario PPGR1'!#REF!)</f>
        <v>#REF!</v>
      </c>
      <c r="D206" s="263" t="e">
        <f>IF('Formulario PPGR2'!$G208="","",'Formulario PPGR1'!#REF!)</f>
        <v>#REF!</v>
      </c>
      <c r="E206" s="263" t="e">
        <f>IF('Formulario PPGR2'!$G208="","",'Formulario PPGR1'!#REF!)</f>
        <v>#REF!</v>
      </c>
      <c r="F206" s="263" t="e">
        <f>IF('Formulario PPGR2'!$G208="","",'Formulario PPGR1'!#REF!)</f>
        <v>#REF!</v>
      </c>
      <c r="G206" s="232" t="s">
        <v>248</v>
      </c>
      <c r="H206" s="232" t="s">
        <v>928</v>
      </c>
      <c r="I206" s="232" t="s">
        <v>929</v>
      </c>
      <c r="J206" s="231"/>
      <c r="K206" s="231"/>
      <c r="L206" s="231"/>
      <c r="M206" s="231">
        <v>1</v>
      </c>
      <c r="N206" s="231"/>
      <c r="O206" s="231"/>
      <c r="P206" s="231">
        <v>1</v>
      </c>
      <c r="Q206" s="231"/>
      <c r="R206" s="231"/>
      <c r="S206" s="231">
        <v>1</v>
      </c>
      <c r="T206" s="231"/>
      <c r="U206" s="231">
        <v>1</v>
      </c>
      <c r="V206" s="239">
        <f>+Tabla2[[#This Row],[Dic]]+Tabla2[[#This Row],[Nov]]+Tabla2[[#This Row],[Oct]]+Tabla2[[#This Row],[Sep]]+Tabla2[[#This Row],[Ago]]+Tabla2[[#This Row],[Jul]]+Tabla2[[#This Row],[Jun]]+Tabla2[[#This Row],[May]]+Tabla2[[#This Row],[Abr]]+Tabla2[[#This Row],[Mar]]+Tabla2[[#This Row],[Feb]]+Tabla2[[#This Row],[Ene]]</f>
        <v>4</v>
      </c>
      <c r="W206" s="259" t="s">
        <v>497</v>
      </c>
      <c r="X206" s="259" t="s">
        <v>507</v>
      </c>
      <c r="Y206" s="232" t="s">
        <v>930</v>
      </c>
      <c r="Z206" s="231" t="s">
        <v>918</v>
      </c>
      <c r="AA206" s="255"/>
      <c r="AB206" s="255"/>
      <c r="AC206" s="255"/>
      <c r="AD206" s="255"/>
      <c r="AE206" s="255"/>
      <c r="AF206" s="255"/>
      <c r="AG206" s="255"/>
      <c r="AH206" s="255"/>
      <c r="AI206" s="255"/>
      <c r="AJ206" s="255"/>
      <c r="AK206" s="255"/>
      <c r="AL206" s="255"/>
      <c r="AM206" s="255"/>
      <c r="AN206" s="255"/>
      <c r="AO206" s="255"/>
      <c r="AP206" s="255"/>
      <c r="AQ206" s="255"/>
      <c r="AR206" s="255"/>
      <c r="AS206" s="255"/>
      <c r="AT206" s="255"/>
      <c r="AU206" s="255"/>
      <c r="AV206" s="255"/>
      <c r="AW206" s="255"/>
      <c r="AX206" s="255"/>
      <c r="AY206" s="255"/>
      <c r="AZ206" s="255"/>
      <c r="BA206" s="255"/>
      <c r="BB206" s="255"/>
    </row>
    <row r="207" spans="2:54" s="241" customFormat="1" ht="51" hidden="1">
      <c r="B207" s="263" t="e">
        <f>IF('Formulario PPGR2'!$G209="","",CONCATENATE('Formulario PPGR2'!$C209,".",'Formulario PPGR2'!$D209,".",'Formulario PPGR2'!$E209,".",'Formulario PPGR2'!$F209))</f>
        <v>#REF!</v>
      </c>
      <c r="C207" s="263" t="e">
        <f>IF('Formulario PPGR2'!$G209="","",'Formulario PPGR1'!#REF!)</f>
        <v>#REF!</v>
      </c>
      <c r="D207" s="263" t="e">
        <f>IF('Formulario PPGR2'!$G209="","",'Formulario PPGR1'!#REF!)</f>
        <v>#REF!</v>
      </c>
      <c r="E207" s="263" t="e">
        <f>IF('Formulario PPGR2'!$G209="","",'Formulario PPGR1'!#REF!)</f>
        <v>#REF!</v>
      </c>
      <c r="F207" s="263" t="e">
        <f>IF('Formulario PPGR2'!$G209="","",'Formulario PPGR1'!#REF!)</f>
        <v>#REF!</v>
      </c>
      <c r="G207" s="232" t="s">
        <v>248</v>
      </c>
      <c r="H207" s="232" t="s">
        <v>931</v>
      </c>
      <c r="I207" s="232" t="s">
        <v>932</v>
      </c>
      <c r="J207" s="231"/>
      <c r="K207" s="231"/>
      <c r="L207" s="231"/>
      <c r="M207" s="231">
        <v>1</v>
      </c>
      <c r="N207" s="231"/>
      <c r="O207" s="231"/>
      <c r="P207" s="231"/>
      <c r="Q207" s="231"/>
      <c r="R207" s="231">
        <v>1</v>
      </c>
      <c r="S207" s="231"/>
      <c r="T207" s="231"/>
      <c r="U207" s="231"/>
      <c r="V207" s="239">
        <f>+Tabla2[[#This Row],[Dic]]+Tabla2[[#This Row],[Nov]]+Tabla2[[#This Row],[Oct]]+Tabla2[[#This Row],[Sep]]+Tabla2[[#This Row],[Ago]]+Tabla2[[#This Row],[Jul]]+Tabla2[[#This Row],[Jun]]+Tabla2[[#This Row],[May]]+Tabla2[[#This Row],[Abr]]+Tabla2[[#This Row],[Mar]]+Tabla2[[#This Row],[Feb]]+Tabla2[[#This Row],[Ene]]</f>
        <v>2</v>
      </c>
      <c r="W207" s="259" t="s">
        <v>496</v>
      </c>
      <c r="X207" s="259"/>
      <c r="Y207" s="232"/>
      <c r="Z207" s="231" t="s">
        <v>918</v>
      </c>
      <c r="AA207" s="255"/>
      <c r="AB207" s="255"/>
      <c r="AC207" s="255"/>
      <c r="AD207" s="255"/>
      <c r="AE207" s="255"/>
      <c r="AF207" s="255"/>
      <c r="AG207" s="255"/>
      <c r="AH207" s="255"/>
      <c r="AI207" s="255"/>
      <c r="AJ207" s="255"/>
      <c r="AK207" s="255"/>
      <c r="AL207" s="255"/>
      <c r="AM207" s="255"/>
      <c r="AN207" s="255"/>
      <c r="AO207" s="255"/>
      <c r="AP207" s="255"/>
      <c r="AQ207" s="255"/>
      <c r="AR207" s="255"/>
      <c r="AS207" s="255"/>
      <c r="AT207" s="255"/>
      <c r="AU207" s="255"/>
      <c r="AV207" s="255"/>
      <c r="AW207" s="255"/>
      <c r="AX207" s="255"/>
      <c r="AY207" s="255"/>
      <c r="AZ207" s="255"/>
      <c r="BA207" s="255"/>
      <c r="BB207" s="255"/>
    </row>
    <row r="208" spans="2:54" s="241" customFormat="1" ht="38.25" hidden="1">
      <c r="B208" s="263" t="e">
        <f>IF('Formulario PPGR2'!$G210="","",CONCATENATE('Formulario PPGR2'!$C210,".",'Formulario PPGR2'!$D210,".",'Formulario PPGR2'!$E210,".",'Formulario PPGR2'!$F210))</f>
        <v>#REF!</v>
      </c>
      <c r="C208" s="263" t="e">
        <f>IF('Formulario PPGR2'!$G210="","",'Formulario PPGR1'!#REF!)</f>
        <v>#REF!</v>
      </c>
      <c r="D208" s="263" t="e">
        <f>IF('Formulario PPGR2'!$G210="","",'Formulario PPGR1'!#REF!)</f>
        <v>#REF!</v>
      </c>
      <c r="E208" s="263" t="e">
        <f>IF('Formulario PPGR2'!$G210="","",'Formulario PPGR1'!#REF!)</f>
        <v>#REF!</v>
      </c>
      <c r="F208" s="263" t="e">
        <f>IF('Formulario PPGR2'!$G210="","",'Formulario PPGR1'!#REF!)</f>
        <v>#REF!</v>
      </c>
      <c r="G208" s="232" t="s">
        <v>248</v>
      </c>
      <c r="H208" s="232" t="s">
        <v>933</v>
      </c>
      <c r="I208" s="232" t="s">
        <v>934</v>
      </c>
      <c r="J208" s="231"/>
      <c r="K208" s="231"/>
      <c r="L208" s="231"/>
      <c r="M208" s="231"/>
      <c r="N208" s="231"/>
      <c r="O208" s="231">
        <v>1</v>
      </c>
      <c r="P208" s="231"/>
      <c r="Q208" s="231"/>
      <c r="R208" s="231"/>
      <c r="S208" s="231"/>
      <c r="T208" s="231"/>
      <c r="U208" s="231">
        <v>1</v>
      </c>
      <c r="V208" s="239">
        <f>+Tabla2[[#This Row],[Dic]]+Tabla2[[#This Row],[Nov]]+Tabla2[[#This Row],[Oct]]+Tabla2[[#This Row],[Sep]]+Tabla2[[#This Row],[Ago]]+Tabla2[[#This Row],[Jul]]+Tabla2[[#This Row],[Jun]]+Tabla2[[#This Row],[May]]+Tabla2[[#This Row],[Abr]]+Tabla2[[#This Row],[Mar]]+Tabla2[[#This Row],[Feb]]+Tabla2[[#This Row],[Ene]]</f>
        <v>2</v>
      </c>
      <c r="W208" s="259" t="s">
        <v>496</v>
      </c>
      <c r="X208" s="259"/>
      <c r="Y208" s="232"/>
      <c r="Z208" s="231" t="s">
        <v>918</v>
      </c>
      <c r="AA208" s="255"/>
      <c r="AB208" s="255"/>
      <c r="AC208" s="255"/>
      <c r="AD208" s="255"/>
      <c r="AE208" s="255"/>
      <c r="AF208" s="255"/>
      <c r="AG208" s="255"/>
      <c r="AH208" s="255"/>
      <c r="AI208" s="255"/>
      <c r="AJ208" s="255"/>
      <c r="AK208" s="255"/>
      <c r="AL208" s="255"/>
      <c r="AM208" s="255"/>
      <c r="AN208" s="255"/>
      <c r="AO208" s="255"/>
      <c r="AP208" s="255"/>
      <c r="AQ208" s="255"/>
      <c r="AR208" s="255"/>
      <c r="AS208" s="255"/>
      <c r="AT208" s="255"/>
      <c r="AU208" s="255"/>
      <c r="AV208" s="255"/>
      <c r="AW208" s="255"/>
      <c r="AX208" s="255"/>
      <c r="AY208" s="255"/>
      <c r="AZ208" s="255"/>
      <c r="BA208" s="255"/>
      <c r="BB208" s="255"/>
    </row>
    <row r="209" spans="2:54" s="241" customFormat="1" ht="63.75" hidden="1">
      <c r="B209" s="263" t="e">
        <f>IF('Formulario PPGR2'!$G211="","",CONCATENATE('Formulario PPGR2'!$C211,".",'Formulario PPGR2'!$D211,".",'Formulario PPGR2'!$E211,".",'Formulario PPGR2'!$F211))</f>
        <v>#REF!</v>
      </c>
      <c r="C209" s="263"/>
      <c r="D209" s="263" t="e">
        <f>IF('Formulario PPGR2'!$G211="","",'Formulario PPGR1'!#REF!)</f>
        <v>#REF!</v>
      </c>
      <c r="E209" s="263" t="e">
        <f>IF('Formulario PPGR2'!$G211="","",'Formulario PPGR1'!#REF!)</f>
        <v>#REF!</v>
      </c>
      <c r="F209" s="263" t="e">
        <f>IF('Formulario PPGR2'!$G211="","",'Formulario PPGR1'!#REF!)</f>
        <v>#REF!</v>
      </c>
      <c r="G209" s="232" t="s">
        <v>251</v>
      </c>
      <c r="H209" s="232" t="s">
        <v>935</v>
      </c>
      <c r="I209" s="232" t="s">
        <v>936</v>
      </c>
      <c r="J209" s="231"/>
      <c r="K209" s="231"/>
      <c r="L209" s="231"/>
      <c r="M209" s="231">
        <v>1</v>
      </c>
      <c r="N209" s="231"/>
      <c r="O209" s="231"/>
      <c r="P209" s="231"/>
      <c r="Q209" s="231"/>
      <c r="R209" s="231"/>
      <c r="S209" s="231"/>
      <c r="T209" s="231">
        <v>1</v>
      </c>
      <c r="U209" s="231"/>
      <c r="V209" s="239">
        <f>+Tabla2[[#This Row],[Dic]]+Tabla2[[#This Row],[Nov]]+Tabla2[[#This Row],[Oct]]+Tabla2[[#This Row],[Sep]]+Tabla2[[#This Row],[Ago]]+Tabla2[[#This Row],[Jul]]+Tabla2[[#This Row],[Jun]]+Tabla2[[#This Row],[May]]+Tabla2[[#This Row],[Abr]]+Tabla2[[#This Row],[Mar]]+Tabla2[[#This Row],[Feb]]+Tabla2[[#This Row],[Ene]]</f>
        <v>2</v>
      </c>
      <c r="W209" s="259" t="s">
        <v>496</v>
      </c>
      <c r="X209" s="259" t="s">
        <v>518</v>
      </c>
      <c r="Y209" s="232"/>
      <c r="Z209" s="231" t="s">
        <v>937</v>
      </c>
      <c r="AA209" s="255"/>
      <c r="AB209" s="255"/>
      <c r="AC209" s="255"/>
      <c r="AD209" s="255"/>
      <c r="AE209" s="255"/>
      <c r="AF209" s="255"/>
      <c r="AG209" s="255"/>
      <c r="AH209" s="255"/>
      <c r="AI209" s="255"/>
      <c r="AJ209" s="255"/>
      <c r="AK209" s="255"/>
      <c r="AL209" s="255"/>
      <c r="AM209" s="255"/>
      <c r="AN209" s="255"/>
      <c r="AO209" s="255"/>
      <c r="AP209" s="255"/>
      <c r="AQ209" s="255"/>
      <c r="AR209" s="255"/>
      <c r="AS209" s="255"/>
      <c r="AT209" s="255"/>
      <c r="AU209" s="255"/>
      <c r="AV209" s="255"/>
      <c r="AW209" s="255"/>
      <c r="AX209" s="255"/>
      <c r="AY209" s="255"/>
      <c r="AZ209" s="255"/>
      <c r="BA209" s="255"/>
      <c r="BB209" s="255"/>
    </row>
    <row r="210" spans="2:54" s="241" customFormat="1" ht="63.75" hidden="1">
      <c r="B210" s="263" t="e">
        <f>IF('Formulario PPGR2'!$G212="","",CONCATENATE('Formulario PPGR2'!$C212,".",'Formulario PPGR2'!$D212,".",'Formulario PPGR2'!$E212,".",'Formulario PPGR2'!$F212))</f>
        <v>#REF!</v>
      </c>
      <c r="C210" s="263"/>
      <c r="D210" s="263" t="e">
        <f>IF('Formulario PPGR2'!$G212="","",'Formulario PPGR1'!#REF!)</f>
        <v>#REF!</v>
      </c>
      <c r="E210" s="263" t="e">
        <f>IF('Formulario PPGR2'!$G212="","",'Formulario PPGR1'!#REF!)</f>
        <v>#REF!</v>
      </c>
      <c r="F210" s="263" t="e">
        <f>IF('Formulario PPGR2'!$G212="","",'Formulario PPGR1'!#REF!)</f>
        <v>#REF!</v>
      </c>
      <c r="G210" s="232" t="s">
        <v>251</v>
      </c>
      <c r="H210" s="232" t="s">
        <v>938</v>
      </c>
      <c r="I210" s="232" t="s">
        <v>939</v>
      </c>
      <c r="J210" s="231"/>
      <c r="K210" s="231">
        <v>1</v>
      </c>
      <c r="L210" s="231"/>
      <c r="M210" s="231"/>
      <c r="N210" s="231">
        <v>1</v>
      </c>
      <c r="O210" s="231"/>
      <c r="P210" s="231"/>
      <c r="Q210" s="231">
        <v>1</v>
      </c>
      <c r="R210" s="231"/>
      <c r="S210" s="231"/>
      <c r="T210" s="231">
        <v>1</v>
      </c>
      <c r="U210" s="231"/>
      <c r="V210" s="239">
        <f>+Tabla2[[#This Row],[Dic]]+Tabla2[[#This Row],[Nov]]+Tabla2[[#This Row],[Oct]]+Tabla2[[#This Row],[Sep]]+Tabla2[[#This Row],[Ago]]+Tabla2[[#This Row],[Jul]]+Tabla2[[#This Row],[Jun]]+Tabla2[[#This Row],[May]]+Tabla2[[#This Row],[Abr]]+Tabla2[[#This Row],[Mar]]+Tabla2[[#This Row],[Feb]]+Tabla2[[#This Row],[Ene]]</f>
        <v>4</v>
      </c>
      <c r="W210" s="259" t="s">
        <v>496</v>
      </c>
      <c r="X210" s="259" t="s">
        <v>518</v>
      </c>
      <c r="Y210" s="232"/>
      <c r="Z210" s="231" t="s">
        <v>937</v>
      </c>
      <c r="AA210" s="255"/>
      <c r="AB210" s="255"/>
      <c r="AC210" s="255"/>
      <c r="AD210" s="255"/>
      <c r="AE210" s="255"/>
      <c r="AF210" s="255"/>
      <c r="AG210" s="255"/>
      <c r="AH210" s="255"/>
      <c r="AI210" s="255"/>
      <c r="AJ210" s="255"/>
      <c r="AK210" s="255"/>
      <c r="AL210" s="255"/>
      <c r="AM210" s="255"/>
      <c r="AN210" s="255"/>
      <c r="AO210" s="255"/>
      <c r="AP210" s="255"/>
      <c r="AQ210" s="255"/>
      <c r="AR210" s="255"/>
      <c r="AS210" s="255"/>
      <c r="AT210" s="255"/>
      <c r="AU210" s="255"/>
      <c r="AV210" s="255"/>
      <c r="AW210" s="255"/>
      <c r="AX210" s="255"/>
      <c r="AY210" s="255"/>
      <c r="AZ210" s="255"/>
      <c r="BA210" s="255"/>
      <c r="BB210" s="255"/>
    </row>
    <row r="211" spans="2:54" s="241" customFormat="1" ht="63.75" hidden="1">
      <c r="B211" s="263" t="e">
        <f>IF('Formulario PPGR2'!$G213="","",CONCATENATE('Formulario PPGR2'!$C213,".",'Formulario PPGR2'!$D213,".",'Formulario PPGR2'!$E213,".",'Formulario PPGR2'!$F213))</f>
        <v>#REF!</v>
      </c>
      <c r="C211" s="263"/>
      <c r="D211" s="263" t="e">
        <f>IF('Formulario PPGR2'!$G213="","",'Formulario PPGR1'!#REF!)</f>
        <v>#REF!</v>
      </c>
      <c r="E211" s="263" t="e">
        <f>IF('Formulario PPGR2'!$G213="","",'Formulario PPGR1'!#REF!)</f>
        <v>#REF!</v>
      </c>
      <c r="F211" s="263" t="e">
        <f>IF('Formulario PPGR2'!$G213="","",'Formulario PPGR1'!#REF!)</f>
        <v>#REF!</v>
      </c>
      <c r="G211" s="232" t="s">
        <v>251</v>
      </c>
      <c r="H211" s="232" t="s">
        <v>940</v>
      </c>
      <c r="I211" s="232" t="s">
        <v>941</v>
      </c>
      <c r="J211" s="231"/>
      <c r="K211" s="231"/>
      <c r="L211" s="231"/>
      <c r="M211" s="231">
        <v>1</v>
      </c>
      <c r="N211" s="231"/>
      <c r="O211" s="231"/>
      <c r="P211" s="231"/>
      <c r="Q211" s="231"/>
      <c r="R211" s="231"/>
      <c r="S211" s="231">
        <v>1</v>
      </c>
      <c r="T211" s="231"/>
      <c r="U211" s="231"/>
      <c r="V211" s="239">
        <f>+Tabla2[[#This Row],[Dic]]+Tabla2[[#This Row],[Nov]]+Tabla2[[#This Row],[Oct]]+Tabla2[[#This Row],[Sep]]+Tabla2[[#This Row],[Ago]]+Tabla2[[#This Row],[Jul]]+Tabla2[[#This Row],[Jun]]+Tabla2[[#This Row],[May]]+Tabla2[[#This Row],[Abr]]+Tabla2[[#This Row],[Mar]]+Tabla2[[#This Row],[Feb]]+Tabla2[[#This Row],[Ene]]</f>
        <v>2</v>
      </c>
      <c r="W211" s="259" t="s">
        <v>496</v>
      </c>
      <c r="X211" s="259" t="s">
        <v>518</v>
      </c>
      <c r="Y211" s="232"/>
      <c r="Z211" s="231" t="s">
        <v>937</v>
      </c>
      <c r="AA211" s="255"/>
      <c r="AB211" s="255"/>
      <c r="AC211" s="255"/>
      <c r="AD211" s="255"/>
      <c r="AE211" s="255"/>
      <c r="AF211" s="255"/>
      <c r="AG211" s="255"/>
      <c r="AH211" s="255"/>
      <c r="AI211" s="255"/>
      <c r="AJ211" s="255"/>
      <c r="AK211" s="255"/>
      <c r="AL211" s="255"/>
      <c r="AM211" s="255"/>
      <c r="AN211" s="255"/>
      <c r="AO211" s="255"/>
      <c r="AP211" s="255"/>
      <c r="AQ211" s="255"/>
      <c r="AR211" s="255"/>
      <c r="AS211" s="255"/>
      <c r="AT211" s="255"/>
      <c r="AU211" s="255"/>
      <c r="AV211" s="255"/>
      <c r="AW211" s="255"/>
      <c r="AX211" s="255"/>
      <c r="AY211" s="255"/>
      <c r="AZ211" s="255"/>
      <c r="BA211" s="255"/>
      <c r="BB211" s="255"/>
    </row>
    <row r="212" spans="2:54" s="241" customFormat="1" ht="63.75" hidden="1">
      <c r="B212" s="263" t="e">
        <f>IF('Formulario PPGR2'!$G214="","",CONCATENATE('Formulario PPGR2'!$C214,".",'Formulario PPGR2'!$D214,".",'Formulario PPGR2'!$E214,".",'Formulario PPGR2'!$F214))</f>
        <v>#REF!</v>
      </c>
      <c r="C212" s="263"/>
      <c r="D212" s="263" t="e">
        <f>IF('Formulario PPGR2'!$G214="","",'Formulario PPGR1'!#REF!)</f>
        <v>#REF!</v>
      </c>
      <c r="E212" s="263" t="e">
        <f>IF('Formulario PPGR2'!$G214="","",'Formulario PPGR1'!#REF!)</f>
        <v>#REF!</v>
      </c>
      <c r="F212" s="263" t="e">
        <f>IF('Formulario PPGR2'!$G214="","",'Formulario PPGR1'!#REF!)</f>
        <v>#REF!</v>
      </c>
      <c r="G212" s="232" t="s">
        <v>251</v>
      </c>
      <c r="H212" s="232" t="s">
        <v>942</v>
      </c>
      <c r="I212" s="232" t="s">
        <v>943</v>
      </c>
      <c r="J212" s="231"/>
      <c r="K212" s="231">
        <v>1</v>
      </c>
      <c r="L212" s="231"/>
      <c r="M212" s="231"/>
      <c r="N212" s="231">
        <v>1</v>
      </c>
      <c r="O212" s="231"/>
      <c r="P212" s="231"/>
      <c r="Q212" s="231">
        <v>1</v>
      </c>
      <c r="R212" s="231"/>
      <c r="S212" s="231"/>
      <c r="T212" s="231">
        <v>1</v>
      </c>
      <c r="U212" s="231"/>
      <c r="V212" s="239">
        <f>+Tabla2[[#This Row],[Dic]]+Tabla2[[#This Row],[Nov]]+Tabla2[[#This Row],[Oct]]+Tabla2[[#This Row],[Sep]]+Tabla2[[#This Row],[Ago]]+Tabla2[[#This Row],[Jul]]+Tabla2[[#This Row],[Jun]]+Tabla2[[#This Row],[May]]+Tabla2[[#This Row],[Abr]]+Tabla2[[#This Row],[Mar]]+Tabla2[[#This Row],[Feb]]+Tabla2[[#This Row],[Ene]]</f>
        <v>4</v>
      </c>
      <c r="W212" s="259" t="s">
        <v>496</v>
      </c>
      <c r="X212" s="259" t="s">
        <v>518</v>
      </c>
      <c r="Y212" s="232"/>
      <c r="Z212" s="231" t="s">
        <v>937</v>
      </c>
      <c r="AA212" s="255"/>
      <c r="AB212" s="255"/>
      <c r="AC212" s="255"/>
      <c r="AD212" s="255"/>
      <c r="AE212" s="255"/>
      <c r="AF212" s="255"/>
      <c r="AG212" s="255"/>
      <c r="AH212" s="255"/>
      <c r="AI212" s="255"/>
      <c r="AJ212" s="255"/>
      <c r="AK212" s="255"/>
      <c r="AL212" s="255"/>
      <c r="AM212" s="255"/>
      <c r="AN212" s="255"/>
      <c r="AO212" s="255"/>
      <c r="AP212" s="255"/>
      <c r="AQ212" s="255"/>
      <c r="AR212" s="255"/>
      <c r="AS212" s="255"/>
      <c r="AT212" s="255"/>
      <c r="AU212" s="255"/>
      <c r="AV212" s="255"/>
      <c r="AW212" s="255"/>
      <c r="AX212" s="255"/>
      <c r="AY212" s="255"/>
      <c r="AZ212" s="255"/>
      <c r="BA212" s="255"/>
      <c r="BB212" s="255"/>
    </row>
    <row r="213" spans="2:54" s="241" customFormat="1" ht="63.75" hidden="1">
      <c r="B213" s="263" t="e">
        <f>IF('Formulario PPGR2'!$G215="","",CONCATENATE('Formulario PPGR2'!$C215,".",'Formulario PPGR2'!$D215,".",'Formulario PPGR2'!$E215,".",'Formulario PPGR2'!$F215))</f>
        <v>#REF!</v>
      </c>
      <c r="C213" s="263"/>
      <c r="D213" s="263" t="e">
        <f>IF('Formulario PPGR2'!$G215="","",'Formulario PPGR1'!#REF!)</f>
        <v>#REF!</v>
      </c>
      <c r="E213" s="263" t="e">
        <f>IF('Formulario PPGR2'!$G215="","",'Formulario PPGR1'!#REF!)</f>
        <v>#REF!</v>
      </c>
      <c r="F213" s="263" t="e">
        <f>IF('Formulario PPGR2'!$G215="","",'Formulario PPGR1'!#REF!)</f>
        <v>#REF!</v>
      </c>
      <c r="G213" s="232" t="s">
        <v>251</v>
      </c>
      <c r="H213" s="232" t="s">
        <v>944</v>
      </c>
      <c r="I213" s="232" t="s">
        <v>945</v>
      </c>
      <c r="J213" s="231"/>
      <c r="K213" s="231">
        <v>1</v>
      </c>
      <c r="L213" s="231"/>
      <c r="M213" s="231"/>
      <c r="N213" s="231">
        <v>1</v>
      </c>
      <c r="O213" s="231"/>
      <c r="P213" s="231"/>
      <c r="Q213" s="231">
        <v>1</v>
      </c>
      <c r="R213" s="231"/>
      <c r="S213" s="231"/>
      <c r="T213" s="231">
        <v>1</v>
      </c>
      <c r="U213" s="231"/>
      <c r="V213" s="239">
        <f>+Tabla2[[#This Row],[Dic]]+Tabla2[[#This Row],[Nov]]+Tabla2[[#This Row],[Oct]]+Tabla2[[#This Row],[Sep]]+Tabla2[[#This Row],[Ago]]+Tabla2[[#This Row],[Jul]]+Tabla2[[#This Row],[Jun]]+Tabla2[[#This Row],[May]]+Tabla2[[#This Row],[Abr]]+Tabla2[[#This Row],[Mar]]+Tabla2[[#This Row],[Feb]]+Tabla2[[#This Row],[Ene]]</f>
        <v>4</v>
      </c>
      <c r="W213" s="259" t="s">
        <v>496</v>
      </c>
      <c r="X213" s="259" t="s">
        <v>518</v>
      </c>
      <c r="Y213" s="232"/>
      <c r="Z213" s="231" t="s">
        <v>937</v>
      </c>
      <c r="AA213" s="255"/>
      <c r="AB213" s="255"/>
      <c r="AC213" s="255"/>
      <c r="AD213" s="255"/>
      <c r="AE213" s="255"/>
      <c r="AF213" s="255"/>
      <c r="AG213" s="255"/>
      <c r="AH213" s="255"/>
      <c r="AI213" s="255"/>
      <c r="AJ213" s="255"/>
      <c r="AK213" s="255"/>
      <c r="AL213" s="255"/>
      <c r="AM213" s="255"/>
      <c r="AN213" s="255"/>
      <c r="AO213" s="255"/>
      <c r="AP213" s="255"/>
      <c r="AQ213" s="255"/>
      <c r="AR213" s="255"/>
      <c r="AS213" s="255"/>
      <c r="AT213" s="255"/>
      <c r="AU213" s="255"/>
      <c r="AV213" s="255"/>
      <c r="AW213" s="255"/>
      <c r="AX213" s="255"/>
      <c r="AY213" s="255"/>
      <c r="AZ213" s="255"/>
      <c r="BA213" s="255"/>
      <c r="BB213" s="255"/>
    </row>
    <row r="214" spans="2:54" s="241" customFormat="1" ht="63.75" hidden="1">
      <c r="B214" s="263" t="e">
        <f>IF('Formulario PPGR2'!$G216="","",CONCATENATE('Formulario PPGR2'!$C216,".",'Formulario PPGR2'!$D216,".",'Formulario PPGR2'!$E216,".",'Formulario PPGR2'!$F216))</f>
        <v>#REF!</v>
      </c>
      <c r="C214" s="263"/>
      <c r="D214" s="263" t="e">
        <f>IF('Formulario PPGR2'!$G216="","",'Formulario PPGR1'!#REF!)</f>
        <v>#REF!</v>
      </c>
      <c r="E214" s="263" t="e">
        <f>IF('Formulario PPGR2'!$G216="","",'Formulario PPGR1'!#REF!)</f>
        <v>#REF!</v>
      </c>
      <c r="F214" s="263" t="e">
        <f>IF('Formulario PPGR2'!$G216="","",'Formulario PPGR1'!#REF!)</f>
        <v>#REF!</v>
      </c>
      <c r="G214" s="232" t="s">
        <v>251</v>
      </c>
      <c r="H214" s="232" t="s">
        <v>946</v>
      </c>
      <c r="I214" s="232" t="s">
        <v>947</v>
      </c>
      <c r="J214" s="231"/>
      <c r="K214" s="231"/>
      <c r="L214" s="231">
        <v>1</v>
      </c>
      <c r="M214" s="231"/>
      <c r="N214" s="231"/>
      <c r="O214" s="231">
        <v>1</v>
      </c>
      <c r="P214" s="231"/>
      <c r="Q214" s="231"/>
      <c r="R214" s="231">
        <v>1</v>
      </c>
      <c r="S214" s="231"/>
      <c r="T214" s="231"/>
      <c r="U214" s="231"/>
      <c r="V214" s="239">
        <f>+Tabla2[[#This Row],[Dic]]+Tabla2[[#This Row],[Nov]]+Tabla2[[#This Row],[Oct]]+Tabla2[[#This Row],[Sep]]+Tabla2[[#This Row],[Ago]]+Tabla2[[#This Row],[Jul]]+Tabla2[[#This Row],[Jun]]+Tabla2[[#This Row],[May]]+Tabla2[[#This Row],[Abr]]+Tabla2[[#This Row],[Mar]]+Tabla2[[#This Row],[Feb]]+Tabla2[[#This Row],[Ene]]</f>
        <v>3</v>
      </c>
      <c r="W214" s="259" t="s">
        <v>496</v>
      </c>
      <c r="X214" s="259"/>
      <c r="Y214" s="232"/>
      <c r="Z214" s="231" t="s">
        <v>937</v>
      </c>
      <c r="AA214" s="255"/>
      <c r="AB214" s="255"/>
      <c r="AC214" s="255"/>
      <c r="AD214" s="255"/>
      <c r="AE214" s="255"/>
      <c r="AF214" s="255"/>
      <c r="AG214" s="255"/>
      <c r="AH214" s="255"/>
      <c r="AI214" s="255"/>
      <c r="AJ214" s="255"/>
      <c r="AK214" s="255"/>
      <c r="AL214" s="255"/>
      <c r="AM214" s="255"/>
      <c r="AN214" s="255"/>
      <c r="AO214" s="255"/>
      <c r="AP214" s="255"/>
      <c r="AQ214" s="255"/>
      <c r="AR214" s="255"/>
      <c r="AS214" s="255"/>
      <c r="AT214" s="255"/>
      <c r="AU214" s="255"/>
      <c r="AV214" s="255"/>
      <c r="AW214" s="255"/>
      <c r="AX214" s="255"/>
      <c r="AY214" s="255"/>
      <c r="AZ214" s="255"/>
      <c r="BA214" s="255"/>
      <c r="BB214" s="255"/>
    </row>
    <row r="215" spans="2:54" s="241" customFormat="1" ht="63.75" hidden="1">
      <c r="B215" s="263" t="e">
        <f>IF('Formulario PPGR2'!$G217="","",CONCATENATE('Formulario PPGR2'!$C217,".",'Formulario PPGR2'!$D217,".",'Formulario PPGR2'!$E217,".",'Formulario PPGR2'!$F217))</f>
        <v>#REF!</v>
      </c>
      <c r="C215" s="263"/>
      <c r="D215" s="263" t="e">
        <f>IF('Formulario PPGR2'!$G217="","",'Formulario PPGR1'!#REF!)</f>
        <v>#REF!</v>
      </c>
      <c r="E215" s="263" t="e">
        <f>IF('Formulario PPGR2'!$G217="","",'Formulario PPGR1'!#REF!)</f>
        <v>#REF!</v>
      </c>
      <c r="F215" s="263" t="e">
        <f>IF('Formulario PPGR2'!$G217="","",'Formulario PPGR1'!#REF!)</f>
        <v>#REF!</v>
      </c>
      <c r="G215" s="232" t="s">
        <v>251</v>
      </c>
      <c r="H215" s="232" t="s">
        <v>948</v>
      </c>
      <c r="I215" s="232" t="s">
        <v>949</v>
      </c>
      <c r="J215" s="231"/>
      <c r="K215" s="231"/>
      <c r="L215" s="231">
        <v>1</v>
      </c>
      <c r="M215" s="231"/>
      <c r="N215" s="231"/>
      <c r="O215" s="231">
        <v>1</v>
      </c>
      <c r="P215" s="231"/>
      <c r="Q215" s="231"/>
      <c r="R215" s="231">
        <v>1</v>
      </c>
      <c r="S215" s="231"/>
      <c r="T215" s="231"/>
      <c r="U215" s="231"/>
      <c r="V215" s="239">
        <f>+Tabla2[[#This Row],[Dic]]+Tabla2[[#This Row],[Nov]]+Tabla2[[#This Row],[Oct]]+Tabla2[[#This Row],[Sep]]+Tabla2[[#This Row],[Ago]]+Tabla2[[#This Row],[Jul]]+Tabla2[[#This Row],[Jun]]+Tabla2[[#This Row],[May]]+Tabla2[[#This Row],[Abr]]+Tabla2[[#This Row],[Mar]]+Tabla2[[#This Row],[Feb]]+Tabla2[[#This Row],[Ene]]</f>
        <v>3</v>
      </c>
      <c r="W215" s="259" t="s">
        <v>496</v>
      </c>
      <c r="X215" s="259"/>
      <c r="Y215" s="232"/>
      <c r="Z215" s="231" t="s">
        <v>937</v>
      </c>
      <c r="AA215" s="255"/>
      <c r="AB215" s="255"/>
      <c r="AC215" s="255"/>
      <c r="AD215" s="255"/>
      <c r="AE215" s="255"/>
      <c r="AF215" s="255"/>
      <c r="AG215" s="255"/>
      <c r="AH215" s="255"/>
      <c r="AI215" s="255"/>
      <c r="AJ215" s="255"/>
      <c r="AK215" s="255"/>
      <c r="AL215" s="255"/>
      <c r="AM215" s="255"/>
      <c r="AN215" s="255"/>
      <c r="AO215" s="255"/>
      <c r="AP215" s="255"/>
      <c r="AQ215" s="255"/>
      <c r="AR215" s="255"/>
      <c r="AS215" s="255"/>
      <c r="AT215" s="255"/>
      <c r="AU215" s="255"/>
      <c r="AV215" s="255"/>
      <c r="AW215" s="255"/>
      <c r="AX215" s="255"/>
      <c r="AY215" s="255"/>
      <c r="AZ215" s="255"/>
      <c r="BA215" s="255"/>
      <c r="BB215" s="255"/>
    </row>
    <row r="216" spans="2:54" s="241" customFormat="1" ht="63.75" hidden="1">
      <c r="B216" s="263" t="e">
        <f>IF('Formulario PPGR2'!$G218="","",CONCATENATE('Formulario PPGR2'!$C218,".",'Formulario PPGR2'!$D218,".",'Formulario PPGR2'!$E218,".",'Formulario PPGR2'!$F218))</f>
        <v>#REF!</v>
      </c>
      <c r="C216" s="263"/>
      <c r="D216" s="263" t="e">
        <f>IF('Formulario PPGR2'!$G218="","",'Formulario PPGR1'!#REF!)</f>
        <v>#REF!</v>
      </c>
      <c r="E216" s="263" t="e">
        <f>IF('Formulario PPGR2'!$G218="","",'Formulario PPGR1'!#REF!)</f>
        <v>#REF!</v>
      </c>
      <c r="F216" s="263" t="e">
        <f>IF('Formulario PPGR2'!$G218="","",'Formulario PPGR1'!#REF!)</f>
        <v>#REF!</v>
      </c>
      <c r="G216" s="232" t="s">
        <v>251</v>
      </c>
      <c r="H216" s="232" t="s">
        <v>950</v>
      </c>
      <c r="I216" s="232" t="s">
        <v>951</v>
      </c>
      <c r="J216" s="231"/>
      <c r="K216" s="231"/>
      <c r="L216" s="231"/>
      <c r="M216" s="231">
        <v>1</v>
      </c>
      <c r="N216" s="231"/>
      <c r="O216" s="231"/>
      <c r="P216" s="231"/>
      <c r="Q216" s="231"/>
      <c r="R216" s="231"/>
      <c r="S216" s="231">
        <v>1</v>
      </c>
      <c r="T216" s="231"/>
      <c r="U216" s="231"/>
      <c r="V216" s="239">
        <f>+Tabla2[[#This Row],[Dic]]+Tabla2[[#This Row],[Nov]]+Tabla2[[#This Row],[Oct]]+Tabla2[[#This Row],[Sep]]+Tabla2[[#This Row],[Ago]]+Tabla2[[#This Row],[Jul]]+Tabla2[[#This Row],[Jun]]+Tabla2[[#This Row],[May]]+Tabla2[[#This Row],[Abr]]+Tabla2[[#This Row],[Mar]]+Tabla2[[#This Row],[Feb]]+Tabla2[[#This Row],[Ene]]</f>
        <v>2</v>
      </c>
      <c r="W216" s="259" t="s">
        <v>496</v>
      </c>
      <c r="X216" s="259"/>
      <c r="Y216" s="232"/>
      <c r="Z216" s="231" t="s">
        <v>937</v>
      </c>
      <c r="AA216" s="255"/>
      <c r="AB216" s="255"/>
      <c r="AC216" s="255"/>
      <c r="AD216" s="255"/>
      <c r="AE216" s="255"/>
      <c r="AF216" s="255"/>
      <c r="AG216" s="255"/>
      <c r="AH216" s="255"/>
      <c r="AI216" s="255"/>
      <c r="AJ216" s="255"/>
      <c r="AK216" s="255"/>
      <c r="AL216" s="255"/>
      <c r="AM216" s="255"/>
      <c r="AN216" s="255"/>
      <c r="AO216" s="255"/>
      <c r="AP216" s="255"/>
      <c r="AQ216" s="255"/>
      <c r="AR216" s="255"/>
      <c r="AS216" s="255"/>
      <c r="AT216" s="255"/>
      <c r="AU216" s="255"/>
      <c r="AV216" s="255"/>
      <c r="AW216" s="255"/>
      <c r="AX216" s="255"/>
      <c r="AY216" s="255"/>
      <c r="AZ216" s="255"/>
      <c r="BA216" s="255"/>
      <c r="BB216" s="255"/>
    </row>
    <row r="217" spans="2:54" s="241" customFormat="1" ht="63.75" hidden="1">
      <c r="B217" s="263" t="e">
        <f>IF('Formulario PPGR2'!$G219="","",CONCATENATE('Formulario PPGR2'!$C219,".",'Formulario PPGR2'!$D219,".",'Formulario PPGR2'!$E219,".",'Formulario PPGR2'!$F219))</f>
        <v>#REF!</v>
      </c>
      <c r="C217" s="263"/>
      <c r="D217" s="263" t="e">
        <f>IF('Formulario PPGR2'!$G219="","",'Formulario PPGR1'!#REF!)</f>
        <v>#REF!</v>
      </c>
      <c r="E217" s="263" t="e">
        <f>IF('Formulario PPGR2'!$G219="","",'Formulario PPGR1'!#REF!)</f>
        <v>#REF!</v>
      </c>
      <c r="F217" s="263" t="e">
        <f>IF('Formulario PPGR2'!$G219="","",'Formulario PPGR1'!#REF!)</f>
        <v>#REF!</v>
      </c>
      <c r="G217" s="232" t="s">
        <v>251</v>
      </c>
      <c r="H217" s="232" t="s">
        <v>952</v>
      </c>
      <c r="I217" s="232" t="s">
        <v>953</v>
      </c>
      <c r="J217" s="231"/>
      <c r="K217" s="231"/>
      <c r="L217" s="231"/>
      <c r="M217" s="231">
        <v>1</v>
      </c>
      <c r="N217" s="231"/>
      <c r="O217" s="231"/>
      <c r="P217" s="231"/>
      <c r="Q217" s="231"/>
      <c r="R217" s="231"/>
      <c r="S217" s="231">
        <v>1</v>
      </c>
      <c r="T217" s="231"/>
      <c r="U217" s="231"/>
      <c r="V217" s="239">
        <f>+Tabla2[[#This Row],[Dic]]+Tabla2[[#This Row],[Nov]]+Tabla2[[#This Row],[Oct]]+Tabla2[[#This Row],[Sep]]+Tabla2[[#This Row],[Ago]]+Tabla2[[#This Row],[Jul]]+Tabla2[[#This Row],[Jun]]+Tabla2[[#This Row],[May]]+Tabla2[[#This Row],[Abr]]+Tabla2[[#This Row],[Mar]]+Tabla2[[#This Row],[Feb]]+Tabla2[[#This Row],[Ene]]</f>
        <v>2</v>
      </c>
      <c r="W217" s="259" t="s">
        <v>496</v>
      </c>
      <c r="X217" s="259"/>
      <c r="Y217" s="232"/>
      <c r="Z217" s="231" t="s">
        <v>937</v>
      </c>
      <c r="AA217" s="255"/>
      <c r="AB217" s="255"/>
      <c r="AC217" s="255"/>
      <c r="AD217" s="255"/>
      <c r="AE217" s="255"/>
      <c r="AF217" s="255"/>
      <c r="AG217" s="255"/>
      <c r="AH217" s="255"/>
      <c r="AI217" s="255"/>
      <c r="AJ217" s="255"/>
      <c r="AK217" s="255"/>
      <c r="AL217" s="255"/>
      <c r="AM217" s="255"/>
      <c r="AN217" s="255"/>
      <c r="AO217" s="255"/>
      <c r="AP217" s="255"/>
      <c r="AQ217" s="255"/>
      <c r="AR217" s="255"/>
      <c r="AS217" s="255"/>
      <c r="AT217" s="255"/>
      <c r="AU217" s="255"/>
      <c r="AV217" s="255"/>
      <c r="AW217" s="255"/>
      <c r="AX217" s="255"/>
      <c r="AY217" s="255"/>
      <c r="AZ217" s="255"/>
      <c r="BA217" s="255"/>
      <c r="BB217" s="255"/>
    </row>
    <row r="218" spans="2:54" s="241" customFormat="1" ht="63.75" hidden="1">
      <c r="B218" s="263" t="e">
        <f>IF('Formulario PPGR2'!$G220="","",CONCATENATE('Formulario PPGR2'!$C220,".",'Formulario PPGR2'!$D220,".",'Formulario PPGR2'!$E220,".",'Formulario PPGR2'!$F220))</f>
        <v>#REF!</v>
      </c>
      <c r="C218" s="263"/>
      <c r="D218" s="263" t="e">
        <f>IF('Formulario PPGR2'!$G220="","",'Formulario PPGR1'!#REF!)</f>
        <v>#REF!</v>
      </c>
      <c r="E218" s="263" t="e">
        <f>IF('Formulario PPGR2'!$G220="","",'Formulario PPGR1'!#REF!)</f>
        <v>#REF!</v>
      </c>
      <c r="F218" s="263" t="e">
        <f>IF('Formulario PPGR2'!$G220="","",'Formulario PPGR1'!#REF!)</f>
        <v>#REF!</v>
      </c>
      <c r="G218" s="232" t="s">
        <v>251</v>
      </c>
      <c r="H218" s="232" t="s">
        <v>954</v>
      </c>
      <c r="I218" s="232" t="s">
        <v>955</v>
      </c>
      <c r="J218" s="231"/>
      <c r="K218" s="231">
        <v>1</v>
      </c>
      <c r="L218" s="231">
        <v>1</v>
      </c>
      <c r="M218" s="231">
        <v>1</v>
      </c>
      <c r="N218" s="231">
        <v>1</v>
      </c>
      <c r="O218" s="231">
        <v>1</v>
      </c>
      <c r="P218" s="231">
        <v>1</v>
      </c>
      <c r="Q218" s="231">
        <v>1</v>
      </c>
      <c r="R218" s="231">
        <v>1</v>
      </c>
      <c r="S218" s="231">
        <v>1</v>
      </c>
      <c r="T218" s="231">
        <v>1</v>
      </c>
      <c r="U218" s="231"/>
      <c r="V218" s="239">
        <f>+Tabla2[[#This Row],[Dic]]+Tabla2[[#This Row],[Nov]]+Tabla2[[#This Row],[Oct]]+Tabla2[[#This Row],[Sep]]+Tabla2[[#This Row],[Ago]]+Tabla2[[#This Row],[Jul]]+Tabla2[[#This Row],[Jun]]+Tabla2[[#This Row],[May]]+Tabla2[[#This Row],[Abr]]+Tabla2[[#This Row],[Mar]]+Tabla2[[#This Row],[Feb]]+Tabla2[[#This Row],[Ene]]</f>
        <v>10</v>
      </c>
      <c r="W218" s="259" t="s">
        <v>497</v>
      </c>
      <c r="X218" s="259"/>
      <c r="Y218" s="232"/>
      <c r="Z218" s="231" t="s">
        <v>937</v>
      </c>
      <c r="AA218" s="255"/>
      <c r="AB218" s="255"/>
      <c r="AC218" s="255"/>
      <c r="AD218" s="255"/>
      <c r="AE218" s="255"/>
      <c r="AF218" s="255"/>
      <c r="AG218" s="255"/>
      <c r="AH218" s="255"/>
      <c r="AI218" s="255"/>
      <c r="AJ218" s="255"/>
      <c r="AK218" s="255"/>
      <c r="AL218" s="255"/>
      <c r="AM218" s="255"/>
      <c r="AN218" s="255"/>
      <c r="AO218" s="255"/>
      <c r="AP218" s="255"/>
      <c r="AQ218" s="255"/>
      <c r="AR218" s="255"/>
      <c r="AS218" s="255"/>
      <c r="AT218" s="255"/>
      <c r="AU218" s="255"/>
      <c r="AV218" s="255"/>
      <c r="AW218" s="255"/>
      <c r="AX218" s="255"/>
      <c r="AY218" s="255"/>
      <c r="AZ218" s="255"/>
      <c r="BA218" s="255"/>
      <c r="BB218" s="255"/>
    </row>
    <row r="219" spans="2:54" s="241" customFormat="1" ht="63.75" hidden="1">
      <c r="B219" s="263" t="e">
        <f>IF('Formulario PPGR2'!$G221="","",CONCATENATE('Formulario PPGR2'!$C221,".",'Formulario PPGR2'!$D221,".",'Formulario PPGR2'!$E221,".",'Formulario PPGR2'!$F221))</f>
        <v>#REF!</v>
      </c>
      <c r="C219" s="263"/>
      <c r="D219" s="263" t="e">
        <f>IF('Formulario PPGR2'!$G221="","",'Formulario PPGR1'!#REF!)</f>
        <v>#REF!</v>
      </c>
      <c r="E219" s="263" t="e">
        <f>IF('Formulario PPGR2'!$G221="","",'Formulario PPGR1'!#REF!)</f>
        <v>#REF!</v>
      </c>
      <c r="F219" s="263" t="e">
        <f>IF('Formulario PPGR2'!$G221="","",'Formulario PPGR1'!#REF!)</f>
        <v>#REF!</v>
      </c>
      <c r="G219" s="232" t="s">
        <v>251</v>
      </c>
      <c r="H219" s="232" t="s">
        <v>956</v>
      </c>
      <c r="I219" s="232" t="s">
        <v>957</v>
      </c>
      <c r="J219" s="231"/>
      <c r="K219" s="231">
        <v>2</v>
      </c>
      <c r="L219" s="231">
        <v>2</v>
      </c>
      <c r="M219" s="231">
        <v>2</v>
      </c>
      <c r="N219" s="231">
        <v>2</v>
      </c>
      <c r="O219" s="231">
        <v>2</v>
      </c>
      <c r="P219" s="231">
        <v>2</v>
      </c>
      <c r="Q219" s="231">
        <v>2</v>
      </c>
      <c r="R219" s="231">
        <v>2</v>
      </c>
      <c r="S219" s="231">
        <v>2</v>
      </c>
      <c r="T219" s="231">
        <v>2</v>
      </c>
      <c r="U219" s="231"/>
      <c r="V219" s="239">
        <f>+Tabla2[[#This Row],[Dic]]+Tabla2[[#This Row],[Nov]]+Tabla2[[#This Row],[Oct]]+Tabla2[[#This Row],[Sep]]+Tabla2[[#This Row],[Ago]]+Tabla2[[#This Row],[Jul]]+Tabla2[[#This Row],[Jun]]+Tabla2[[#This Row],[May]]+Tabla2[[#This Row],[Abr]]+Tabla2[[#This Row],[Mar]]+Tabla2[[#This Row],[Feb]]+Tabla2[[#This Row],[Ene]]</f>
        <v>20</v>
      </c>
      <c r="W219" s="259" t="s">
        <v>496</v>
      </c>
      <c r="X219" s="259" t="s">
        <v>497</v>
      </c>
      <c r="Y219" s="232"/>
      <c r="Z219" s="231" t="s">
        <v>937</v>
      </c>
      <c r="AA219" s="255"/>
      <c r="AB219" s="255"/>
      <c r="AC219" s="255"/>
      <c r="AD219" s="255"/>
      <c r="AE219" s="255"/>
      <c r="AF219" s="255"/>
      <c r="AG219" s="255"/>
      <c r="AH219" s="255"/>
      <c r="AI219" s="255"/>
      <c r="AJ219" s="255"/>
      <c r="AK219" s="255"/>
      <c r="AL219" s="255"/>
      <c r="AM219" s="255"/>
      <c r="AN219" s="255"/>
      <c r="AO219" s="255"/>
      <c r="AP219" s="255"/>
      <c r="AQ219" s="255"/>
      <c r="AR219" s="255"/>
      <c r="AS219" s="255"/>
      <c r="AT219" s="255"/>
      <c r="AU219" s="255"/>
      <c r="AV219" s="255"/>
      <c r="AW219" s="255"/>
      <c r="AX219" s="255"/>
      <c r="AY219" s="255"/>
      <c r="AZ219" s="255"/>
      <c r="BA219" s="255"/>
      <c r="BB219" s="255"/>
    </row>
    <row r="220" spans="2:54" s="241" customFormat="1" ht="63.75" hidden="1">
      <c r="B220" s="263" t="e">
        <f>IF('Formulario PPGR2'!$G222="","",CONCATENATE('Formulario PPGR2'!$C222,".",'Formulario PPGR2'!$D222,".",'Formulario PPGR2'!$E222,".",'Formulario PPGR2'!$F222))</f>
        <v>#REF!</v>
      </c>
      <c r="C220" s="263"/>
      <c r="D220" s="263" t="e">
        <f>IF('Formulario PPGR2'!$G222="","",'Formulario PPGR1'!#REF!)</f>
        <v>#REF!</v>
      </c>
      <c r="E220" s="263" t="e">
        <f>IF('Formulario PPGR2'!$G222="","",'Formulario PPGR1'!#REF!)</f>
        <v>#REF!</v>
      </c>
      <c r="F220" s="263" t="e">
        <f>IF('Formulario PPGR2'!$G222="","",'Formulario PPGR1'!#REF!)</f>
        <v>#REF!</v>
      </c>
      <c r="G220" s="232" t="s">
        <v>251</v>
      </c>
      <c r="H220" s="232" t="s">
        <v>958</v>
      </c>
      <c r="I220" s="232" t="s">
        <v>959</v>
      </c>
      <c r="J220" s="231"/>
      <c r="K220" s="231"/>
      <c r="L220" s="231"/>
      <c r="M220" s="231">
        <v>1</v>
      </c>
      <c r="N220" s="231"/>
      <c r="O220" s="231"/>
      <c r="P220" s="231"/>
      <c r="Q220" s="231"/>
      <c r="R220" s="231">
        <v>1</v>
      </c>
      <c r="S220" s="231"/>
      <c r="T220" s="231"/>
      <c r="U220" s="231"/>
      <c r="V220" s="239">
        <f>+Tabla2[[#This Row],[Dic]]+Tabla2[[#This Row],[Nov]]+Tabla2[[#This Row],[Oct]]+Tabla2[[#This Row],[Sep]]+Tabla2[[#This Row],[Ago]]+Tabla2[[#This Row],[Jul]]+Tabla2[[#This Row],[Jun]]+Tabla2[[#This Row],[May]]+Tabla2[[#This Row],[Abr]]+Tabla2[[#This Row],[Mar]]+Tabla2[[#This Row],[Feb]]+Tabla2[[#This Row],[Ene]]</f>
        <v>2</v>
      </c>
      <c r="W220" s="259" t="s">
        <v>496</v>
      </c>
      <c r="X220" s="259" t="s">
        <v>518</v>
      </c>
      <c r="Y220" s="232"/>
      <c r="Z220" s="231" t="s">
        <v>937</v>
      </c>
      <c r="AA220" s="255"/>
      <c r="AB220" s="255"/>
      <c r="AC220" s="255"/>
      <c r="AD220" s="255"/>
      <c r="AE220" s="255"/>
      <c r="AF220" s="255"/>
      <c r="AG220" s="255"/>
      <c r="AH220" s="255"/>
      <c r="AI220" s="255"/>
      <c r="AJ220" s="255"/>
      <c r="AK220" s="255"/>
      <c r="AL220" s="255"/>
      <c r="AM220" s="255"/>
      <c r="AN220" s="255"/>
      <c r="AO220" s="255"/>
      <c r="AP220" s="255"/>
      <c r="AQ220" s="255"/>
      <c r="AR220" s="255"/>
      <c r="AS220" s="255"/>
      <c r="AT220" s="255"/>
      <c r="AU220" s="255"/>
      <c r="AV220" s="255"/>
      <c r="AW220" s="255"/>
      <c r="AX220" s="255"/>
      <c r="AY220" s="255"/>
      <c r="AZ220" s="255"/>
      <c r="BA220" s="255"/>
      <c r="BB220" s="255"/>
    </row>
    <row r="221" spans="2:54" s="241" customFormat="1" ht="63.75" hidden="1">
      <c r="B221" s="263" t="e">
        <f>IF('Formulario PPGR2'!$G223="","",CONCATENATE('Formulario PPGR2'!$C223,".",'Formulario PPGR2'!$D223,".",'Formulario PPGR2'!$E223,".",'Formulario PPGR2'!$F223))</f>
        <v>#REF!</v>
      </c>
      <c r="C221" s="263"/>
      <c r="D221" s="263" t="e">
        <f>IF('Formulario PPGR2'!$G223="","",'Formulario PPGR1'!#REF!)</f>
        <v>#REF!</v>
      </c>
      <c r="E221" s="263" t="e">
        <f>IF('Formulario PPGR2'!$G223="","",'Formulario PPGR1'!#REF!)</f>
        <v>#REF!</v>
      </c>
      <c r="F221" s="263" t="e">
        <f>IF('Formulario PPGR2'!$G223="","",'Formulario PPGR1'!#REF!)</f>
        <v>#REF!</v>
      </c>
      <c r="G221" s="232" t="s">
        <v>251</v>
      </c>
      <c r="H221" s="232" t="s">
        <v>960</v>
      </c>
      <c r="I221" s="232" t="s">
        <v>961</v>
      </c>
      <c r="J221" s="231"/>
      <c r="K221" s="231"/>
      <c r="L221" s="231">
        <v>1</v>
      </c>
      <c r="M221" s="231"/>
      <c r="N221" s="231"/>
      <c r="O221" s="231">
        <v>1</v>
      </c>
      <c r="P221" s="231"/>
      <c r="Q221" s="231"/>
      <c r="R221" s="231">
        <v>1</v>
      </c>
      <c r="S221" s="231"/>
      <c r="T221" s="231"/>
      <c r="U221" s="231">
        <v>1</v>
      </c>
      <c r="V221" s="239">
        <f>+Tabla2[[#This Row],[Dic]]+Tabla2[[#This Row],[Nov]]+Tabla2[[#This Row],[Oct]]+Tabla2[[#This Row],[Sep]]+Tabla2[[#This Row],[Ago]]+Tabla2[[#This Row],[Jul]]+Tabla2[[#This Row],[Jun]]+Tabla2[[#This Row],[May]]+Tabla2[[#This Row],[Abr]]+Tabla2[[#This Row],[Mar]]+Tabla2[[#This Row],[Feb]]+Tabla2[[#This Row],[Ene]]</f>
        <v>4</v>
      </c>
      <c r="W221" s="259" t="s">
        <v>496</v>
      </c>
      <c r="X221" s="259" t="s">
        <v>518</v>
      </c>
      <c r="Y221" s="232"/>
      <c r="Z221" s="231" t="s">
        <v>937</v>
      </c>
      <c r="AA221" s="255"/>
      <c r="AB221" s="255"/>
      <c r="AC221" s="255"/>
      <c r="AD221" s="255"/>
      <c r="AE221" s="255"/>
      <c r="AF221" s="255"/>
      <c r="AG221" s="255"/>
      <c r="AH221" s="255"/>
      <c r="AI221" s="255"/>
      <c r="AJ221" s="255"/>
      <c r="AK221" s="255"/>
      <c r="AL221" s="255"/>
      <c r="AM221" s="255"/>
      <c r="AN221" s="255"/>
      <c r="AO221" s="255"/>
      <c r="AP221" s="255"/>
      <c r="AQ221" s="255"/>
      <c r="AR221" s="255"/>
      <c r="AS221" s="255"/>
      <c r="AT221" s="255"/>
      <c r="AU221" s="255"/>
      <c r="AV221" s="255"/>
      <c r="AW221" s="255"/>
      <c r="AX221" s="255"/>
      <c r="AY221" s="255"/>
      <c r="AZ221" s="255"/>
      <c r="BA221" s="255"/>
      <c r="BB221" s="255"/>
    </row>
    <row r="222" spans="2:54" s="241" customFormat="1" ht="76.5" hidden="1">
      <c r="B222" s="263" t="e">
        <f>IF('Formulario PPGR2'!$G224="","",CONCATENATE('Formulario PPGR2'!$C224,".",'Formulario PPGR2'!$D224,".",'Formulario PPGR2'!$E224,".",'Formulario PPGR2'!$F224))</f>
        <v>#REF!</v>
      </c>
      <c r="C222" s="263"/>
      <c r="D222" s="263" t="e">
        <f>IF('Formulario PPGR2'!$G224="","",'Formulario PPGR1'!#REF!)</f>
        <v>#REF!</v>
      </c>
      <c r="E222" s="263" t="e">
        <f>IF('Formulario PPGR2'!$G224="","",'Formulario PPGR1'!#REF!)</f>
        <v>#REF!</v>
      </c>
      <c r="F222" s="263" t="e">
        <f>IF('Formulario PPGR2'!$G224="","",'Formulario PPGR1'!#REF!)</f>
        <v>#REF!</v>
      </c>
      <c r="G222" s="232" t="s">
        <v>254</v>
      </c>
      <c r="H222" s="232" t="s">
        <v>962</v>
      </c>
      <c r="I222" s="232" t="s">
        <v>963</v>
      </c>
      <c r="J222" s="231"/>
      <c r="K222" s="231"/>
      <c r="L222" s="231"/>
      <c r="M222" s="231"/>
      <c r="N222" s="231"/>
      <c r="O222" s="231">
        <v>1</v>
      </c>
      <c r="P222" s="231"/>
      <c r="Q222" s="231"/>
      <c r="R222" s="231"/>
      <c r="S222" s="231"/>
      <c r="T222" s="231"/>
      <c r="U222" s="231">
        <v>1</v>
      </c>
      <c r="V222" s="239">
        <f>+Tabla2[[#This Row],[Dic]]+Tabla2[[#This Row],[Nov]]+Tabla2[[#This Row],[Oct]]+Tabla2[[#This Row],[Sep]]+Tabla2[[#This Row],[Ago]]+Tabla2[[#This Row],[Jul]]+Tabla2[[#This Row],[Jun]]+Tabla2[[#This Row],[May]]+Tabla2[[#This Row],[Abr]]+Tabla2[[#This Row],[Mar]]+Tabla2[[#This Row],[Feb]]+Tabla2[[#This Row],[Ene]]</f>
        <v>2</v>
      </c>
      <c r="W222" s="259" t="s">
        <v>497</v>
      </c>
      <c r="X222" s="259" t="s">
        <v>496</v>
      </c>
      <c r="Y222" s="232"/>
      <c r="Z222" s="231" t="s">
        <v>964</v>
      </c>
      <c r="AA222" s="255"/>
      <c r="AB222" s="255"/>
      <c r="AC222" s="255"/>
      <c r="AD222" s="255"/>
      <c r="AE222" s="255"/>
      <c r="AF222" s="255"/>
      <c r="AG222" s="255"/>
      <c r="AH222" s="255"/>
      <c r="AI222" s="255"/>
      <c r="AJ222" s="255"/>
      <c r="AK222" s="255"/>
      <c r="AL222" s="255"/>
      <c r="AM222" s="255"/>
      <c r="AN222" s="255"/>
      <c r="AO222" s="255"/>
      <c r="AP222" s="255"/>
      <c r="AQ222" s="255"/>
      <c r="AR222" s="255"/>
      <c r="AS222" s="255"/>
      <c r="AT222" s="255"/>
      <c r="AU222" s="255"/>
      <c r="AV222" s="255"/>
      <c r="AW222" s="255"/>
      <c r="AX222" s="255"/>
      <c r="AY222" s="255"/>
      <c r="AZ222" s="255"/>
      <c r="BA222" s="255"/>
      <c r="BB222" s="255"/>
    </row>
    <row r="223" spans="2:54" s="241" customFormat="1" ht="63.75" hidden="1">
      <c r="B223" s="263" t="e">
        <f>IF('Formulario PPGR2'!$G225="","",CONCATENATE('Formulario PPGR2'!$C225,".",'Formulario PPGR2'!$D225,".",'Formulario PPGR2'!$E225,".",'Formulario PPGR2'!$F225))</f>
        <v>#REF!</v>
      </c>
      <c r="C223" s="263"/>
      <c r="D223" s="263" t="e">
        <f>IF('Formulario PPGR2'!$G225="","",'Formulario PPGR1'!#REF!)</f>
        <v>#REF!</v>
      </c>
      <c r="E223" s="263" t="e">
        <f>IF('Formulario PPGR2'!$G225="","",'Formulario PPGR1'!#REF!)</f>
        <v>#REF!</v>
      </c>
      <c r="F223" s="263" t="e">
        <f>IF('Formulario PPGR2'!$G225="","",'Formulario PPGR1'!#REF!)</f>
        <v>#REF!</v>
      </c>
      <c r="G223" s="232" t="s">
        <v>254</v>
      </c>
      <c r="H223" s="232" t="s">
        <v>965</v>
      </c>
      <c r="I223" s="232" t="s">
        <v>966</v>
      </c>
      <c r="J223" s="231"/>
      <c r="K223" s="231"/>
      <c r="L223" s="231"/>
      <c r="M223" s="231"/>
      <c r="N223" s="231"/>
      <c r="O223" s="231"/>
      <c r="P223" s="231"/>
      <c r="Q223" s="231"/>
      <c r="R223" s="231">
        <v>1</v>
      </c>
      <c r="S223" s="231"/>
      <c r="T223" s="231"/>
      <c r="U223" s="231"/>
      <c r="V223" s="239">
        <f>+Tabla2[[#This Row],[Dic]]+Tabla2[[#This Row],[Nov]]+Tabla2[[#This Row],[Oct]]+Tabla2[[#This Row],[Sep]]+Tabla2[[#This Row],[Ago]]+Tabla2[[#This Row],[Jul]]+Tabla2[[#This Row],[Jun]]+Tabla2[[#This Row],[May]]+Tabla2[[#This Row],[Abr]]+Tabla2[[#This Row],[Mar]]+Tabla2[[#This Row],[Feb]]+Tabla2[[#This Row],[Ene]]</f>
        <v>1</v>
      </c>
      <c r="W223" s="259" t="s">
        <v>513</v>
      </c>
      <c r="X223" s="259" t="s">
        <v>507</v>
      </c>
      <c r="Y223" s="232" t="s">
        <v>967</v>
      </c>
      <c r="Z223" s="231" t="s">
        <v>964</v>
      </c>
      <c r="AA223" s="255"/>
      <c r="AB223" s="255"/>
      <c r="AC223" s="255"/>
      <c r="AD223" s="255"/>
      <c r="AE223" s="255"/>
      <c r="AF223" s="255"/>
      <c r="AG223" s="255"/>
      <c r="AH223" s="255"/>
      <c r="AI223" s="255"/>
      <c r="AJ223" s="255"/>
      <c r="AK223" s="255"/>
      <c r="AL223" s="255"/>
      <c r="AM223" s="255"/>
      <c r="AN223" s="255"/>
      <c r="AO223" s="255"/>
      <c r="AP223" s="255"/>
      <c r="AQ223" s="255"/>
      <c r="AR223" s="255"/>
      <c r="AS223" s="255"/>
      <c r="AT223" s="255"/>
      <c r="AU223" s="255"/>
      <c r="AV223" s="255"/>
      <c r="AW223" s="255"/>
      <c r="AX223" s="255"/>
      <c r="AY223" s="255"/>
      <c r="AZ223" s="255"/>
      <c r="BA223" s="255"/>
      <c r="BB223" s="255"/>
    </row>
    <row r="224" spans="2:54" s="241" customFormat="1" ht="63.75" hidden="1">
      <c r="B224" s="263" t="e">
        <f>IF('Formulario PPGR2'!$G226="","",CONCATENATE('Formulario PPGR2'!$C226,".",'Formulario PPGR2'!$D226,".",'Formulario PPGR2'!$E226,".",'Formulario PPGR2'!$F226))</f>
        <v>#REF!</v>
      </c>
      <c r="C224" s="263"/>
      <c r="D224" s="263" t="e">
        <f>IF('Formulario PPGR2'!$G226="","",'Formulario PPGR1'!#REF!)</f>
        <v>#REF!</v>
      </c>
      <c r="E224" s="263" t="e">
        <f>IF('Formulario PPGR2'!$G226="","",'Formulario PPGR1'!#REF!)</f>
        <v>#REF!</v>
      </c>
      <c r="F224" s="263" t="e">
        <f>IF('Formulario PPGR2'!$G226="","",'Formulario PPGR1'!#REF!)</f>
        <v>#REF!</v>
      </c>
      <c r="G224" s="232" t="s">
        <v>254</v>
      </c>
      <c r="H224" s="232" t="s">
        <v>968</v>
      </c>
      <c r="I224" s="232" t="s">
        <v>969</v>
      </c>
      <c r="J224" s="231"/>
      <c r="K224" s="231"/>
      <c r="L224" s="231"/>
      <c r="M224" s="231">
        <v>1</v>
      </c>
      <c r="N224" s="231"/>
      <c r="O224" s="231"/>
      <c r="P224" s="231"/>
      <c r="Q224" s="231">
        <v>1</v>
      </c>
      <c r="R224" s="231"/>
      <c r="S224" s="231"/>
      <c r="T224" s="231"/>
      <c r="U224" s="231">
        <v>1</v>
      </c>
      <c r="V224" s="239">
        <f>+Tabla2[[#This Row],[Dic]]+Tabla2[[#This Row],[Nov]]+Tabla2[[#This Row],[Oct]]+Tabla2[[#This Row],[Sep]]+Tabla2[[#This Row],[Ago]]+Tabla2[[#This Row],[Jul]]+Tabla2[[#This Row],[Jun]]+Tabla2[[#This Row],[May]]+Tabla2[[#This Row],[Abr]]+Tabla2[[#This Row],[Mar]]+Tabla2[[#This Row],[Feb]]+Tabla2[[#This Row],[Ene]]</f>
        <v>3</v>
      </c>
      <c r="W224" s="259" t="s">
        <v>497</v>
      </c>
      <c r="X224" s="259"/>
      <c r="Y224" s="232"/>
      <c r="Z224" s="231" t="s">
        <v>964</v>
      </c>
      <c r="AA224" s="255"/>
      <c r="AB224" s="255"/>
      <c r="AC224" s="255"/>
      <c r="AD224" s="255"/>
      <c r="AE224" s="255"/>
      <c r="AF224" s="255"/>
      <c r="AG224" s="255"/>
      <c r="AH224" s="255"/>
      <c r="AI224" s="255"/>
      <c r="AJ224" s="255"/>
      <c r="AK224" s="255"/>
      <c r="AL224" s="255"/>
      <c r="AM224" s="255"/>
      <c r="AN224" s="255"/>
      <c r="AO224" s="255"/>
      <c r="AP224" s="255"/>
      <c r="AQ224" s="255"/>
      <c r="AR224" s="255"/>
      <c r="AS224" s="255"/>
      <c r="AT224" s="255"/>
      <c r="AU224" s="255"/>
      <c r="AV224" s="255"/>
      <c r="AW224" s="255"/>
      <c r="AX224" s="255"/>
      <c r="AY224" s="255"/>
      <c r="AZ224" s="255"/>
      <c r="BA224" s="255"/>
      <c r="BB224" s="255"/>
    </row>
    <row r="225" spans="2:54" s="241" customFormat="1" ht="102" hidden="1">
      <c r="B225" s="263" t="e">
        <f>IF('Formulario PPGR2'!$G227="","",CONCATENATE('Formulario PPGR2'!$C227,".",'Formulario PPGR2'!$D227,".",'Formulario PPGR2'!$E227,".",'Formulario PPGR2'!$F227))</f>
        <v>#REF!</v>
      </c>
      <c r="C225" s="263"/>
      <c r="D225" s="263" t="e">
        <f>IF('Formulario PPGR2'!$G227="","",'Formulario PPGR1'!#REF!)</f>
        <v>#REF!</v>
      </c>
      <c r="E225" s="263" t="e">
        <f>IF('Formulario PPGR2'!$G227="","",'Formulario PPGR1'!#REF!)</f>
        <v>#REF!</v>
      </c>
      <c r="F225" s="263" t="e">
        <f>IF('Formulario PPGR2'!$G227="","",'Formulario PPGR1'!#REF!)</f>
        <v>#REF!</v>
      </c>
      <c r="G225" s="232" t="s">
        <v>254</v>
      </c>
      <c r="H225" s="232" t="s">
        <v>970</v>
      </c>
      <c r="I225" s="232" t="s">
        <v>971</v>
      </c>
      <c r="J225" s="231"/>
      <c r="K225" s="231"/>
      <c r="L225" s="231">
        <v>1</v>
      </c>
      <c r="M225" s="231"/>
      <c r="N225" s="231"/>
      <c r="O225" s="231"/>
      <c r="P225" s="231"/>
      <c r="Q225" s="231"/>
      <c r="R225" s="231"/>
      <c r="S225" s="231">
        <v>1</v>
      </c>
      <c r="T225" s="231"/>
      <c r="U225" s="231"/>
      <c r="V225" s="239">
        <f>+Tabla2[[#This Row],[Dic]]+Tabla2[[#This Row],[Nov]]+Tabla2[[#This Row],[Oct]]+Tabla2[[#This Row],[Sep]]+Tabla2[[#This Row],[Ago]]+Tabla2[[#This Row],[Jul]]+Tabla2[[#This Row],[Jun]]+Tabla2[[#This Row],[May]]+Tabla2[[#This Row],[Abr]]+Tabla2[[#This Row],[Mar]]+Tabla2[[#This Row],[Feb]]+Tabla2[[#This Row],[Ene]]</f>
        <v>2</v>
      </c>
      <c r="W225" s="259" t="s">
        <v>496</v>
      </c>
      <c r="X225" s="259" t="s">
        <v>518</v>
      </c>
      <c r="Y225" s="232"/>
      <c r="Z225" s="231" t="s">
        <v>964</v>
      </c>
      <c r="AA225" s="255"/>
      <c r="AB225" s="255"/>
      <c r="AC225" s="255"/>
      <c r="AD225" s="255"/>
      <c r="AE225" s="255"/>
      <c r="AF225" s="255"/>
      <c r="AG225" s="255"/>
      <c r="AH225" s="255"/>
      <c r="AI225" s="255"/>
      <c r="AJ225" s="255"/>
      <c r="AK225" s="255"/>
      <c r="AL225" s="255"/>
      <c r="AM225" s="255"/>
      <c r="AN225" s="255"/>
      <c r="AO225" s="255"/>
      <c r="AP225" s="255"/>
      <c r="AQ225" s="255"/>
      <c r="AR225" s="255"/>
      <c r="AS225" s="255"/>
      <c r="AT225" s="255"/>
      <c r="AU225" s="255"/>
      <c r="AV225" s="255"/>
      <c r="AW225" s="255"/>
      <c r="AX225" s="255"/>
      <c r="AY225" s="255"/>
      <c r="AZ225" s="255"/>
      <c r="BA225" s="255"/>
      <c r="BB225" s="255"/>
    </row>
    <row r="226" spans="2:54" s="241" customFormat="1" ht="63.75" hidden="1">
      <c r="B226" s="263" t="e">
        <f>IF('Formulario PPGR2'!$G228="","",CONCATENATE('Formulario PPGR2'!$C228,".",'Formulario PPGR2'!$D228,".",'Formulario PPGR2'!$E228,".",'Formulario PPGR2'!$F228))</f>
        <v>#REF!</v>
      </c>
      <c r="C226" s="263"/>
      <c r="D226" s="263" t="e">
        <f>IF('Formulario PPGR2'!$G228="","",'Formulario PPGR1'!#REF!)</f>
        <v>#REF!</v>
      </c>
      <c r="E226" s="263" t="e">
        <f>IF('Formulario PPGR2'!$G228="","",'Formulario PPGR1'!#REF!)</f>
        <v>#REF!</v>
      </c>
      <c r="F226" s="263" t="e">
        <f>IF('Formulario PPGR2'!$G228="","",'Formulario PPGR1'!#REF!)</f>
        <v>#REF!</v>
      </c>
      <c r="G226" s="232" t="s">
        <v>254</v>
      </c>
      <c r="H226" s="232" t="s">
        <v>972</v>
      </c>
      <c r="I226" s="232" t="s">
        <v>973</v>
      </c>
      <c r="J226" s="231"/>
      <c r="K226" s="231"/>
      <c r="L226" s="231">
        <v>1</v>
      </c>
      <c r="M226" s="231"/>
      <c r="N226" s="231"/>
      <c r="O226" s="231">
        <v>1</v>
      </c>
      <c r="P226" s="231"/>
      <c r="Q226" s="231"/>
      <c r="R226" s="231">
        <v>1</v>
      </c>
      <c r="S226" s="231"/>
      <c r="T226" s="231"/>
      <c r="U226" s="231">
        <v>1</v>
      </c>
      <c r="V226" s="239">
        <f>+Tabla2[[#This Row],[Dic]]+Tabla2[[#This Row],[Nov]]+Tabla2[[#This Row],[Oct]]+Tabla2[[#This Row],[Sep]]+Tabla2[[#This Row],[Ago]]+Tabla2[[#This Row],[Jul]]+Tabla2[[#This Row],[Jun]]+Tabla2[[#This Row],[May]]+Tabla2[[#This Row],[Abr]]+Tabla2[[#This Row],[Mar]]+Tabla2[[#This Row],[Feb]]+Tabla2[[#This Row],[Ene]]</f>
        <v>4</v>
      </c>
      <c r="W226" s="259" t="s">
        <v>497</v>
      </c>
      <c r="X226" s="259" t="s">
        <v>496</v>
      </c>
      <c r="Y226" s="232"/>
      <c r="Z226" s="231" t="s">
        <v>964</v>
      </c>
      <c r="AA226" s="255"/>
      <c r="AB226" s="255"/>
      <c r="AC226" s="255"/>
      <c r="AD226" s="255"/>
      <c r="AE226" s="255"/>
      <c r="AF226" s="255"/>
      <c r="AG226" s="255"/>
      <c r="AH226" s="255"/>
      <c r="AI226" s="255"/>
      <c r="AJ226" s="255"/>
      <c r="AK226" s="255"/>
      <c r="AL226" s="255"/>
      <c r="AM226" s="255"/>
      <c r="AN226" s="255"/>
      <c r="AO226" s="255"/>
      <c r="AP226" s="255"/>
      <c r="AQ226" s="255"/>
      <c r="AR226" s="255"/>
      <c r="AS226" s="255"/>
      <c r="AT226" s="255"/>
      <c r="AU226" s="255"/>
      <c r="AV226" s="255"/>
      <c r="AW226" s="255"/>
      <c r="AX226" s="255"/>
      <c r="AY226" s="255"/>
      <c r="AZ226" s="255"/>
      <c r="BA226" s="255"/>
      <c r="BB226" s="255"/>
    </row>
    <row r="227" spans="2:54" s="241" customFormat="1" ht="63.75" hidden="1">
      <c r="B227" s="263" t="e">
        <f>IF('Formulario PPGR2'!$G229="","",CONCATENATE('Formulario PPGR2'!$C229,".",'Formulario PPGR2'!$D229,".",'Formulario PPGR2'!$E229,".",'Formulario PPGR2'!$F229))</f>
        <v>#REF!</v>
      </c>
      <c r="C227" s="263"/>
      <c r="D227" s="263" t="e">
        <f>IF('Formulario PPGR2'!$G229="","",'Formulario PPGR1'!#REF!)</f>
        <v>#REF!</v>
      </c>
      <c r="E227" s="263" t="e">
        <f>IF('Formulario PPGR2'!$G229="","",'Formulario PPGR1'!#REF!)</f>
        <v>#REF!</v>
      </c>
      <c r="F227" s="263" t="e">
        <f>IF('Formulario PPGR2'!$G229="","",'Formulario PPGR1'!#REF!)</f>
        <v>#REF!</v>
      </c>
      <c r="G227" s="232" t="s">
        <v>254</v>
      </c>
      <c r="H227" s="232" t="s">
        <v>974</v>
      </c>
      <c r="I227" s="232" t="s">
        <v>975</v>
      </c>
      <c r="J227" s="231"/>
      <c r="K227" s="231"/>
      <c r="L227" s="231"/>
      <c r="M227" s="231">
        <v>1</v>
      </c>
      <c r="N227" s="231"/>
      <c r="O227" s="231"/>
      <c r="P227" s="231"/>
      <c r="Q227" s="231"/>
      <c r="R227" s="231"/>
      <c r="S227" s="231"/>
      <c r="T227" s="231"/>
      <c r="U227" s="231"/>
      <c r="V227" s="239">
        <f>+Tabla2[[#This Row],[Dic]]+Tabla2[[#This Row],[Nov]]+Tabla2[[#This Row],[Oct]]+Tabla2[[#This Row],[Sep]]+Tabla2[[#This Row],[Ago]]+Tabla2[[#This Row],[Jul]]+Tabla2[[#This Row],[Jun]]+Tabla2[[#This Row],[May]]+Tabla2[[#This Row],[Abr]]+Tabla2[[#This Row],[Mar]]+Tabla2[[#This Row],[Feb]]+Tabla2[[#This Row],[Ene]]</f>
        <v>1</v>
      </c>
      <c r="W227" s="259" t="s">
        <v>496</v>
      </c>
      <c r="X227" s="259" t="s">
        <v>610</v>
      </c>
      <c r="Y227" s="232"/>
      <c r="Z227" s="231" t="s">
        <v>964</v>
      </c>
      <c r="AA227" s="255"/>
      <c r="AB227" s="255"/>
      <c r="AC227" s="255"/>
      <c r="AD227" s="255"/>
      <c r="AE227" s="255"/>
      <c r="AF227" s="255"/>
      <c r="AG227" s="255"/>
      <c r="AH227" s="255"/>
      <c r="AI227" s="255"/>
      <c r="AJ227" s="255"/>
      <c r="AK227" s="255"/>
      <c r="AL227" s="255"/>
      <c r="AM227" s="255"/>
      <c r="AN227" s="255"/>
      <c r="AO227" s="255"/>
      <c r="AP227" s="255"/>
      <c r="AQ227" s="255"/>
      <c r="AR227" s="255"/>
      <c r="AS227" s="255"/>
      <c r="AT227" s="255"/>
      <c r="AU227" s="255"/>
      <c r="AV227" s="255"/>
      <c r="AW227" s="255"/>
      <c r="AX227" s="255"/>
      <c r="AY227" s="255"/>
      <c r="AZ227" s="255"/>
      <c r="BA227" s="255"/>
      <c r="BB227" s="255"/>
    </row>
    <row r="228" spans="2:54" s="241" customFormat="1" ht="63.75" hidden="1">
      <c r="B228" s="263" t="e">
        <f>IF('Formulario PPGR2'!$G230="","",CONCATENATE('Formulario PPGR2'!$C230,".",'Formulario PPGR2'!$D230,".",'Formulario PPGR2'!$E230,".",'Formulario PPGR2'!$F230))</f>
        <v>#REF!</v>
      </c>
      <c r="C228" s="263"/>
      <c r="D228" s="263" t="e">
        <f>IF('Formulario PPGR2'!$G230="","",'Formulario PPGR1'!#REF!)</f>
        <v>#REF!</v>
      </c>
      <c r="E228" s="263" t="e">
        <f>IF('Formulario PPGR2'!$G230="","",'Formulario PPGR1'!#REF!)</f>
        <v>#REF!</v>
      </c>
      <c r="F228" s="263" t="e">
        <f>IF('Formulario PPGR2'!$G230="","",'Formulario PPGR1'!#REF!)</f>
        <v>#REF!</v>
      </c>
      <c r="G228" s="232" t="s">
        <v>254</v>
      </c>
      <c r="H228" s="232" t="s">
        <v>976</v>
      </c>
      <c r="I228" s="232" t="s">
        <v>977</v>
      </c>
      <c r="J228" s="231"/>
      <c r="K228" s="231"/>
      <c r="L228" s="231">
        <v>1</v>
      </c>
      <c r="M228" s="231"/>
      <c r="N228" s="231"/>
      <c r="O228" s="231"/>
      <c r="P228" s="231">
        <v>1</v>
      </c>
      <c r="Q228" s="231"/>
      <c r="R228" s="231"/>
      <c r="S228" s="231"/>
      <c r="T228" s="231">
        <v>1</v>
      </c>
      <c r="U228" s="231"/>
      <c r="V228" s="239">
        <f>+Tabla2[[#This Row],[Dic]]+Tabla2[[#This Row],[Nov]]+Tabla2[[#This Row],[Oct]]+Tabla2[[#This Row],[Sep]]+Tabla2[[#This Row],[Ago]]+Tabla2[[#This Row],[Jul]]+Tabla2[[#This Row],[Jun]]+Tabla2[[#This Row],[May]]+Tabla2[[#This Row],[Abr]]+Tabla2[[#This Row],[Mar]]+Tabla2[[#This Row],[Feb]]+Tabla2[[#This Row],[Ene]]</f>
        <v>3</v>
      </c>
      <c r="W228" s="259" t="s">
        <v>497</v>
      </c>
      <c r="X228" s="259" t="s">
        <v>507</v>
      </c>
      <c r="Y228" s="232" t="s">
        <v>978</v>
      </c>
      <c r="Z228" s="231" t="s">
        <v>964</v>
      </c>
      <c r="AA228" s="255"/>
      <c r="AB228" s="255"/>
      <c r="AC228" s="255"/>
      <c r="AD228" s="255"/>
      <c r="AE228" s="255"/>
      <c r="AF228" s="255"/>
      <c r="AG228" s="255"/>
      <c r="AH228" s="255"/>
      <c r="AI228" s="255"/>
      <c r="AJ228" s="255"/>
      <c r="AK228" s="255"/>
      <c r="AL228" s="255"/>
      <c r="AM228" s="255"/>
      <c r="AN228" s="255"/>
      <c r="AO228" s="255"/>
      <c r="AP228" s="255"/>
      <c r="AQ228" s="255"/>
      <c r="AR228" s="255"/>
      <c r="AS228" s="255"/>
      <c r="AT228" s="255"/>
      <c r="AU228" s="255"/>
      <c r="AV228" s="255"/>
      <c r="AW228" s="255"/>
      <c r="AX228" s="255"/>
      <c r="AY228" s="255"/>
      <c r="AZ228" s="255"/>
      <c r="BA228" s="255"/>
      <c r="BB228" s="255"/>
    </row>
    <row r="229" spans="2:54" s="241" customFormat="1" ht="76.5" hidden="1">
      <c r="B229" s="263" t="e">
        <f>IF('Formulario PPGR2'!$G231="","",CONCATENATE('Formulario PPGR2'!$C231,".",'Formulario PPGR2'!$D231,".",'Formulario PPGR2'!$E231,".",'Formulario PPGR2'!$F231))</f>
        <v>#REF!</v>
      </c>
      <c r="C229" s="263"/>
      <c r="D229" s="263" t="e">
        <f>IF('Formulario PPGR2'!$G231="","",'Formulario PPGR1'!#REF!)</f>
        <v>#REF!</v>
      </c>
      <c r="E229" s="263" t="e">
        <f>IF('Formulario PPGR2'!$G231="","",'Formulario PPGR1'!#REF!)</f>
        <v>#REF!</v>
      </c>
      <c r="F229" s="263" t="e">
        <f>IF('Formulario PPGR2'!$G231="","",'Formulario PPGR1'!#REF!)</f>
        <v>#REF!</v>
      </c>
      <c r="G229" s="232" t="s">
        <v>254</v>
      </c>
      <c r="H229" s="232" t="s">
        <v>979</v>
      </c>
      <c r="I229" s="232" t="s">
        <v>980</v>
      </c>
      <c r="J229" s="231"/>
      <c r="K229" s="231"/>
      <c r="L229" s="231"/>
      <c r="M229" s="231"/>
      <c r="N229" s="231"/>
      <c r="O229" s="231"/>
      <c r="P229" s="231">
        <v>1</v>
      </c>
      <c r="Q229" s="231"/>
      <c r="R229" s="231"/>
      <c r="S229" s="231"/>
      <c r="T229" s="231"/>
      <c r="U229" s="231">
        <v>1</v>
      </c>
      <c r="V229" s="239">
        <f>+Tabla2[[#This Row],[Dic]]+Tabla2[[#This Row],[Nov]]+Tabla2[[#This Row],[Oct]]+Tabla2[[#This Row],[Sep]]+Tabla2[[#This Row],[Ago]]+Tabla2[[#This Row],[Jul]]+Tabla2[[#This Row],[Jun]]+Tabla2[[#This Row],[May]]+Tabla2[[#This Row],[Abr]]+Tabla2[[#This Row],[Mar]]+Tabla2[[#This Row],[Feb]]+Tabla2[[#This Row],[Ene]]</f>
        <v>2</v>
      </c>
      <c r="W229" s="259" t="s">
        <v>496</v>
      </c>
      <c r="X229" s="259" t="s">
        <v>518</v>
      </c>
      <c r="Y229" s="232"/>
      <c r="Z229" s="231" t="s">
        <v>964</v>
      </c>
      <c r="AA229" s="255"/>
      <c r="AB229" s="255"/>
      <c r="AC229" s="255"/>
      <c r="AD229" s="255"/>
      <c r="AE229" s="255"/>
      <c r="AF229" s="255"/>
      <c r="AG229" s="255"/>
      <c r="AH229" s="255"/>
      <c r="AI229" s="255"/>
      <c r="AJ229" s="255"/>
      <c r="AK229" s="255"/>
      <c r="AL229" s="255"/>
      <c r="AM229" s="255"/>
      <c r="AN229" s="255"/>
      <c r="AO229" s="255"/>
      <c r="AP229" s="255"/>
      <c r="AQ229" s="255"/>
      <c r="AR229" s="255"/>
      <c r="AS229" s="255"/>
      <c r="AT229" s="255"/>
      <c r="AU229" s="255"/>
      <c r="AV229" s="255"/>
      <c r="AW229" s="255"/>
      <c r="AX229" s="255"/>
      <c r="AY229" s="255"/>
      <c r="AZ229" s="255"/>
      <c r="BA229" s="255"/>
      <c r="BB229" s="255"/>
    </row>
    <row r="230" spans="2:54" s="241" customFormat="1" ht="63.75" hidden="1">
      <c r="B230" s="263" t="e">
        <f>IF('Formulario PPGR2'!$G232="","",CONCATENATE('Formulario PPGR2'!$C232,".",'Formulario PPGR2'!$D232,".",'Formulario PPGR2'!$E232,".",'Formulario PPGR2'!$F232))</f>
        <v>#REF!</v>
      </c>
      <c r="C230" s="263"/>
      <c r="D230" s="263" t="e">
        <f>IF('Formulario PPGR2'!$G232="","",'Formulario PPGR1'!#REF!)</f>
        <v>#REF!</v>
      </c>
      <c r="E230" s="263" t="e">
        <f>IF('Formulario PPGR2'!$G232="","",'Formulario PPGR1'!#REF!)</f>
        <v>#REF!</v>
      </c>
      <c r="F230" s="263" t="e">
        <f>IF('Formulario PPGR2'!$G232="","",'Formulario PPGR1'!#REF!)</f>
        <v>#REF!</v>
      </c>
      <c r="G230" s="232" t="s">
        <v>254</v>
      </c>
      <c r="H230" s="232" t="s">
        <v>981</v>
      </c>
      <c r="I230" s="232" t="s">
        <v>982</v>
      </c>
      <c r="J230" s="231"/>
      <c r="K230" s="231"/>
      <c r="L230" s="231"/>
      <c r="M230" s="231">
        <v>1</v>
      </c>
      <c r="N230" s="231"/>
      <c r="O230" s="231"/>
      <c r="P230" s="231"/>
      <c r="Q230" s="231">
        <v>1</v>
      </c>
      <c r="R230" s="231"/>
      <c r="S230" s="231"/>
      <c r="T230" s="231"/>
      <c r="U230" s="231">
        <v>1</v>
      </c>
      <c r="V230" s="239">
        <f>+Tabla2[[#This Row],[Dic]]+Tabla2[[#This Row],[Nov]]+Tabla2[[#This Row],[Oct]]+Tabla2[[#This Row],[Sep]]+Tabla2[[#This Row],[Ago]]+Tabla2[[#This Row],[Jul]]+Tabla2[[#This Row],[Jun]]+Tabla2[[#This Row],[May]]+Tabla2[[#This Row],[Abr]]+Tabla2[[#This Row],[Mar]]+Tabla2[[#This Row],[Feb]]+Tabla2[[#This Row],[Ene]]</f>
        <v>3</v>
      </c>
      <c r="W230" s="259" t="s">
        <v>675</v>
      </c>
      <c r="X230" s="259"/>
      <c r="Y230" s="232"/>
      <c r="Z230" s="231" t="s">
        <v>983</v>
      </c>
      <c r="AA230" s="255"/>
      <c r="AB230" s="255"/>
      <c r="AC230" s="255"/>
      <c r="AD230" s="255"/>
      <c r="AE230" s="255"/>
      <c r="AF230" s="255"/>
      <c r="AG230" s="255"/>
      <c r="AH230" s="255"/>
      <c r="AI230" s="255"/>
      <c r="AJ230" s="255"/>
      <c r="AK230" s="255"/>
      <c r="AL230" s="255"/>
      <c r="AM230" s="255"/>
      <c r="AN230" s="255"/>
      <c r="AO230" s="255"/>
      <c r="AP230" s="255"/>
      <c r="AQ230" s="255"/>
      <c r="AR230" s="255"/>
      <c r="AS230" s="255"/>
      <c r="AT230" s="255"/>
      <c r="AU230" s="255"/>
      <c r="AV230" s="255"/>
      <c r="AW230" s="255"/>
      <c r="AX230" s="255"/>
      <c r="AY230" s="255"/>
      <c r="AZ230" s="255"/>
      <c r="BA230" s="255"/>
      <c r="BB230" s="255"/>
    </row>
    <row r="231" spans="2:54" s="241" customFormat="1" ht="63.75" hidden="1">
      <c r="B231" s="263" t="e">
        <f>IF('Formulario PPGR2'!$G233="","",CONCATENATE('Formulario PPGR2'!$C233,".",'Formulario PPGR2'!$D233,".",'Formulario PPGR2'!$E233,".",'Formulario PPGR2'!$F233))</f>
        <v>#REF!</v>
      </c>
      <c r="C231" s="263"/>
      <c r="D231" s="263" t="e">
        <f>IF('Formulario PPGR2'!$G233="","",'Formulario PPGR1'!#REF!)</f>
        <v>#REF!</v>
      </c>
      <c r="E231" s="263" t="e">
        <f>IF('Formulario PPGR2'!$G233="","",'Formulario PPGR1'!#REF!)</f>
        <v>#REF!</v>
      </c>
      <c r="F231" s="263" t="e">
        <f>IF('Formulario PPGR2'!$G233="","",'Formulario PPGR1'!#REF!)</f>
        <v>#REF!</v>
      </c>
      <c r="G231" s="232" t="s">
        <v>254</v>
      </c>
      <c r="H231" s="232" t="s">
        <v>984</v>
      </c>
      <c r="I231" s="232" t="s">
        <v>985</v>
      </c>
      <c r="J231" s="231"/>
      <c r="K231" s="231"/>
      <c r="L231" s="231"/>
      <c r="M231" s="231"/>
      <c r="N231" s="231"/>
      <c r="O231" s="231"/>
      <c r="P231" s="231">
        <v>1</v>
      </c>
      <c r="Q231" s="231"/>
      <c r="R231" s="231"/>
      <c r="S231" s="231"/>
      <c r="T231" s="231"/>
      <c r="U231" s="231">
        <v>1</v>
      </c>
      <c r="V231" s="239">
        <f>+Tabla2[[#This Row],[Dic]]+Tabla2[[#This Row],[Nov]]+Tabla2[[#This Row],[Oct]]+Tabla2[[#This Row],[Sep]]+Tabla2[[#This Row],[Ago]]+Tabla2[[#This Row],[Jul]]+Tabla2[[#This Row],[Jun]]+Tabla2[[#This Row],[May]]+Tabla2[[#This Row],[Abr]]+Tabla2[[#This Row],[Mar]]+Tabla2[[#This Row],[Feb]]+Tabla2[[#This Row],[Ene]]</f>
        <v>2</v>
      </c>
      <c r="W231" s="259" t="s">
        <v>496</v>
      </c>
      <c r="X231" s="259" t="s">
        <v>518</v>
      </c>
      <c r="Y231" s="232" t="s">
        <v>528</v>
      </c>
      <c r="Z231" s="231" t="s">
        <v>983</v>
      </c>
      <c r="AA231" s="255"/>
      <c r="AB231" s="255"/>
      <c r="AC231" s="255"/>
      <c r="AD231" s="255"/>
      <c r="AE231" s="255"/>
      <c r="AF231" s="255"/>
      <c r="AG231" s="255"/>
      <c r="AH231" s="255"/>
      <c r="AI231" s="255"/>
      <c r="AJ231" s="255"/>
      <c r="AK231" s="255"/>
      <c r="AL231" s="255"/>
      <c r="AM231" s="255"/>
      <c r="AN231" s="255"/>
      <c r="AO231" s="255"/>
      <c r="AP231" s="255"/>
      <c r="AQ231" s="255"/>
      <c r="AR231" s="255"/>
      <c r="AS231" s="255"/>
      <c r="AT231" s="255"/>
      <c r="AU231" s="255"/>
      <c r="AV231" s="255"/>
      <c r="AW231" s="255"/>
      <c r="AX231" s="255"/>
      <c r="AY231" s="255"/>
      <c r="AZ231" s="255"/>
      <c r="BA231" s="255"/>
      <c r="BB231" s="255"/>
    </row>
    <row r="232" spans="2:54" s="241" customFormat="1" ht="63.75" hidden="1">
      <c r="B232" s="263" t="e">
        <f>IF('Formulario PPGR2'!$G234="","",CONCATENATE('Formulario PPGR2'!$C234,".",'Formulario PPGR2'!$D234,".",'Formulario PPGR2'!$E234,".",'Formulario PPGR2'!$F234))</f>
        <v>#REF!</v>
      </c>
      <c r="C232" s="263"/>
      <c r="D232" s="263" t="e">
        <f>IF('Formulario PPGR2'!$G234="","",'Formulario PPGR1'!#REF!)</f>
        <v>#REF!</v>
      </c>
      <c r="E232" s="263" t="e">
        <f>IF('Formulario PPGR2'!$G234="","",'Formulario PPGR1'!#REF!)</f>
        <v>#REF!</v>
      </c>
      <c r="F232" s="263" t="e">
        <f>IF('Formulario PPGR2'!$G234="","",'Formulario PPGR1'!#REF!)</f>
        <v>#REF!</v>
      </c>
      <c r="G232" s="232" t="s">
        <v>254</v>
      </c>
      <c r="H232" s="232" t="s">
        <v>986</v>
      </c>
      <c r="I232" s="232" t="s">
        <v>987</v>
      </c>
      <c r="J232" s="231"/>
      <c r="K232" s="231">
        <v>1</v>
      </c>
      <c r="L232" s="231"/>
      <c r="M232" s="231">
        <v>1</v>
      </c>
      <c r="N232" s="231"/>
      <c r="O232" s="231">
        <v>1</v>
      </c>
      <c r="P232" s="231"/>
      <c r="Q232" s="231">
        <v>1</v>
      </c>
      <c r="R232" s="231"/>
      <c r="S232" s="231">
        <v>1</v>
      </c>
      <c r="T232" s="231"/>
      <c r="U232" s="231">
        <v>1</v>
      </c>
      <c r="V232" s="239">
        <f>+Tabla2[[#This Row],[Dic]]+Tabla2[[#This Row],[Nov]]+Tabla2[[#This Row],[Oct]]+Tabla2[[#This Row],[Sep]]+Tabla2[[#This Row],[Ago]]+Tabla2[[#This Row],[Jul]]+Tabla2[[#This Row],[Jun]]+Tabla2[[#This Row],[May]]+Tabla2[[#This Row],[Abr]]+Tabla2[[#This Row],[Mar]]+Tabla2[[#This Row],[Feb]]+Tabla2[[#This Row],[Ene]]</f>
        <v>6</v>
      </c>
      <c r="W232" s="259" t="s">
        <v>496</v>
      </c>
      <c r="X232" s="259" t="s">
        <v>507</v>
      </c>
      <c r="Y232" s="232" t="s">
        <v>988</v>
      </c>
      <c r="Z232" s="231" t="s">
        <v>504</v>
      </c>
      <c r="AA232" s="255"/>
      <c r="AB232" s="255"/>
      <c r="AC232" s="255"/>
      <c r="AD232" s="255"/>
      <c r="AE232" s="255"/>
      <c r="AF232" s="255"/>
      <c r="AG232" s="255"/>
      <c r="AH232" s="255"/>
      <c r="AI232" s="255"/>
      <c r="AJ232" s="255"/>
      <c r="AK232" s="255"/>
      <c r="AL232" s="255"/>
      <c r="AM232" s="255"/>
      <c r="AN232" s="255"/>
      <c r="AO232" s="255"/>
      <c r="AP232" s="255"/>
      <c r="AQ232" s="255"/>
      <c r="AR232" s="255"/>
      <c r="AS232" s="255"/>
      <c r="AT232" s="255"/>
      <c r="AU232" s="255"/>
      <c r="AV232" s="255"/>
      <c r="AW232" s="255"/>
      <c r="AX232" s="255"/>
      <c r="AY232" s="255"/>
      <c r="AZ232" s="255"/>
      <c r="BA232" s="255"/>
      <c r="BB232" s="255"/>
    </row>
    <row r="233" spans="2:54" s="241" customFormat="1" ht="63.75" hidden="1">
      <c r="B233" s="263" t="e">
        <f>IF('Formulario PPGR2'!$G235="","",CONCATENATE('Formulario PPGR2'!$C235,".",'Formulario PPGR2'!$D235,".",'Formulario PPGR2'!$E235,".",'Formulario PPGR2'!$F235))</f>
        <v>#REF!</v>
      </c>
      <c r="C233" s="263"/>
      <c r="D233" s="263" t="e">
        <f>IF('Formulario PPGR2'!$G235="","",'Formulario PPGR1'!#REF!)</f>
        <v>#REF!</v>
      </c>
      <c r="E233" s="263" t="e">
        <f>IF('Formulario PPGR2'!$G235="","",'Formulario PPGR1'!#REF!)</f>
        <v>#REF!</v>
      </c>
      <c r="F233" s="263" t="e">
        <f>IF('Formulario PPGR2'!$G235="","",'Formulario PPGR1'!#REF!)</f>
        <v>#REF!</v>
      </c>
      <c r="G233" s="232" t="s">
        <v>254</v>
      </c>
      <c r="H233" s="232" t="s">
        <v>989</v>
      </c>
      <c r="I233" s="232" t="s">
        <v>990</v>
      </c>
      <c r="J233" s="231"/>
      <c r="K233" s="231"/>
      <c r="L233" s="231"/>
      <c r="M233" s="231"/>
      <c r="N233" s="231"/>
      <c r="O233" s="231">
        <v>1</v>
      </c>
      <c r="P233" s="231"/>
      <c r="Q233" s="231"/>
      <c r="R233" s="231"/>
      <c r="S233" s="231"/>
      <c r="T233" s="231"/>
      <c r="U233" s="231">
        <v>1</v>
      </c>
      <c r="V233" s="239">
        <f>+Tabla2[[#This Row],[Dic]]+Tabla2[[#This Row],[Nov]]+Tabla2[[#This Row],[Oct]]+Tabla2[[#This Row],[Sep]]+Tabla2[[#This Row],[Ago]]+Tabla2[[#This Row],[Jul]]+Tabla2[[#This Row],[Jun]]+Tabla2[[#This Row],[May]]+Tabla2[[#This Row],[Abr]]+Tabla2[[#This Row],[Mar]]+Tabla2[[#This Row],[Feb]]+Tabla2[[#This Row],[Ene]]</f>
        <v>2</v>
      </c>
      <c r="W233" s="259" t="s">
        <v>497</v>
      </c>
      <c r="X233" s="259" t="s">
        <v>496</v>
      </c>
      <c r="Y233" s="232"/>
      <c r="Z233" s="231" t="s">
        <v>504</v>
      </c>
      <c r="AA233" s="255"/>
      <c r="AB233" s="255"/>
      <c r="AC233" s="255"/>
      <c r="AD233" s="255"/>
      <c r="AE233" s="255"/>
      <c r="AF233" s="255"/>
      <c r="AG233" s="255"/>
      <c r="AH233" s="255"/>
      <c r="AI233" s="255"/>
      <c r="AJ233" s="255"/>
      <c r="AK233" s="255"/>
      <c r="AL233" s="255"/>
      <c r="AM233" s="255"/>
      <c r="AN233" s="255"/>
      <c r="AO233" s="255"/>
      <c r="AP233" s="255"/>
      <c r="AQ233" s="255"/>
      <c r="AR233" s="255"/>
      <c r="AS233" s="255"/>
      <c r="AT233" s="255"/>
      <c r="AU233" s="255"/>
      <c r="AV233" s="255"/>
      <c r="AW233" s="255"/>
      <c r="AX233" s="255"/>
      <c r="AY233" s="255"/>
      <c r="AZ233" s="255"/>
      <c r="BA233" s="255"/>
      <c r="BB233" s="255"/>
    </row>
    <row r="234" spans="2:54" s="241" customFormat="1" ht="63.75" hidden="1">
      <c r="B234" s="263" t="e">
        <f>IF('Formulario PPGR2'!$G236="","",CONCATENATE('Formulario PPGR2'!$C236,".",'Formulario PPGR2'!$D236,".",'Formulario PPGR2'!$E236,".",'Formulario PPGR2'!$F236))</f>
        <v>#REF!</v>
      </c>
      <c r="C234" s="263"/>
      <c r="D234" s="263" t="e">
        <f>IF('Formulario PPGR2'!$G236="","",'Formulario PPGR1'!#REF!)</f>
        <v>#REF!</v>
      </c>
      <c r="E234" s="263" t="e">
        <f>IF('Formulario PPGR2'!$G236="","",'Formulario PPGR1'!#REF!)</f>
        <v>#REF!</v>
      </c>
      <c r="F234" s="263" t="e">
        <f>IF('Formulario PPGR2'!$G236="","",'Formulario PPGR1'!#REF!)</f>
        <v>#REF!</v>
      </c>
      <c r="G234" s="232" t="s">
        <v>254</v>
      </c>
      <c r="H234" s="232" t="s">
        <v>991</v>
      </c>
      <c r="I234" s="232" t="s">
        <v>992</v>
      </c>
      <c r="J234" s="231"/>
      <c r="K234" s="231"/>
      <c r="L234" s="231"/>
      <c r="M234" s="231">
        <v>1</v>
      </c>
      <c r="N234" s="231"/>
      <c r="O234" s="231"/>
      <c r="P234" s="231">
        <v>1</v>
      </c>
      <c r="Q234" s="231"/>
      <c r="R234" s="231"/>
      <c r="S234" s="231">
        <v>1</v>
      </c>
      <c r="T234" s="231"/>
      <c r="U234" s="231"/>
      <c r="V234" s="239">
        <f>+Tabla2[[#This Row],[Dic]]+Tabla2[[#This Row],[Nov]]+Tabla2[[#This Row],[Oct]]+Tabla2[[#This Row],[Sep]]+Tabla2[[#This Row],[Ago]]+Tabla2[[#This Row],[Jul]]+Tabla2[[#This Row],[Jun]]+Tabla2[[#This Row],[May]]+Tabla2[[#This Row],[Abr]]+Tabla2[[#This Row],[Mar]]+Tabla2[[#This Row],[Feb]]+Tabla2[[#This Row],[Ene]]</f>
        <v>3</v>
      </c>
      <c r="W234" s="259" t="s">
        <v>513</v>
      </c>
      <c r="X234" s="259"/>
      <c r="Y234" s="232"/>
      <c r="Z234" s="231" t="s">
        <v>504</v>
      </c>
      <c r="AA234" s="255"/>
      <c r="AB234" s="255"/>
      <c r="AC234" s="255"/>
      <c r="AD234" s="255"/>
      <c r="AE234" s="255"/>
      <c r="AF234" s="255"/>
      <c r="AG234" s="255"/>
      <c r="AH234" s="255"/>
      <c r="AI234" s="255"/>
      <c r="AJ234" s="255"/>
      <c r="AK234" s="255"/>
      <c r="AL234" s="255"/>
      <c r="AM234" s="255"/>
      <c r="AN234" s="255"/>
      <c r="AO234" s="255"/>
      <c r="AP234" s="255"/>
      <c r="AQ234" s="255"/>
      <c r="AR234" s="255"/>
      <c r="AS234" s="255"/>
      <c r="AT234" s="255"/>
      <c r="AU234" s="255"/>
      <c r="AV234" s="255"/>
      <c r="AW234" s="255"/>
      <c r="AX234" s="255"/>
      <c r="AY234" s="255"/>
      <c r="AZ234" s="255"/>
      <c r="BA234" s="255"/>
      <c r="BB234" s="255"/>
    </row>
    <row r="235" spans="2:54" s="241" customFormat="1" ht="63.75" hidden="1">
      <c r="B235" s="263" t="e">
        <f>IF('Formulario PPGR2'!$G242="","",CONCATENATE('Formulario PPGR2'!$C242,".",'Formulario PPGR2'!$D242,".",'Formulario PPGR2'!$E242,".",'Formulario PPGR2'!$F242))</f>
        <v>#REF!</v>
      </c>
      <c r="C235" s="263"/>
      <c r="D235" s="263" t="e">
        <f>IF('Formulario PPGR2'!$G242="","",'Formulario PPGR1'!#REF!)</f>
        <v>#REF!</v>
      </c>
      <c r="E235" s="263" t="e">
        <f>IF('Formulario PPGR2'!$G242="","",'Formulario PPGR1'!#REF!)</f>
        <v>#REF!</v>
      </c>
      <c r="F235" s="263" t="e">
        <f>IF('Formulario PPGR2'!$G242="","",'Formulario PPGR1'!#REF!)</f>
        <v>#REF!</v>
      </c>
      <c r="G235" s="232" t="s">
        <v>258</v>
      </c>
      <c r="H235" s="232" t="s">
        <v>993</v>
      </c>
      <c r="I235" s="232" t="s">
        <v>994</v>
      </c>
      <c r="J235" s="231"/>
      <c r="K235" s="231"/>
      <c r="L235" s="231">
        <v>1</v>
      </c>
      <c r="M235" s="231"/>
      <c r="N235" s="231"/>
      <c r="O235" s="231">
        <v>1</v>
      </c>
      <c r="P235" s="231"/>
      <c r="Q235" s="231"/>
      <c r="R235" s="231">
        <v>1</v>
      </c>
      <c r="S235" s="231"/>
      <c r="T235" s="231"/>
      <c r="U235" s="231">
        <v>1</v>
      </c>
      <c r="V235" s="239">
        <f>+Tabla2[[#This Row],[Dic]]+Tabla2[[#This Row],[Nov]]+Tabla2[[#This Row],[Oct]]+Tabla2[[#This Row],[Sep]]+Tabla2[[#This Row],[Ago]]+Tabla2[[#This Row],[Jul]]+Tabla2[[#This Row],[Jun]]+Tabla2[[#This Row],[May]]+Tabla2[[#This Row],[Abr]]+Tabla2[[#This Row],[Mar]]+Tabla2[[#This Row],[Feb]]+Tabla2[[#This Row],[Ene]]</f>
        <v>4</v>
      </c>
      <c r="W235" s="259" t="s">
        <v>497</v>
      </c>
      <c r="X235" s="259"/>
      <c r="Y235" s="232"/>
      <c r="Z235" s="231" t="s">
        <v>850</v>
      </c>
      <c r="AA235" s="255"/>
      <c r="AB235" s="255"/>
      <c r="AC235" s="255"/>
      <c r="AD235" s="255"/>
      <c r="AE235" s="255"/>
      <c r="AF235" s="255"/>
      <c r="AG235" s="255"/>
      <c r="AH235" s="255"/>
      <c r="AI235" s="255"/>
      <c r="AJ235" s="255"/>
      <c r="AK235" s="255"/>
      <c r="AL235" s="255"/>
      <c r="AM235" s="255"/>
      <c r="AN235" s="255"/>
      <c r="AO235" s="255"/>
      <c r="AP235" s="255"/>
      <c r="AQ235" s="255"/>
      <c r="AR235" s="255"/>
      <c r="AS235" s="255"/>
      <c r="AT235" s="255"/>
      <c r="AU235" s="255"/>
      <c r="AV235" s="255"/>
      <c r="AW235" s="255"/>
      <c r="AX235" s="255"/>
      <c r="AY235" s="255"/>
      <c r="AZ235" s="255"/>
      <c r="BA235" s="255"/>
      <c r="BB235" s="255"/>
    </row>
    <row r="236" spans="2:54" s="241" customFormat="1" ht="63.75" hidden="1">
      <c r="B236" s="263" t="e">
        <f>IF('Formulario PPGR2'!$G243="","",CONCATENATE('Formulario PPGR2'!$C243,".",'Formulario PPGR2'!$D243,".",'Formulario PPGR2'!$E243,".",'Formulario PPGR2'!$F243))</f>
        <v>#REF!</v>
      </c>
      <c r="C236" s="263"/>
      <c r="D236" s="263" t="e">
        <f>IF('Formulario PPGR2'!$G243="","",'Formulario PPGR1'!#REF!)</f>
        <v>#REF!</v>
      </c>
      <c r="E236" s="263" t="e">
        <f>IF('Formulario PPGR2'!$G243="","",'Formulario PPGR1'!#REF!)</f>
        <v>#REF!</v>
      </c>
      <c r="F236" s="263" t="e">
        <f>IF('Formulario PPGR2'!$G243="","",'Formulario PPGR1'!#REF!)</f>
        <v>#REF!</v>
      </c>
      <c r="G236" s="232" t="s">
        <v>258</v>
      </c>
      <c r="H236" s="232" t="s">
        <v>993</v>
      </c>
      <c r="I236" s="232" t="s">
        <v>995</v>
      </c>
      <c r="J236" s="231"/>
      <c r="K236" s="231"/>
      <c r="L236" s="231">
        <v>3</v>
      </c>
      <c r="M236" s="231"/>
      <c r="N236" s="231"/>
      <c r="O236" s="231">
        <v>3</v>
      </c>
      <c r="P236" s="231"/>
      <c r="Q236" s="231"/>
      <c r="R236" s="231"/>
      <c r="S236" s="231">
        <v>4</v>
      </c>
      <c r="T236" s="231"/>
      <c r="U236" s="231"/>
      <c r="V236" s="239">
        <f>+Tabla2[[#This Row],[Dic]]+Tabla2[[#This Row],[Nov]]+Tabla2[[#This Row],[Oct]]+Tabla2[[#This Row],[Sep]]+Tabla2[[#This Row],[Ago]]+Tabla2[[#This Row],[Jul]]+Tabla2[[#This Row],[Jun]]+Tabla2[[#This Row],[May]]+Tabla2[[#This Row],[Abr]]+Tabla2[[#This Row],[Mar]]+Tabla2[[#This Row],[Feb]]+Tabla2[[#This Row],[Ene]]</f>
        <v>10</v>
      </c>
      <c r="W236" s="259" t="s">
        <v>496</v>
      </c>
      <c r="X236" s="259" t="s">
        <v>497</v>
      </c>
      <c r="Y236" s="232"/>
      <c r="Z236" s="231" t="s">
        <v>850</v>
      </c>
      <c r="AA236" s="255"/>
      <c r="AB236" s="255"/>
      <c r="AC236" s="255"/>
      <c r="AD236" s="255"/>
      <c r="AE236" s="255"/>
      <c r="AF236" s="255"/>
      <c r="AG236" s="255"/>
      <c r="AH236" s="255"/>
      <c r="AI236" s="255"/>
      <c r="AJ236" s="255"/>
      <c r="AK236" s="255"/>
      <c r="AL236" s="255"/>
      <c r="AM236" s="255"/>
      <c r="AN236" s="255"/>
      <c r="AO236" s="255"/>
      <c r="AP236" s="255"/>
      <c r="AQ236" s="255"/>
      <c r="AR236" s="255"/>
      <c r="AS236" s="255"/>
      <c r="AT236" s="255"/>
      <c r="AU236" s="255"/>
      <c r="AV236" s="255"/>
      <c r="AW236" s="255"/>
      <c r="AX236" s="255"/>
      <c r="AY236" s="255"/>
      <c r="AZ236" s="255"/>
      <c r="BA236" s="255"/>
      <c r="BB236" s="255"/>
    </row>
    <row r="237" spans="2:54" s="241" customFormat="1" ht="63.75" hidden="1">
      <c r="B237" s="263" t="e">
        <f>IF('Formulario PPGR2'!$G244="","",CONCATENATE('Formulario PPGR2'!$C244,".",'Formulario PPGR2'!$D244,".",'Formulario PPGR2'!$E244,".",'Formulario PPGR2'!$F244))</f>
        <v>#REF!</v>
      </c>
      <c r="C237" s="263"/>
      <c r="D237" s="263" t="e">
        <f>IF('Formulario PPGR2'!$G244="","",'Formulario PPGR1'!#REF!)</f>
        <v>#REF!</v>
      </c>
      <c r="E237" s="263" t="e">
        <f>IF('Formulario PPGR2'!$G244="","",'Formulario PPGR1'!#REF!)</f>
        <v>#REF!</v>
      </c>
      <c r="F237" s="263" t="e">
        <f>IF('Formulario PPGR2'!$G244="","",'Formulario PPGR1'!#REF!)</f>
        <v>#REF!</v>
      </c>
      <c r="G237" s="232" t="s">
        <v>258</v>
      </c>
      <c r="H237" s="232" t="s">
        <v>993</v>
      </c>
      <c r="I237" s="232" t="s">
        <v>996</v>
      </c>
      <c r="J237" s="231"/>
      <c r="K237" s="231"/>
      <c r="L237" s="231"/>
      <c r="M237" s="231">
        <v>1</v>
      </c>
      <c r="N237" s="231"/>
      <c r="O237" s="231"/>
      <c r="P237" s="231"/>
      <c r="Q237" s="231">
        <v>1</v>
      </c>
      <c r="R237" s="231"/>
      <c r="S237" s="231"/>
      <c r="T237" s="231"/>
      <c r="U237" s="231">
        <v>1</v>
      </c>
      <c r="V237" s="239">
        <f>+Tabla2[[#This Row],[Dic]]+Tabla2[[#This Row],[Nov]]+Tabla2[[#This Row],[Oct]]+Tabla2[[#This Row],[Sep]]+Tabla2[[#This Row],[Ago]]+Tabla2[[#This Row],[Jul]]+Tabla2[[#This Row],[Jun]]+Tabla2[[#This Row],[May]]+Tabla2[[#This Row],[Abr]]+Tabla2[[#This Row],[Mar]]+Tabla2[[#This Row],[Feb]]+Tabla2[[#This Row],[Ene]]</f>
        <v>3</v>
      </c>
      <c r="W237" s="259" t="s">
        <v>735</v>
      </c>
      <c r="X237" s="259"/>
      <c r="Y237" s="232"/>
      <c r="Z237" s="231" t="s">
        <v>850</v>
      </c>
      <c r="AA237" s="255"/>
      <c r="AB237" s="255"/>
      <c r="AC237" s="255"/>
      <c r="AD237" s="255"/>
      <c r="AE237" s="255"/>
      <c r="AF237" s="255"/>
      <c r="AG237" s="255"/>
      <c r="AH237" s="255"/>
      <c r="AI237" s="255"/>
      <c r="AJ237" s="255"/>
      <c r="AK237" s="255"/>
      <c r="AL237" s="255"/>
      <c r="AM237" s="255"/>
      <c r="AN237" s="255"/>
      <c r="AO237" s="255"/>
      <c r="AP237" s="255"/>
      <c r="AQ237" s="255"/>
      <c r="AR237" s="255"/>
      <c r="AS237" s="255"/>
      <c r="AT237" s="255"/>
      <c r="AU237" s="255"/>
      <c r="AV237" s="255"/>
      <c r="AW237" s="255"/>
      <c r="AX237" s="255"/>
      <c r="AY237" s="255"/>
      <c r="AZ237" s="255"/>
      <c r="BA237" s="255"/>
      <c r="BB237" s="255"/>
    </row>
    <row r="238" spans="2:54" s="241" customFormat="1" ht="63.75" hidden="1">
      <c r="B238" s="263" t="e">
        <f>IF('Formulario PPGR2'!$G245="","",CONCATENATE('Formulario PPGR2'!$C245,".",'Formulario PPGR2'!$D245,".",'Formulario PPGR2'!$E245,".",'Formulario PPGR2'!$F245))</f>
        <v>#REF!</v>
      </c>
      <c r="C238" s="263"/>
      <c r="D238" s="263" t="e">
        <f>IF('Formulario PPGR2'!$G245="","",'Formulario PPGR1'!#REF!)</f>
        <v>#REF!</v>
      </c>
      <c r="E238" s="263" t="e">
        <f>IF('Formulario PPGR2'!$G245="","",'Formulario PPGR1'!#REF!)</f>
        <v>#REF!</v>
      </c>
      <c r="F238" s="263" t="e">
        <f>IF('Formulario PPGR2'!$G245="","",'Formulario PPGR1'!#REF!)</f>
        <v>#REF!</v>
      </c>
      <c r="G238" s="232" t="s">
        <v>258</v>
      </c>
      <c r="H238" s="232" t="s">
        <v>993</v>
      </c>
      <c r="I238" s="232" t="s">
        <v>997</v>
      </c>
      <c r="J238" s="231"/>
      <c r="K238" s="231"/>
      <c r="L238" s="231"/>
      <c r="M238" s="231">
        <v>1</v>
      </c>
      <c r="N238" s="231"/>
      <c r="O238" s="231"/>
      <c r="P238" s="231"/>
      <c r="Q238" s="231">
        <v>1</v>
      </c>
      <c r="R238" s="231"/>
      <c r="S238" s="231"/>
      <c r="T238" s="231"/>
      <c r="U238" s="231">
        <v>1</v>
      </c>
      <c r="V238" s="239">
        <f>+Tabla2[[#This Row],[Dic]]+Tabla2[[#This Row],[Nov]]+Tabla2[[#This Row],[Oct]]+Tabla2[[#This Row],[Sep]]+Tabla2[[#This Row],[Ago]]+Tabla2[[#This Row],[Jul]]+Tabla2[[#This Row],[Jun]]+Tabla2[[#This Row],[May]]+Tabla2[[#This Row],[Abr]]+Tabla2[[#This Row],[Mar]]+Tabla2[[#This Row],[Feb]]+Tabla2[[#This Row],[Ene]]</f>
        <v>3</v>
      </c>
      <c r="W238" s="259" t="s">
        <v>496</v>
      </c>
      <c r="X238" s="259" t="s">
        <v>518</v>
      </c>
      <c r="Y238" s="232"/>
      <c r="Z238" s="231" t="s">
        <v>850</v>
      </c>
      <c r="AA238" s="255"/>
      <c r="AB238" s="255"/>
      <c r="AC238" s="255"/>
      <c r="AD238" s="255"/>
      <c r="AE238" s="255"/>
      <c r="AF238" s="255"/>
      <c r="AG238" s="255"/>
      <c r="AH238" s="255"/>
      <c r="AI238" s="255"/>
      <c r="AJ238" s="255"/>
      <c r="AK238" s="255"/>
      <c r="AL238" s="255"/>
      <c r="AM238" s="255"/>
      <c r="AN238" s="255"/>
      <c r="AO238" s="255"/>
      <c r="AP238" s="255"/>
      <c r="AQ238" s="255"/>
      <c r="AR238" s="255"/>
      <c r="AS238" s="255"/>
      <c r="AT238" s="255"/>
      <c r="AU238" s="255"/>
      <c r="AV238" s="255"/>
      <c r="AW238" s="255"/>
      <c r="AX238" s="255"/>
      <c r="AY238" s="255"/>
      <c r="AZ238" s="255"/>
      <c r="BA238" s="255"/>
      <c r="BB238" s="255"/>
    </row>
    <row r="239" spans="2:54" s="241" customFormat="1" ht="63.75" hidden="1">
      <c r="B239" s="263" t="e">
        <f>IF('Formulario PPGR2'!$G237="","",CONCATENATE('Formulario PPGR2'!$C237,".",'Formulario PPGR2'!$D237,".",'Formulario PPGR2'!$E237,".",'Formulario PPGR2'!$F237))</f>
        <v>#REF!</v>
      </c>
      <c r="C239" s="263"/>
      <c r="D239" s="263" t="e">
        <f>IF('Formulario PPGR2'!$G237="","",'Formulario PPGR1'!#REF!)</f>
        <v>#REF!</v>
      </c>
      <c r="E239" s="263" t="e">
        <f>IF('Formulario PPGR2'!$G237="","",'Formulario PPGR1'!#REF!)</f>
        <v>#REF!</v>
      </c>
      <c r="F239" s="263" t="e">
        <f>IF('Formulario PPGR2'!$G237="","",'Formulario PPGR1'!#REF!)</f>
        <v>#REF!</v>
      </c>
      <c r="G239" s="232" t="s">
        <v>258</v>
      </c>
      <c r="H239" s="232" t="s">
        <v>998</v>
      </c>
      <c r="I239" s="232" t="s">
        <v>999</v>
      </c>
      <c r="J239" s="231"/>
      <c r="K239" s="231"/>
      <c r="L239" s="231"/>
      <c r="M239" s="231"/>
      <c r="N239" s="231"/>
      <c r="O239" s="231">
        <v>1</v>
      </c>
      <c r="P239" s="231"/>
      <c r="Q239" s="231"/>
      <c r="R239" s="231"/>
      <c r="S239" s="231"/>
      <c r="T239" s="231"/>
      <c r="U239" s="231"/>
      <c r="V239" s="239">
        <f>+Tabla2[[#This Row],[Dic]]+Tabla2[[#This Row],[Nov]]+Tabla2[[#This Row],[Oct]]+Tabla2[[#This Row],[Sep]]+Tabla2[[#This Row],[Ago]]+Tabla2[[#This Row],[Jul]]+Tabla2[[#This Row],[Jun]]+Tabla2[[#This Row],[May]]+Tabla2[[#This Row],[Abr]]+Tabla2[[#This Row],[Mar]]+Tabla2[[#This Row],[Feb]]+Tabla2[[#This Row],[Ene]]</f>
        <v>1</v>
      </c>
      <c r="W239" s="259" t="s">
        <v>496</v>
      </c>
      <c r="X239" s="259" t="s">
        <v>610</v>
      </c>
      <c r="Y239" s="232"/>
      <c r="Z239" s="231" t="s">
        <v>1000</v>
      </c>
      <c r="AA239" s="255"/>
      <c r="AB239" s="255"/>
      <c r="AC239" s="255"/>
      <c r="AD239" s="255"/>
      <c r="AE239" s="255"/>
      <c r="AF239" s="255"/>
      <c r="AG239" s="255"/>
      <c r="AH239" s="255"/>
      <c r="AI239" s="255"/>
      <c r="AJ239" s="255"/>
      <c r="AK239" s="255"/>
      <c r="AL239" s="255"/>
      <c r="AM239" s="255"/>
      <c r="AN239" s="255"/>
      <c r="AO239" s="255"/>
      <c r="AP239" s="255"/>
      <c r="AQ239" s="255"/>
      <c r="AR239" s="255"/>
      <c r="AS239" s="255"/>
      <c r="AT239" s="255"/>
      <c r="AU239" s="255"/>
      <c r="AV239" s="255"/>
      <c r="AW239" s="255"/>
      <c r="AX239" s="255"/>
      <c r="AY239" s="255"/>
      <c r="AZ239" s="255"/>
      <c r="BA239" s="255"/>
      <c r="BB239" s="255"/>
    </row>
    <row r="240" spans="2:54" s="241" customFormat="1" ht="102" hidden="1">
      <c r="B240" s="263" t="e">
        <f>IF('Formulario PPGR2'!$G238="","",CONCATENATE('Formulario PPGR2'!$C238,".",'Formulario PPGR2'!$D238,".",'Formulario PPGR2'!$E238,".",'Formulario PPGR2'!$F238))</f>
        <v>#REF!</v>
      </c>
      <c r="C240" s="263"/>
      <c r="D240" s="263" t="e">
        <f>IF('Formulario PPGR2'!$G238="","",'Formulario PPGR1'!#REF!)</f>
        <v>#REF!</v>
      </c>
      <c r="E240" s="263" t="e">
        <f>IF('Formulario PPGR2'!$G238="","",'Formulario PPGR1'!#REF!)</f>
        <v>#REF!</v>
      </c>
      <c r="F240" s="263" t="e">
        <f>IF('Formulario PPGR2'!$G238="","",'Formulario PPGR1'!#REF!)</f>
        <v>#REF!</v>
      </c>
      <c r="G240" s="232" t="s">
        <v>258</v>
      </c>
      <c r="H240" s="232" t="s">
        <v>1001</v>
      </c>
      <c r="I240" s="232" t="s">
        <v>1002</v>
      </c>
      <c r="J240" s="231"/>
      <c r="K240" s="231">
        <v>1</v>
      </c>
      <c r="L240" s="231"/>
      <c r="M240" s="231"/>
      <c r="N240" s="231"/>
      <c r="O240" s="231"/>
      <c r="P240" s="231"/>
      <c r="Q240" s="231"/>
      <c r="R240" s="231"/>
      <c r="S240" s="231"/>
      <c r="T240" s="231"/>
      <c r="U240" s="231"/>
      <c r="V240" s="239">
        <f>+Tabla2[[#This Row],[Dic]]+Tabla2[[#This Row],[Nov]]+Tabla2[[#This Row],[Oct]]+Tabla2[[#This Row],[Sep]]+Tabla2[[#This Row],[Ago]]+Tabla2[[#This Row],[Jul]]+Tabla2[[#This Row],[Jun]]+Tabla2[[#This Row],[May]]+Tabla2[[#This Row],[Abr]]+Tabla2[[#This Row],[Mar]]+Tabla2[[#This Row],[Feb]]+Tabla2[[#This Row],[Ene]]</f>
        <v>1</v>
      </c>
      <c r="W240" s="259" t="s">
        <v>496</v>
      </c>
      <c r="X240" s="259" t="s">
        <v>518</v>
      </c>
      <c r="Y240" s="232"/>
      <c r="Z240" s="231" t="s">
        <v>1000</v>
      </c>
      <c r="AA240" s="255"/>
      <c r="AB240" s="255"/>
      <c r="AC240" s="255"/>
      <c r="AD240" s="255"/>
      <c r="AE240" s="255"/>
      <c r="AF240" s="255"/>
      <c r="AG240" s="255"/>
      <c r="AH240" s="255"/>
      <c r="AI240" s="255"/>
      <c r="AJ240" s="255"/>
      <c r="AK240" s="255"/>
      <c r="AL240" s="255"/>
      <c r="AM240" s="255"/>
      <c r="AN240" s="255"/>
      <c r="AO240" s="255"/>
      <c r="AP240" s="255"/>
      <c r="AQ240" s="255"/>
      <c r="AR240" s="255"/>
      <c r="AS240" s="255"/>
      <c r="AT240" s="255"/>
      <c r="AU240" s="255"/>
      <c r="AV240" s="255"/>
      <c r="AW240" s="255"/>
      <c r="AX240" s="255"/>
      <c r="AY240" s="255"/>
      <c r="AZ240" s="255"/>
      <c r="BA240" s="255"/>
      <c r="BB240" s="255"/>
    </row>
    <row r="241" spans="2:54" s="241" customFormat="1" ht="54" hidden="1" customHeight="1">
      <c r="B241" s="263" t="e">
        <f>IF('Formulario PPGR2'!$G239="","",CONCATENATE('Formulario PPGR2'!$C239,".",'Formulario PPGR2'!$D239,".",'Formulario PPGR2'!$E239,".",'Formulario PPGR2'!$F239))</f>
        <v>#REF!</v>
      </c>
      <c r="C241" s="263"/>
      <c r="D241" s="263" t="e">
        <f>IF('Formulario PPGR2'!$G239="","",'Formulario PPGR1'!#REF!)</f>
        <v>#REF!</v>
      </c>
      <c r="E241" s="263" t="e">
        <f>IF('Formulario PPGR2'!$G239="","",'Formulario PPGR1'!#REF!)</f>
        <v>#REF!</v>
      </c>
      <c r="F241" s="263" t="e">
        <f>IF('Formulario PPGR2'!$G239="","",'Formulario PPGR1'!#REF!)</f>
        <v>#REF!</v>
      </c>
      <c r="G241" s="232" t="s">
        <v>258</v>
      </c>
      <c r="H241" s="232" t="s">
        <v>1003</v>
      </c>
      <c r="I241" s="232" t="s">
        <v>1004</v>
      </c>
      <c r="J241" s="231"/>
      <c r="K241" s="231"/>
      <c r="L241" s="231"/>
      <c r="M241" s="231">
        <v>1</v>
      </c>
      <c r="N241" s="231"/>
      <c r="O241" s="231"/>
      <c r="P241" s="231"/>
      <c r="Q241" s="231">
        <v>1</v>
      </c>
      <c r="R241" s="231"/>
      <c r="S241" s="231"/>
      <c r="T241" s="231"/>
      <c r="U241" s="231">
        <v>1</v>
      </c>
      <c r="V241" s="239">
        <f>+Tabla2[[#This Row],[Dic]]+Tabla2[[#This Row],[Nov]]+Tabla2[[#This Row],[Oct]]+Tabla2[[#This Row],[Sep]]+Tabla2[[#This Row],[Ago]]+Tabla2[[#This Row],[Jul]]+Tabla2[[#This Row],[Jun]]+Tabla2[[#This Row],[May]]+Tabla2[[#This Row],[Abr]]+Tabla2[[#This Row],[Mar]]+Tabla2[[#This Row],[Feb]]+Tabla2[[#This Row],[Ene]]</f>
        <v>3</v>
      </c>
      <c r="W241" s="259" t="s">
        <v>497</v>
      </c>
      <c r="X241" s="259"/>
      <c r="Y241" s="232"/>
      <c r="Z241" s="231" t="s">
        <v>1000</v>
      </c>
      <c r="AA241" s="255"/>
      <c r="AB241" s="255"/>
      <c r="AC241" s="255"/>
      <c r="AD241" s="255"/>
      <c r="AE241" s="255"/>
      <c r="AF241" s="255"/>
      <c r="AG241" s="255"/>
      <c r="AH241" s="255"/>
      <c r="AI241" s="255"/>
      <c r="AJ241" s="255"/>
      <c r="AK241" s="255"/>
      <c r="AL241" s="255"/>
      <c r="AM241" s="255"/>
      <c r="AN241" s="255"/>
      <c r="AO241" s="255"/>
      <c r="AP241" s="255"/>
      <c r="AQ241" s="255"/>
      <c r="AR241" s="255"/>
      <c r="AS241" s="255"/>
      <c r="AT241" s="255"/>
      <c r="AU241" s="255"/>
      <c r="AV241" s="255"/>
      <c r="AW241" s="255"/>
      <c r="AX241" s="255"/>
      <c r="AY241" s="255"/>
      <c r="AZ241" s="255"/>
      <c r="BA241" s="255"/>
      <c r="BB241" s="255"/>
    </row>
    <row r="242" spans="2:54" s="241" customFormat="1" ht="76.5" hidden="1">
      <c r="B242" s="263" t="e">
        <f>IF('Formulario PPGR2'!$G240="","",CONCATENATE('Formulario PPGR2'!$C240,".",'Formulario PPGR2'!$D240,".",'Formulario PPGR2'!$E240,".",'Formulario PPGR2'!$F240))</f>
        <v>#REF!</v>
      </c>
      <c r="C242" s="263"/>
      <c r="D242" s="263" t="e">
        <f>IF('Formulario PPGR2'!$G240="","",'Formulario PPGR1'!#REF!)</f>
        <v>#REF!</v>
      </c>
      <c r="E242" s="263" t="e">
        <f>IF('Formulario PPGR2'!$G240="","",'Formulario PPGR1'!#REF!)</f>
        <v>#REF!</v>
      </c>
      <c r="F242" s="263" t="e">
        <f>IF('Formulario PPGR2'!$G240="","",'Formulario PPGR1'!#REF!)</f>
        <v>#REF!</v>
      </c>
      <c r="G242" s="232" t="s">
        <v>258</v>
      </c>
      <c r="H242" s="232" t="s">
        <v>1005</v>
      </c>
      <c r="I242" s="232" t="s">
        <v>1006</v>
      </c>
      <c r="J242" s="231"/>
      <c r="K242" s="231"/>
      <c r="L242" s="231"/>
      <c r="M242" s="231">
        <v>1</v>
      </c>
      <c r="N242" s="231"/>
      <c r="O242" s="231"/>
      <c r="P242" s="231"/>
      <c r="Q242" s="231">
        <v>1</v>
      </c>
      <c r="R242" s="231"/>
      <c r="S242" s="231"/>
      <c r="T242" s="231"/>
      <c r="U242" s="231">
        <v>1</v>
      </c>
      <c r="V242" s="239">
        <f>+Tabla2[[#This Row],[Dic]]+Tabla2[[#This Row],[Nov]]+Tabla2[[#This Row],[Oct]]+Tabla2[[#This Row],[Sep]]+Tabla2[[#This Row],[Ago]]+Tabla2[[#This Row],[Jul]]+Tabla2[[#This Row],[Jun]]+Tabla2[[#This Row],[May]]+Tabla2[[#This Row],[Abr]]+Tabla2[[#This Row],[Mar]]+Tabla2[[#This Row],[Feb]]+Tabla2[[#This Row],[Ene]]</f>
        <v>3</v>
      </c>
      <c r="W242" s="259" t="s">
        <v>496</v>
      </c>
      <c r="X242" s="259" t="s">
        <v>518</v>
      </c>
      <c r="Y242" s="232"/>
      <c r="Z242" s="231" t="s">
        <v>1000</v>
      </c>
      <c r="AA242" s="255"/>
      <c r="AB242" s="255"/>
      <c r="AC242" s="255"/>
      <c r="AD242" s="255"/>
      <c r="AE242" s="255"/>
      <c r="AF242" s="255"/>
      <c r="AG242" s="255"/>
      <c r="AH242" s="255"/>
      <c r="AI242" s="255"/>
      <c r="AJ242" s="255"/>
      <c r="AK242" s="255"/>
      <c r="AL242" s="255"/>
      <c r="AM242" s="255"/>
      <c r="AN242" s="255"/>
      <c r="AO242" s="255"/>
      <c r="AP242" s="255"/>
      <c r="AQ242" s="255"/>
      <c r="AR242" s="255"/>
      <c r="AS242" s="255"/>
      <c r="AT242" s="255"/>
      <c r="AU242" s="255"/>
      <c r="AV242" s="255"/>
      <c r="AW242" s="255"/>
      <c r="AX242" s="255"/>
      <c r="AY242" s="255"/>
      <c r="AZ242" s="255"/>
      <c r="BA242" s="255"/>
      <c r="BB242" s="255"/>
    </row>
    <row r="243" spans="2:54" s="241" customFormat="1" ht="63.75" hidden="1">
      <c r="B243" s="263" t="e">
        <f>IF('Formulario PPGR2'!$G241="","",CONCATENATE('Formulario PPGR2'!$C241,".",'Formulario PPGR2'!$D241,".",'Formulario PPGR2'!$E241,".",'Formulario PPGR2'!$F241))</f>
        <v>#REF!</v>
      </c>
      <c r="C243" s="263"/>
      <c r="D243" s="263" t="e">
        <f>IF('Formulario PPGR2'!$G241="","",'Formulario PPGR1'!#REF!)</f>
        <v>#REF!</v>
      </c>
      <c r="E243" s="263" t="e">
        <f>IF('Formulario PPGR2'!$G241="","",'Formulario PPGR1'!#REF!)</f>
        <v>#REF!</v>
      </c>
      <c r="F243" s="263" t="e">
        <f>IF('Formulario PPGR2'!$G241="","",'Formulario PPGR1'!#REF!)</f>
        <v>#REF!</v>
      </c>
      <c r="G243" s="232" t="s">
        <v>258</v>
      </c>
      <c r="H243" s="232" t="s">
        <v>1007</v>
      </c>
      <c r="I243" s="232" t="s">
        <v>1008</v>
      </c>
      <c r="J243" s="231"/>
      <c r="K243" s="231"/>
      <c r="L243" s="231"/>
      <c r="M243" s="231"/>
      <c r="N243" s="231"/>
      <c r="O243" s="231"/>
      <c r="P243" s="231"/>
      <c r="Q243" s="231"/>
      <c r="R243" s="231"/>
      <c r="S243" s="231"/>
      <c r="T243" s="231">
        <v>1</v>
      </c>
      <c r="U243" s="231"/>
      <c r="V243" s="239">
        <f>+Tabla2[[#This Row],[Dic]]+Tabla2[[#This Row],[Nov]]+Tabla2[[#This Row],[Oct]]+Tabla2[[#This Row],[Sep]]+Tabla2[[#This Row],[Ago]]+Tabla2[[#This Row],[Jul]]+Tabla2[[#This Row],[Jun]]+Tabla2[[#This Row],[May]]+Tabla2[[#This Row],[Abr]]+Tabla2[[#This Row],[Mar]]+Tabla2[[#This Row],[Feb]]+Tabla2[[#This Row],[Ene]]</f>
        <v>1</v>
      </c>
      <c r="W243" s="259" t="s">
        <v>513</v>
      </c>
      <c r="X243" s="259" t="s">
        <v>507</v>
      </c>
      <c r="Y243" s="232" t="s">
        <v>1009</v>
      </c>
      <c r="Z243" s="231" t="s">
        <v>1000</v>
      </c>
      <c r="AA243" s="255"/>
      <c r="AB243" s="255"/>
      <c r="AC243" s="255"/>
      <c r="AD243" s="255"/>
      <c r="AE243" s="255"/>
      <c r="AF243" s="255"/>
      <c r="AG243" s="255"/>
      <c r="AH243" s="255"/>
      <c r="AI243" s="255"/>
      <c r="AJ243" s="255"/>
      <c r="AK243" s="255"/>
      <c r="AL243" s="255"/>
      <c r="AM243" s="255"/>
      <c r="AN243" s="255"/>
      <c r="AO243" s="255"/>
      <c r="AP243" s="255"/>
      <c r="AQ243" s="255"/>
      <c r="AR243" s="255"/>
      <c r="AS243" s="255"/>
      <c r="AT243" s="255"/>
      <c r="AU243" s="255"/>
      <c r="AV243" s="255"/>
      <c r="AW243" s="255"/>
      <c r="AX243" s="255"/>
      <c r="AY243" s="255"/>
      <c r="AZ243" s="255"/>
      <c r="BA243" s="255"/>
      <c r="BB243" s="255"/>
    </row>
    <row r="244" spans="2:54" s="241" customFormat="1" ht="38.25" hidden="1">
      <c r="B244" s="263" t="e">
        <f>IF('Formulario PPGR2'!$G246="","",CONCATENATE('Formulario PPGR2'!$C246,".",'Formulario PPGR2'!$D246,".",'Formulario PPGR2'!$E246,".",'Formulario PPGR2'!$F246))</f>
        <v>#REF!</v>
      </c>
      <c r="C244" s="263"/>
      <c r="D244" s="263" t="e">
        <f>IF('Formulario PPGR2'!$G246="","",'Formulario PPGR1'!#REF!)</f>
        <v>#REF!</v>
      </c>
      <c r="E244" s="263" t="e">
        <f>IF('Formulario PPGR2'!$G246="","",'Formulario PPGR1'!#REF!)</f>
        <v>#REF!</v>
      </c>
      <c r="F244" s="263" t="e">
        <f>IF('Formulario PPGR2'!$G246="","",'Formulario PPGR1'!#REF!)</f>
        <v>#REF!</v>
      </c>
      <c r="G244" s="232" t="s">
        <v>261</v>
      </c>
      <c r="H244" s="232" t="s">
        <v>1010</v>
      </c>
      <c r="I244" s="232" t="s">
        <v>1011</v>
      </c>
      <c r="J244" s="231">
        <v>1</v>
      </c>
      <c r="K244" s="231">
        <v>1</v>
      </c>
      <c r="L244" s="231">
        <v>1</v>
      </c>
      <c r="M244" s="231">
        <v>1</v>
      </c>
      <c r="N244" s="231">
        <v>1</v>
      </c>
      <c r="O244" s="231">
        <v>1</v>
      </c>
      <c r="P244" s="231">
        <v>1</v>
      </c>
      <c r="Q244" s="231">
        <v>1</v>
      </c>
      <c r="R244" s="231">
        <v>1</v>
      </c>
      <c r="S244" s="231">
        <v>1</v>
      </c>
      <c r="T244" s="231">
        <v>1</v>
      </c>
      <c r="U244" s="231">
        <v>1</v>
      </c>
      <c r="V244" s="239">
        <f>+Tabla2[[#This Row],[Dic]]+Tabla2[[#This Row],[Nov]]+Tabla2[[#This Row],[Oct]]+Tabla2[[#This Row],[Sep]]+Tabla2[[#This Row],[Ago]]+Tabla2[[#This Row],[Jul]]+Tabla2[[#This Row],[Jun]]+Tabla2[[#This Row],[May]]+Tabla2[[#This Row],[Abr]]+Tabla2[[#This Row],[Mar]]+Tabla2[[#This Row],[Feb]]+Tabla2[[#This Row],[Ene]]</f>
        <v>12</v>
      </c>
      <c r="W244" s="259" t="s">
        <v>513</v>
      </c>
      <c r="X244" s="259"/>
      <c r="Y244" s="232"/>
      <c r="Z244" s="231" t="s">
        <v>1012</v>
      </c>
      <c r="AA244" s="255"/>
      <c r="AB244" s="255"/>
      <c r="AC244" s="255"/>
      <c r="AD244" s="255"/>
      <c r="AE244" s="255"/>
      <c r="AF244" s="255"/>
      <c r="AG244" s="255"/>
      <c r="AH244" s="255"/>
      <c r="AI244" s="255"/>
      <c r="AJ244" s="255"/>
      <c r="AK244" s="255"/>
      <c r="AL244" s="255"/>
      <c r="AM244" s="255"/>
      <c r="AN244" s="255"/>
      <c r="AO244" s="255"/>
      <c r="AP244" s="255"/>
      <c r="AQ244" s="255"/>
      <c r="AR244" s="255"/>
      <c r="AS244" s="255"/>
      <c r="AT244" s="255"/>
      <c r="AU244" s="255"/>
      <c r="AV244" s="255"/>
      <c r="AW244" s="255"/>
      <c r="AX244" s="255"/>
      <c r="AY244" s="255"/>
      <c r="AZ244" s="255"/>
      <c r="BA244" s="255"/>
      <c r="BB244" s="255"/>
    </row>
    <row r="245" spans="2:54" s="241" customFormat="1" ht="38.25" hidden="1">
      <c r="B245" s="263" t="e">
        <f>IF('Formulario PPGR2'!$G247="","",CONCATENATE('Formulario PPGR2'!$C247,".",'Formulario PPGR2'!$D247,".",'Formulario PPGR2'!$E247,".",'Formulario PPGR2'!$F247))</f>
        <v>#REF!</v>
      </c>
      <c r="C245" s="263"/>
      <c r="D245" s="263" t="e">
        <f>IF('Formulario PPGR2'!$G247="","",'Formulario PPGR1'!#REF!)</f>
        <v>#REF!</v>
      </c>
      <c r="E245" s="263" t="e">
        <f>IF('Formulario PPGR2'!$G247="","",'Formulario PPGR1'!#REF!)</f>
        <v>#REF!</v>
      </c>
      <c r="F245" s="263" t="e">
        <f>IF('Formulario PPGR2'!$G247="","",'Formulario PPGR1'!#REF!)</f>
        <v>#REF!</v>
      </c>
      <c r="G245" s="232" t="s">
        <v>261</v>
      </c>
      <c r="H245" s="232" t="s">
        <v>1013</v>
      </c>
      <c r="I245" s="232" t="s">
        <v>1014</v>
      </c>
      <c r="J245" s="231">
        <v>1</v>
      </c>
      <c r="K245" s="231">
        <v>1</v>
      </c>
      <c r="L245" s="231">
        <v>1</v>
      </c>
      <c r="M245" s="231">
        <v>1</v>
      </c>
      <c r="N245" s="231">
        <v>1</v>
      </c>
      <c r="O245" s="231">
        <v>1</v>
      </c>
      <c r="P245" s="231">
        <v>1</v>
      </c>
      <c r="Q245" s="231">
        <v>1</v>
      </c>
      <c r="R245" s="231">
        <v>1</v>
      </c>
      <c r="S245" s="231">
        <v>1</v>
      </c>
      <c r="T245" s="231">
        <v>1</v>
      </c>
      <c r="U245" s="231">
        <v>1</v>
      </c>
      <c r="V245" s="239">
        <f>+Tabla2[[#This Row],[Dic]]+Tabla2[[#This Row],[Nov]]+Tabla2[[#This Row],[Oct]]+Tabla2[[#This Row],[Sep]]+Tabla2[[#This Row],[Ago]]+Tabla2[[#This Row],[Jul]]+Tabla2[[#This Row],[Jun]]+Tabla2[[#This Row],[May]]+Tabla2[[#This Row],[Abr]]+Tabla2[[#This Row],[Mar]]+Tabla2[[#This Row],[Feb]]+Tabla2[[#This Row],[Ene]]</f>
        <v>12</v>
      </c>
      <c r="W245" s="259" t="s">
        <v>513</v>
      </c>
      <c r="X245" s="259"/>
      <c r="Y245" s="232"/>
      <c r="Z245" s="231" t="s">
        <v>1012</v>
      </c>
      <c r="AA245" s="255"/>
      <c r="AB245" s="255"/>
      <c r="AC245" s="255"/>
      <c r="AD245" s="255"/>
      <c r="AE245" s="255"/>
      <c r="AF245" s="255"/>
      <c r="AG245" s="255"/>
      <c r="AH245" s="255"/>
      <c r="AI245" s="255"/>
      <c r="AJ245" s="255"/>
      <c r="AK245" s="255"/>
      <c r="AL245" s="255"/>
      <c r="AM245" s="255"/>
      <c r="AN245" s="255"/>
      <c r="AO245" s="255"/>
      <c r="AP245" s="255"/>
      <c r="AQ245" s="255"/>
      <c r="AR245" s="255"/>
      <c r="AS245" s="255"/>
      <c r="AT245" s="255"/>
      <c r="AU245" s="255"/>
      <c r="AV245" s="255"/>
      <c r="AW245" s="255"/>
      <c r="AX245" s="255"/>
      <c r="AY245" s="255"/>
      <c r="AZ245" s="255"/>
      <c r="BA245" s="255"/>
      <c r="BB245" s="255"/>
    </row>
    <row r="246" spans="2:54" s="241" customFormat="1" ht="38.25" hidden="1">
      <c r="B246" s="263" t="e">
        <f>IF('Formulario PPGR2'!$G248="","",CONCATENATE('Formulario PPGR2'!$C248,".",'Formulario PPGR2'!$D248,".",'Formulario PPGR2'!$E248,".",'Formulario PPGR2'!$F248))</f>
        <v>#REF!</v>
      </c>
      <c r="C246" s="263"/>
      <c r="D246" s="263" t="e">
        <f>IF('Formulario PPGR2'!$G248="","",'Formulario PPGR1'!#REF!)</f>
        <v>#REF!</v>
      </c>
      <c r="E246" s="263" t="e">
        <f>IF('Formulario PPGR2'!$G248="","",'Formulario PPGR1'!#REF!)</f>
        <v>#REF!</v>
      </c>
      <c r="F246" s="263" t="e">
        <f>IF('Formulario PPGR2'!$G248="","",'Formulario PPGR1'!#REF!)</f>
        <v>#REF!</v>
      </c>
      <c r="G246" s="232" t="s">
        <v>261</v>
      </c>
      <c r="H246" s="232" t="s">
        <v>1015</v>
      </c>
      <c r="I246" s="232" t="s">
        <v>1016</v>
      </c>
      <c r="J246" s="231"/>
      <c r="K246" s="231"/>
      <c r="L246" s="231"/>
      <c r="M246" s="231"/>
      <c r="N246" s="231"/>
      <c r="O246" s="231">
        <v>1</v>
      </c>
      <c r="P246" s="231"/>
      <c r="Q246" s="231"/>
      <c r="R246" s="231"/>
      <c r="S246" s="231"/>
      <c r="T246" s="231"/>
      <c r="U246" s="231">
        <v>1</v>
      </c>
      <c r="V246" s="239">
        <f>+Tabla2[[#This Row],[Dic]]+Tabla2[[#This Row],[Nov]]+Tabla2[[#This Row],[Oct]]+Tabla2[[#This Row],[Sep]]+Tabla2[[#This Row],[Ago]]+Tabla2[[#This Row],[Jul]]+Tabla2[[#This Row],[Jun]]+Tabla2[[#This Row],[May]]+Tabla2[[#This Row],[Abr]]+Tabla2[[#This Row],[Mar]]+Tabla2[[#This Row],[Feb]]+Tabla2[[#This Row],[Ene]]</f>
        <v>2</v>
      </c>
      <c r="W246" s="259" t="s">
        <v>497</v>
      </c>
      <c r="X246" s="259" t="s">
        <v>735</v>
      </c>
      <c r="Y246" s="232"/>
      <c r="Z246" s="231" t="s">
        <v>1012</v>
      </c>
      <c r="AA246" s="255"/>
      <c r="AB246" s="255"/>
      <c r="AC246" s="255"/>
      <c r="AD246" s="255"/>
      <c r="AE246" s="255"/>
      <c r="AF246" s="255"/>
      <c r="AG246" s="255"/>
      <c r="AH246" s="255"/>
      <c r="AI246" s="255"/>
      <c r="AJ246" s="255"/>
      <c r="AK246" s="255"/>
      <c r="AL246" s="255"/>
      <c r="AM246" s="255"/>
      <c r="AN246" s="255"/>
      <c r="AO246" s="255"/>
      <c r="AP246" s="255"/>
      <c r="AQ246" s="255"/>
      <c r="AR246" s="255"/>
      <c r="AS246" s="255"/>
      <c r="AT246" s="255"/>
      <c r="AU246" s="255"/>
      <c r="AV246" s="255"/>
      <c r="AW246" s="255"/>
      <c r="AX246" s="255"/>
      <c r="AY246" s="255"/>
      <c r="AZ246" s="255"/>
      <c r="BA246" s="255"/>
      <c r="BB246" s="255"/>
    </row>
    <row r="247" spans="2:54" s="241" customFormat="1" ht="66.75" hidden="1" customHeight="1">
      <c r="B247" s="263" t="e">
        <f>IF('Formulario PPGR2'!$G249="","",CONCATENATE('Formulario PPGR2'!$C249,".",'Formulario PPGR2'!$D249,".",'Formulario PPGR2'!$E249,".",'Formulario PPGR2'!$F249))</f>
        <v>#REF!</v>
      </c>
      <c r="C247" s="263"/>
      <c r="D247" s="263" t="e">
        <f>IF('Formulario PPGR2'!$G249="","",'Formulario PPGR1'!#REF!)</f>
        <v>#REF!</v>
      </c>
      <c r="E247" s="263" t="e">
        <f>IF('Formulario PPGR2'!$G249="","",'Formulario PPGR1'!#REF!)</f>
        <v>#REF!</v>
      </c>
      <c r="F247" s="263" t="e">
        <f>IF('Formulario PPGR2'!$G249="","",'Formulario PPGR1'!#REF!)</f>
        <v>#REF!</v>
      </c>
      <c r="G247" s="232" t="s">
        <v>261</v>
      </c>
      <c r="H247" s="232" t="s">
        <v>1017</v>
      </c>
      <c r="I247" s="232" t="s">
        <v>1018</v>
      </c>
      <c r="J247" s="231">
        <v>1</v>
      </c>
      <c r="K247" s="231"/>
      <c r="L247" s="231"/>
      <c r="M247" s="231"/>
      <c r="N247" s="231"/>
      <c r="O247" s="231"/>
      <c r="P247" s="231"/>
      <c r="Q247" s="231"/>
      <c r="R247" s="231"/>
      <c r="S247" s="231"/>
      <c r="T247" s="231"/>
      <c r="U247" s="231"/>
      <c r="V247" s="239">
        <f>+Tabla2[[#This Row],[Dic]]+Tabla2[[#This Row],[Nov]]+Tabla2[[#This Row],[Oct]]+Tabla2[[#This Row],[Sep]]+Tabla2[[#This Row],[Ago]]+Tabla2[[#This Row],[Jul]]+Tabla2[[#This Row],[Jun]]+Tabla2[[#This Row],[May]]+Tabla2[[#This Row],[Abr]]+Tabla2[[#This Row],[Mar]]+Tabla2[[#This Row],[Feb]]+Tabla2[[#This Row],[Ene]]</f>
        <v>1</v>
      </c>
      <c r="W247" s="259" t="s">
        <v>735</v>
      </c>
      <c r="X247" s="259"/>
      <c r="Y247" s="232"/>
      <c r="Z247" s="231" t="s">
        <v>1012</v>
      </c>
      <c r="AA247" s="255"/>
      <c r="AB247" s="255"/>
      <c r="AC247" s="255"/>
      <c r="AD247" s="255"/>
      <c r="AE247" s="255"/>
      <c r="AF247" s="255"/>
      <c r="AG247" s="255"/>
      <c r="AH247" s="255"/>
      <c r="AI247" s="255"/>
      <c r="AJ247" s="255"/>
      <c r="AK247" s="255"/>
      <c r="AL247" s="255"/>
      <c r="AM247" s="255"/>
      <c r="AN247" s="255"/>
      <c r="AO247" s="255"/>
      <c r="AP247" s="255"/>
      <c r="AQ247" s="255"/>
      <c r="AR247" s="255"/>
      <c r="AS247" s="255"/>
      <c r="AT247" s="255"/>
      <c r="AU247" s="255"/>
      <c r="AV247" s="255"/>
      <c r="AW247" s="255"/>
      <c r="AX247" s="255"/>
      <c r="AY247" s="255"/>
      <c r="AZ247" s="255"/>
      <c r="BA247" s="255"/>
      <c r="BB247" s="255"/>
    </row>
    <row r="248" spans="2:54" s="241" customFormat="1" ht="42.75" hidden="1" customHeight="1">
      <c r="B248" s="263" t="e">
        <f>IF('Formulario PPGR2'!$G250="","",CONCATENATE('Formulario PPGR2'!$C250,".",'Formulario PPGR2'!$D250,".",'Formulario PPGR2'!$E250,".",'Formulario PPGR2'!$F250))</f>
        <v>#REF!</v>
      </c>
      <c r="C248" s="263"/>
      <c r="D248" s="263" t="e">
        <f>IF('Formulario PPGR2'!$G250="","",'Formulario PPGR1'!#REF!)</f>
        <v>#REF!</v>
      </c>
      <c r="E248" s="263" t="e">
        <f>IF('Formulario PPGR2'!$G250="","",'Formulario PPGR1'!#REF!)</f>
        <v>#REF!</v>
      </c>
      <c r="F248" s="263" t="e">
        <f>IF('Formulario PPGR2'!$G250="","",'Formulario PPGR1'!#REF!)</f>
        <v>#REF!</v>
      </c>
      <c r="G248" s="232" t="s">
        <v>261</v>
      </c>
      <c r="H248" s="232" t="s">
        <v>1019</v>
      </c>
      <c r="I248" s="232" t="s">
        <v>1020</v>
      </c>
      <c r="J248" s="231"/>
      <c r="K248" s="231"/>
      <c r="L248" s="231"/>
      <c r="M248" s="231"/>
      <c r="N248" s="231"/>
      <c r="O248" s="231">
        <v>1</v>
      </c>
      <c r="P248" s="231"/>
      <c r="Q248" s="231"/>
      <c r="R248" s="231"/>
      <c r="S248" s="231"/>
      <c r="T248" s="231"/>
      <c r="U248" s="231">
        <v>1</v>
      </c>
      <c r="V248" s="239">
        <f>+Tabla2[[#This Row],[Dic]]+Tabla2[[#This Row],[Nov]]+Tabla2[[#This Row],[Oct]]+Tabla2[[#This Row],[Sep]]+Tabla2[[#This Row],[Ago]]+Tabla2[[#This Row],[Jul]]+Tabla2[[#This Row],[Jun]]+Tabla2[[#This Row],[May]]+Tabla2[[#This Row],[Abr]]+Tabla2[[#This Row],[Mar]]+Tabla2[[#This Row],[Feb]]+Tabla2[[#This Row],[Ene]]</f>
        <v>2</v>
      </c>
      <c r="W248" s="259" t="s">
        <v>496</v>
      </c>
      <c r="X248" s="259" t="s">
        <v>513</v>
      </c>
      <c r="Y248" s="232"/>
      <c r="Z248" s="231" t="s">
        <v>1012</v>
      </c>
      <c r="AA248" s="255"/>
      <c r="AB248" s="255"/>
      <c r="AC248" s="255"/>
      <c r="AD248" s="255"/>
      <c r="AE248" s="255"/>
      <c r="AF248" s="255"/>
      <c r="AG248" s="255"/>
      <c r="AH248" s="255"/>
      <c r="AI248" s="255"/>
      <c r="AJ248" s="255"/>
      <c r="AK248" s="255"/>
      <c r="AL248" s="255"/>
      <c r="AM248" s="255"/>
      <c r="AN248" s="255"/>
      <c r="AO248" s="255"/>
      <c r="AP248" s="255"/>
      <c r="AQ248" s="255"/>
      <c r="AR248" s="255"/>
      <c r="AS248" s="255"/>
      <c r="AT248" s="255"/>
      <c r="AU248" s="255"/>
      <c r="AV248" s="255"/>
      <c r="AW248" s="255"/>
      <c r="AX248" s="255"/>
      <c r="AY248" s="255"/>
      <c r="AZ248" s="255"/>
      <c r="BA248" s="255"/>
      <c r="BB248" s="255"/>
    </row>
    <row r="249" spans="2:54" s="241" customFormat="1" ht="25.5" hidden="1">
      <c r="B249" s="263" t="e">
        <f>IF('Formulario PPGR2'!$G251="","",CONCATENATE('Formulario PPGR2'!$C251,".",'Formulario PPGR2'!$D251,".",'Formulario PPGR2'!$E251,".",'Formulario PPGR2'!$F251))</f>
        <v>#REF!</v>
      </c>
      <c r="C249" s="263"/>
      <c r="D249" s="263" t="e">
        <f>IF('Formulario PPGR2'!$G251="","",'Formulario PPGR1'!#REF!)</f>
        <v>#REF!</v>
      </c>
      <c r="E249" s="263" t="e">
        <f>IF('Formulario PPGR2'!$G251="","",'Formulario PPGR1'!#REF!)</f>
        <v>#REF!</v>
      </c>
      <c r="F249" s="263" t="e">
        <f>IF('Formulario PPGR2'!$G251="","",'Formulario PPGR1'!#REF!)</f>
        <v>#REF!</v>
      </c>
      <c r="G249" s="232" t="s">
        <v>261</v>
      </c>
      <c r="H249" s="232" t="s">
        <v>1021</v>
      </c>
      <c r="I249" s="232" t="s">
        <v>1022</v>
      </c>
      <c r="J249" s="231"/>
      <c r="K249" s="231"/>
      <c r="L249" s="231"/>
      <c r="M249" s="231"/>
      <c r="N249" s="231"/>
      <c r="O249" s="231">
        <v>1</v>
      </c>
      <c r="P249" s="231"/>
      <c r="Q249" s="231"/>
      <c r="R249" s="231"/>
      <c r="S249" s="231"/>
      <c r="T249" s="231"/>
      <c r="U249" s="231">
        <v>1</v>
      </c>
      <c r="V249" s="239">
        <f>+Tabla2[[#This Row],[Dic]]+Tabla2[[#This Row],[Nov]]+Tabla2[[#This Row],[Oct]]+Tabla2[[#This Row],[Sep]]+Tabla2[[#This Row],[Ago]]+Tabla2[[#This Row],[Jul]]+Tabla2[[#This Row],[Jun]]+Tabla2[[#This Row],[May]]+Tabla2[[#This Row],[Abr]]+Tabla2[[#This Row],[Mar]]+Tabla2[[#This Row],[Feb]]+Tabla2[[#This Row],[Ene]]</f>
        <v>2</v>
      </c>
      <c r="W249" s="259" t="s">
        <v>496</v>
      </c>
      <c r="X249" s="259" t="s">
        <v>497</v>
      </c>
      <c r="Y249" s="232"/>
      <c r="Z249" s="231" t="s">
        <v>1012</v>
      </c>
      <c r="AA249" s="255"/>
      <c r="AB249" s="255"/>
      <c r="AC249" s="255"/>
      <c r="AD249" s="255"/>
      <c r="AE249" s="255"/>
      <c r="AF249" s="255"/>
      <c r="AG249" s="255"/>
      <c r="AH249" s="255"/>
      <c r="AI249" s="255"/>
      <c r="AJ249" s="255"/>
      <c r="AK249" s="255"/>
      <c r="AL249" s="255"/>
      <c r="AM249" s="255"/>
      <c r="AN249" s="255"/>
      <c r="AO249" s="255"/>
      <c r="AP249" s="255"/>
      <c r="AQ249" s="255"/>
      <c r="AR249" s="255"/>
      <c r="AS249" s="255"/>
      <c r="AT249" s="255"/>
      <c r="AU249" s="255"/>
      <c r="AV249" s="255"/>
      <c r="AW249" s="255"/>
      <c r="AX249" s="255"/>
      <c r="AY249" s="255"/>
      <c r="AZ249" s="255"/>
      <c r="BA249" s="255"/>
      <c r="BB249" s="255"/>
    </row>
    <row r="250" spans="2:54" s="241" customFormat="1" ht="25.5" hidden="1">
      <c r="B250" s="263" t="e">
        <f>IF('Formulario PPGR2'!$G252="","",CONCATENATE('Formulario PPGR2'!$C252,".",'Formulario PPGR2'!$D252,".",'Formulario PPGR2'!$E252,".",'Formulario PPGR2'!$F252))</f>
        <v>#REF!</v>
      </c>
      <c r="C250" s="263"/>
      <c r="D250" s="263" t="e">
        <f>IF('Formulario PPGR2'!$G252="","",'Formulario PPGR1'!#REF!)</f>
        <v>#REF!</v>
      </c>
      <c r="E250" s="263" t="e">
        <f>IF('Formulario PPGR2'!$G252="","",'Formulario PPGR1'!#REF!)</f>
        <v>#REF!</v>
      </c>
      <c r="F250" s="263" t="e">
        <f>IF('Formulario PPGR2'!$G252="","",'Formulario PPGR1'!#REF!)</f>
        <v>#REF!</v>
      </c>
      <c r="G250" s="232" t="s">
        <v>261</v>
      </c>
      <c r="H250" s="232" t="s">
        <v>1023</v>
      </c>
      <c r="I250" s="232" t="s">
        <v>1024</v>
      </c>
      <c r="J250" s="231"/>
      <c r="K250" s="231"/>
      <c r="L250" s="231">
        <v>1</v>
      </c>
      <c r="M250" s="231"/>
      <c r="N250" s="231"/>
      <c r="O250" s="231">
        <v>1</v>
      </c>
      <c r="P250" s="231"/>
      <c r="Q250" s="231"/>
      <c r="R250" s="231">
        <v>1</v>
      </c>
      <c r="S250" s="231"/>
      <c r="T250" s="231"/>
      <c r="U250" s="231">
        <v>1</v>
      </c>
      <c r="V250" s="239">
        <f>+Tabla2[[#This Row],[Dic]]+Tabla2[[#This Row],[Nov]]+Tabla2[[#This Row],[Oct]]+Tabla2[[#This Row],[Sep]]+Tabla2[[#This Row],[Ago]]+Tabla2[[#This Row],[Jul]]+Tabla2[[#This Row],[Jun]]+Tabla2[[#This Row],[May]]+Tabla2[[#This Row],[Abr]]+Tabla2[[#This Row],[Mar]]+Tabla2[[#This Row],[Feb]]+Tabla2[[#This Row],[Ene]]</f>
        <v>4</v>
      </c>
      <c r="W250" s="259" t="s">
        <v>513</v>
      </c>
      <c r="X250" s="259"/>
      <c r="Y250" s="232"/>
      <c r="Z250" s="231" t="s">
        <v>1012</v>
      </c>
      <c r="AA250" s="255"/>
      <c r="AB250" s="255"/>
      <c r="AC250" s="255"/>
      <c r="AD250" s="255"/>
      <c r="AE250" s="255"/>
      <c r="AF250" s="255"/>
      <c r="AG250" s="255"/>
      <c r="AH250" s="255"/>
      <c r="AI250" s="255"/>
      <c r="AJ250" s="255"/>
      <c r="AK250" s="255"/>
      <c r="AL250" s="255"/>
      <c r="AM250" s="255"/>
      <c r="AN250" s="255"/>
      <c r="AO250" s="255"/>
      <c r="AP250" s="255"/>
      <c r="AQ250" s="255"/>
      <c r="AR250" s="255"/>
      <c r="AS250" s="255"/>
      <c r="AT250" s="255"/>
      <c r="AU250" s="255"/>
      <c r="AV250" s="255"/>
      <c r="AW250" s="255"/>
      <c r="AX250" s="255"/>
      <c r="AY250" s="255"/>
      <c r="AZ250" s="255"/>
      <c r="BA250" s="255"/>
      <c r="BB250" s="255"/>
    </row>
    <row r="251" spans="2:54" s="241" customFormat="1" ht="38.25" hidden="1">
      <c r="B251" s="263" t="e">
        <f>IF('Formulario PPGR2'!$G253="","",CONCATENATE('Formulario PPGR2'!$C253,".",'Formulario PPGR2'!$D253,".",'Formulario PPGR2'!$E253,".",'Formulario PPGR2'!$F253))</f>
        <v>#REF!</v>
      </c>
      <c r="C251" s="263"/>
      <c r="D251" s="263" t="e">
        <f>IF('Formulario PPGR2'!$G253="","",'Formulario PPGR1'!#REF!)</f>
        <v>#REF!</v>
      </c>
      <c r="E251" s="263" t="e">
        <f>IF('Formulario PPGR2'!$G253="","",'Formulario PPGR1'!#REF!)</f>
        <v>#REF!</v>
      </c>
      <c r="F251" s="263" t="e">
        <f>IF('Formulario PPGR2'!$G253="","",'Formulario PPGR1'!#REF!)</f>
        <v>#REF!</v>
      </c>
      <c r="G251" s="232" t="s">
        <v>261</v>
      </c>
      <c r="H251" s="232" t="s">
        <v>1025</v>
      </c>
      <c r="I251" s="232" t="s">
        <v>1026</v>
      </c>
      <c r="J251" s="231"/>
      <c r="K251" s="231"/>
      <c r="L251" s="231"/>
      <c r="M251" s="231"/>
      <c r="N251" s="231"/>
      <c r="O251" s="231">
        <v>1</v>
      </c>
      <c r="P251" s="231"/>
      <c r="Q251" s="231"/>
      <c r="R251" s="231"/>
      <c r="S251" s="231"/>
      <c r="T251" s="231"/>
      <c r="U251" s="231">
        <v>1</v>
      </c>
      <c r="V251" s="239">
        <f>+Tabla2[[#This Row],[Dic]]+Tabla2[[#This Row],[Nov]]+Tabla2[[#This Row],[Oct]]+Tabla2[[#This Row],[Sep]]+Tabla2[[#This Row],[Ago]]+Tabla2[[#This Row],[Jul]]+Tabla2[[#This Row],[Jun]]+Tabla2[[#This Row],[May]]+Tabla2[[#This Row],[Abr]]+Tabla2[[#This Row],[Mar]]+Tabla2[[#This Row],[Feb]]+Tabla2[[#This Row],[Ene]]</f>
        <v>2</v>
      </c>
      <c r="W251" s="259" t="s">
        <v>497</v>
      </c>
      <c r="X251" s="259" t="s">
        <v>735</v>
      </c>
      <c r="Y251" s="232"/>
      <c r="Z251" s="231" t="s">
        <v>1012</v>
      </c>
      <c r="AA251" s="255"/>
      <c r="AB251" s="255"/>
      <c r="AC251" s="255"/>
      <c r="AD251" s="255"/>
      <c r="AE251" s="255"/>
      <c r="AF251" s="255"/>
      <c r="AG251" s="255"/>
      <c r="AH251" s="255"/>
      <c r="AI251" s="255"/>
      <c r="AJ251" s="255"/>
      <c r="AK251" s="255"/>
      <c r="AL251" s="255"/>
      <c r="AM251" s="255"/>
      <c r="AN251" s="255"/>
      <c r="AO251" s="255"/>
      <c r="AP251" s="255"/>
      <c r="AQ251" s="255"/>
      <c r="AR251" s="255"/>
      <c r="AS251" s="255"/>
      <c r="AT251" s="255"/>
      <c r="AU251" s="255"/>
      <c r="AV251" s="255"/>
      <c r="AW251" s="255"/>
      <c r="AX251" s="255"/>
      <c r="AY251" s="255"/>
      <c r="AZ251" s="255"/>
      <c r="BA251" s="255"/>
      <c r="BB251" s="255"/>
    </row>
    <row r="252" spans="2:54" s="241" customFormat="1" ht="25.5" hidden="1">
      <c r="B252" s="263" t="e">
        <f>IF('Formulario PPGR2'!$G254="","",CONCATENATE('Formulario PPGR2'!$C254,".",'Formulario PPGR2'!$D254,".",'Formulario PPGR2'!$E254,".",'Formulario PPGR2'!$F254))</f>
        <v>#REF!</v>
      </c>
      <c r="C252" s="263"/>
      <c r="D252" s="263" t="e">
        <f>IF('Formulario PPGR2'!$G254="","",'Formulario PPGR1'!#REF!)</f>
        <v>#REF!</v>
      </c>
      <c r="E252" s="263" t="e">
        <f>IF('Formulario PPGR2'!$G254="","",'Formulario PPGR1'!#REF!)</f>
        <v>#REF!</v>
      </c>
      <c r="F252" s="263" t="e">
        <f>IF('Formulario PPGR2'!$G254="","",'Formulario PPGR1'!#REF!)</f>
        <v>#REF!</v>
      </c>
      <c r="G252" s="232" t="s">
        <v>261</v>
      </c>
      <c r="H252" s="232" t="s">
        <v>1027</v>
      </c>
      <c r="I252" s="232" t="s">
        <v>1028</v>
      </c>
      <c r="J252" s="231"/>
      <c r="K252" s="231"/>
      <c r="L252" s="231">
        <v>1</v>
      </c>
      <c r="M252" s="231"/>
      <c r="N252" s="231"/>
      <c r="O252" s="231">
        <v>1</v>
      </c>
      <c r="P252" s="231"/>
      <c r="Q252" s="231"/>
      <c r="R252" s="231">
        <v>1</v>
      </c>
      <c r="S252" s="231"/>
      <c r="T252" s="231"/>
      <c r="U252" s="231">
        <v>1</v>
      </c>
      <c r="V252" s="239">
        <f>+Tabla2[[#This Row],[Dic]]+Tabla2[[#This Row],[Nov]]+Tabla2[[#This Row],[Oct]]+Tabla2[[#This Row],[Sep]]+Tabla2[[#This Row],[Ago]]+Tabla2[[#This Row],[Jul]]+Tabla2[[#This Row],[Jun]]+Tabla2[[#This Row],[May]]+Tabla2[[#This Row],[Abr]]+Tabla2[[#This Row],[Mar]]+Tabla2[[#This Row],[Feb]]+Tabla2[[#This Row],[Ene]]</f>
        <v>4</v>
      </c>
      <c r="W252" s="259" t="s">
        <v>513</v>
      </c>
      <c r="X252" s="259"/>
      <c r="Y252" s="232"/>
      <c r="Z252" s="231" t="s">
        <v>1012</v>
      </c>
      <c r="AA252" s="255"/>
      <c r="AB252" s="255"/>
      <c r="AC252" s="255"/>
      <c r="AD252" s="255"/>
      <c r="AE252" s="255"/>
      <c r="AF252" s="255"/>
      <c r="AG252" s="255"/>
      <c r="AH252" s="255"/>
      <c r="AI252" s="255"/>
      <c r="AJ252" s="255"/>
      <c r="AK252" s="255"/>
      <c r="AL252" s="255"/>
      <c r="AM252" s="255"/>
      <c r="AN252" s="255"/>
      <c r="AO252" s="255"/>
      <c r="AP252" s="255"/>
      <c r="AQ252" s="255"/>
      <c r="AR252" s="255"/>
      <c r="AS252" s="255"/>
      <c r="AT252" s="255"/>
      <c r="AU252" s="255"/>
      <c r="AV252" s="255"/>
      <c r="AW252" s="255"/>
      <c r="AX252" s="255"/>
      <c r="AY252" s="255"/>
      <c r="AZ252" s="255"/>
      <c r="BA252" s="255"/>
      <c r="BB252" s="255"/>
    </row>
    <row r="253" spans="2:54" s="241" customFormat="1" ht="52.5" hidden="1" customHeight="1">
      <c r="B253" s="263" t="e">
        <f>IF('Formulario PPGR2'!$G255="","",CONCATENATE('Formulario PPGR2'!$C255,".",'Formulario PPGR2'!$D255,".",'Formulario PPGR2'!$E255,".",'Formulario PPGR2'!$F255))</f>
        <v>#REF!</v>
      </c>
      <c r="C253" s="263"/>
      <c r="D253" s="263" t="e">
        <f>IF('Formulario PPGR2'!$G255="","",'Formulario PPGR1'!#REF!)</f>
        <v>#REF!</v>
      </c>
      <c r="E253" s="263" t="e">
        <f>IF('Formulario PPGR2'!$G255="","",'Formulario PPGR1'!#REF!)</f>
        <v>#REF!</v>
      </c>
      <c r="F253" s="263" t="e">
        <f>IF('Formulario PPGR2'!$G255="","",'Formulario PPGR1'!#REF!)</f>
        <v>#REF!</v>
      </c>
      <c r="G253" s="232" t="s">
        <v>261</v>
      </c>
      <c r="H253" s="232" t="s">
        <v>1029</v>
      </c>
      <c r="I253" s="232" t="s">
        <v>1030</v>
      </c>
      <c r="J253" s="231"/>
      <c r="K253" s="231"/>
      <c r="L253" s="231">
        <v>1</v>
      </c>
      <c r="M253" s="231"/>
      <c r="N253" s="231"/>
      <c r="O253" s="231">
        <v>1</v>
      </c>
      <c r="P253" s="231"/>
      <c r="Q253" s="231"/>
      <c r="R253" s="231">
        <v>1</v>
      </c>
      <c r="S253" s="231"/>
      <c r="T253" s="231"/>
      <c r="U253" s="231">
        <v>1</v>
      </c>
      <c r="V253" s="239">
        <f>+Tabla2[[#This Row],[Dic]]+Tabla2[[#This Row],[Nov]]+Tabla2[[#This Row],[Oct]]+Tabla2[[#This Row],[Sep]]+Tabla2[[#This Row],[Ago]]+Tabla2[[#This Row],[Jul]]+Tabla2[[#This Row],[Jun]]+Tabla2[[#This Row],[May]]+Tabla2[[#This Row],[Abr]]+Tabla2[[#This Row],[Mar]]+Tabla2[[#This Row],[Feb]]+Tabla2[[#This Row],[Ene]]</f>
        <v>4</v>
      </c>
      <c r="W253" s="259" t="s">
        <v>513</v>
      </c>
      <c r="X253" s="259"/>
      <c r="Y253" s="232"/>
      <c r="Z253" s="231" t="s">
        <v>1012</v>
      </c>
      <c r="AA253" s="255"/>
      <c r="AB253" s="255"/>
      <c r="AC253" s="255"/>
      <c r="AD253" s="255"/>
      <c r="AE253" s="255"/>
      <c r="AF253" s="255"/>
      <c r="AG253" s="255"/>
      <c r="AH253" s="255"/>
      <c r="AI253" s="255"/>
      <c r="AJ253" s="255"/>
      <c r="AK253" s="255"/>
      <c r="AL253" s="255"/>
      <c r="AM253" s="255"/>
      <c r="AN253" s="255"/>
      <c r="AO253" s="255"/>
      <c r="AP253" s="255"/>
      <c r="AQ253" s="255"/>
      <c r="AR253" s="255"/>
      <c r="AS253" s="255"/>
      <c r="AT253" s="255"/>
      <c r="AU253" s="255"/>
      <c r="AV253" s="255"/>
      <c r="AW253" s="255"/>
      <c r="AX253" s="255"/>
      <c r="AY253" s="255"/>
      <c r="AZ253" s="255"/>
      <c r="BA253" s="255"/>
      <c r="BB253" s="255"/>
    </row>
    <row r="254" spans="2:54" s="241" customFormat="1" ht="45.75" hidden="1" customHeight="1">
      <c r="B254" s="263" t="e">
        <f>IF('Formulario PPGR2'!$G256="","",CONCATENATE('Formulario PPGR2'!$C256,".",'Formulario PPGR2'!$D256,".",'Formulario PPGR2'!$E256,".",'Formulario PPGR2'!$F256))</f>
        <v>#REF!</v>
      </c>
      <c r="C254" s="263"/>
      <c r="D254" s="263" t="e">
        <f>IF('Formulario PPGR2'!$G256="","",'Formulario PPGR1'!#REF!)</f>
        <v>#REF!</v>
      </c>
      <c r="E254" s="263" t="e">
        <f>IF('Formulario PPGR2'!$G256="","",'Formulario PPGR1'!#REF!)</f>
        <v>#REF!</v>
      </c>
      <c r="F254" s="263" t="e">
        <f>IF('Formulario PPGR2'!$G256="","",'Formulario PPGR1'!#REF!)</f>
        <v>#REF!</v>
      </c>
      <c r="G254" s="232" t="s">
        <v>261</v>
      </c>
      <c r="H254" s="232" t="s">
        <v>1031</v>
      </c>
      <c r="I254" s="232" t="s">
        <v>1032</v>
      </c>
      <c r="J254" s="231"/>
      <c r="K254" s="231"/>
      <c r="L254" s="231">
        <v>1</v>
      </c>
      <c r="M254" s="231"/>
      <c r="N254" s="231"/>
      <c r="O254" s="231">
        <v>1</v>
      </c>
      <c r="P254" s="231"/>
      <c r="Q254" s="231"/>
      <c r="R254" s="231">
        <v>1</v>
      </c>
      <c r="S254" s="231"/>
      <c r="T254" s="231"/>
      <c r="U254" s="231">
        <v>1</v>
      </c>
      <c r="V254" s="239">
        <f>+Tabla2[[#This Row],[Dic]]+Tabla2[[#This Row],[Nov]]+Tabla2[[#This Row],[Oct]]+Tabla2[[#This Row],[Sep]]+Tabla2[[#This Row],[Ago]]+Tabla2[[#This Row],[Jul]]+Tabla2[[#This Row],[Jun]]+Tabla2[[#This Row],[May]]+Tabla2[[#This Row],[Abr]]+Tabla2[[#This Row],[Mar]]+Tabla2[[#This Row],[Feb]]+Tabla2[[#This Row],[Ene]]</f>
        <v>4</v>
      </c>
      <c r="W254" s="259" t="s">
        <v>513</v>
      </c>
      <c r="X254" s="259"/>
      <c r="Y254" s="232"/>
      <c r="Z254" s="231" t="s">
        <v>1012</v>
      </c>
      <c r="AA254" s="255"/>
      <c r="AB254" s="255"/>
      <c r="AC254" s="255"/>
      <c r="AD254" s="255"/>
      <c r="AE254" s="255"/>
      <c r="AF254" s="255"/>
      <c r="AG254" s="255"/>
      <c r="AH254" s="255"/>
      <c r="AI254" s="255"/>
      <c r="AJ254" s="255"/>
      <c r="AK254" s="255"/>
      <c r="AL254" s="255"/>
      <c r="AM254" s="255"/>
      <c r="AN254" s="255"/>
      <c r="AO254" s="255"/>
      <c r="AP254" s="255"/>
      <c r="AQ254" s="255"/>
      <c r="AR254" s="255"/>
      <c r="AS254" s="255"/>
      <c r="AT254" s="255"/>
      <c r="AU254" s="255"/>
      <c r="AV254" s="255"/>
      <c r="AW254" s="255"/>
      <c r="AX254" s="255"/>
      <c r="AY254" s="255"/>
      <c r="AZ254" s="255"/>
      <c r="BA254" s="255"/>
      <c r="BB254" s="255"/>
    </row>
    <row r="255" spans="2:54" s="241" customFormat="1" ht="38.25" hidden="1">
      <c r="B255" s="263" t="e">
        <f>IF('Formulario PPGR2'!$G257="","",CONCATENATE('Formulario PPGR2'!$C257,".",'Formulario PPGR2'!$D257,".",'Formulario PPGR2'!$E257,".",'Formulario PPGR2'!$F257))</f>
        <v>#REF!</v>
      </c>
      <c r="C255" s="263"/>
      <c r="D255" s="263" t="e">
        <f>IF('Formulario PPGR2'!$G257="","",'Formulario PPGR1'!#REF!)</f>
        <v>#REF!</v>
      </c>
      <c r="E255" s="263" t="e">
        <f>IF('Formulario PPGR2'!$G257="","",'Formulario PPGR1'!#REF!)</f>
        <v>#REF!</v>
      </c>
      <c r="F255" s="263" t="e">
        <f>IF('Formulario PPGR2'!$G257="","",'Formulario PPGR1'!#REF!)</f>
        <v>#REF!</v>
      </c>
      <c r="G255" s="232" t="s">
        <v>261</v>
      </c>
      <c r="H255" s="232" t="s">
        <v>1033</v>
      </c>
      <c r="I255" s="232" t="s">
        <v>1034</v>
      </c>
      <c r="J255" s="231"/>
      <c r="K255" s="231"/>
      <c r="L255" s="231">
        <v>1</v>
      </c>
      <c r="M255" s="231"/>
      <c r="N255" s="231"/>
      <c r="O255" s="231">
        <v>1</v>
      </c>
      <c r="P255" s="231"/>
      <c r="Q255" s="231"/>
      <c r="R255" s="231">
        <v>1</v>
      </c>
      <c r="S255" s="231"/>
      <c r="T255" s="231"/>
      <c r="U255" s="231">
        <v>1</v>
      </c>
      <c r="V255" s="239">
        <f>+Tabla2[[#This Row],[Dic]]+Tabla2[[#This Row],[Nov]]+Tabla2[[#This Row],[Oct]]+Tabla2[[#This Row],[Sep]]+Tabla2[[#This Row],[Ago]]+Tabla2[[#This Row],[Jul]]+Tabla2[[#This Row],[Jun]]+Tabla2[[#This Row],[May]]+Tabla2[[#This Row],[Abr]]+Tabla2[[#This Row],[Mar]]+Tabla2[[#This Row],[Feb]]+Tabla2[[#This Row],[Ene]]</f>
        <v>4</v>
      </c>
      <c r="W255" s="259" t="s">
        <v>497</v>
      </c>
      <c r="X255" s="259"/>
      <c r="Y255" s="232"/>
      <c r="Z255" s="231" t="s">
        <v>1012</v>
      </c>
      <c r="AA255" s="255"/>
      <c r="AB255" s="255"/>
      <c r="AC255" s="255"/>
      <c r="AD255" s="255"/>
      <c r="AE255" s="255"/>
      <c r="AF255" s="255"/>
      <c r="AG255" s="255"/>
      <c r="AH255" s="255"/>
      <c r="AI255" s="255"/>
      <c r="AJ255" s="255"/>
      <c r="AK255" s="255"/>
      <c r="AL255" s="255"/>
      <c r="AM255" s="255"/>
      <c r="AN255" s="255"/>
      <c r="AO255" s="255"/>
      <c r="AP255" s="255"/>
      <c r="AQ255" s="255"/>
      <c r="AR255" s="255"/>
      <c r="AS255" s="255"/>
      <c r="AT255" s="255"/>
      <c r="AU255" s="255"/>
      <c r="AV255" s="255"/>
      <c r="AW255" s="255"/>
      <c r="AX255" s="255"/>
      <c r="AY255" s="255"/>
      <c r="AZ255" s="255"/>
      <c r="BA255" s="255"/>
      <c r="BB255" s="255"/>
    </row>
    <row r="256" spans="2:54" s="241" customFormat="1" ht="79.5" hidden="1" customHeight="1">
      <c r="B256" s="263" t="e">
        <f>IF('Formulario PPGR2'!$G258="","",CONCATENATE('Formulario PPGR2'!$C258,".",'Formulario PPGR2'!$D258,".",'Formulario PPGR2'!$E258,".",'Formulario PPGR2'!$F258))</f>
        <v>#REF!</v>
      </c>
      <c r="C256" s="263"/>
      <c r="D256" s="263" t="e">
        <f>IF('Formulario PPGR2'!$G258="","",'Formulario PPGR1'!#REF!)</f>
        <v>#REF!</v>
      </c>
      <c r="E256" s="263" t="e">
        <f>IF('Formulario PPGR2'!$G258="","",'Formulario PPGR1'!#REF!)</f>
        <v>#REF!</v>
      </c>
      <c r="F256" s="263" t="e">
        <f>IF('Formulario PPGR2'!$G258="","",'Formulario PPGR1'!#REF!)</f>
        <v>#REF!</v>
      </c>
      <c r="G256" s="232" t="s">
        <v>261</v>
      </c>
      <c r="H256" s="232" t="s">
        <v>1035</v>
      </c>
      <c r="I256" s="232" t="s">
        <v>1036</v>
      </c>
      <c r="J256" s="231"/>
      <c r="K256" s="231"/>
      <c r="L256" s="231"/>
      <c r="M256" s="231"/>
      <c r="N256" s="231"/>
      <c r="O256" s="231"/>
      <c r="P256" s="231"/>
      <c r="Q256" s="231"/>
      <c r="R256" s="231"/>
      <c r="S256" s="231"/>
      <c r="T256" s="231"/>
      <c r="U256" s="231">
        <v>1</v>
      </c>
      <c r="V256" s="239">
        <f>+Tabla2[[#This Row],[Dic]]+Tabla2[[#This Row],[Nov]]+Tabla2[[#This Row],[Oct]]+Tabla2[[#This Row],[Sep]]+Tabla2[[#This Row],[Ago]]+Tabla2[[#This Row],[Jul]]+Tabla2[[#This Row],[Jun]]+Tabla2[[#This Row],[May]]+Tabla2[[#This Row],[Abr]]+Tabla2[[#This Row],[Mar]]+Tabla2[[#This Row],[Feb]]+Tabla2[[#This Row],[Ene]]</f>
        <v>1</v>
      </c>
      <c r="W256" s="259" t="s">
        <v>735</v>
      </c>
      <c r="X256" s="259" t="s">
        <v>497</v>
      </c>
      <c r="Y256" s="232"/>
      <c r="Z256" s="231" t="s">
        <v>1012</v>
      </c>
      <c r="AA256" s="255"/>
      <c r="AB256" s="255"/>
      <c r="AC256" s="255"/>
      <c r="AD256" s="255"/>
      <c r="AE256" s="255"/>
      <c r="AF256" s="255"/>
      <c r="AG256" s="255"/>
      <c r="AH256" s="255"/>
      <c r="AI256" s="255"/>
      <c r="AJ256" s="255"/>
      <c r="AK256" s="255"/>
      <c r="AL256" s="255"/>
      <c r="AM256" s="255"/>
      <c r="AN256" s="255"/>
      <c r="AO256" s="255"/>
      <c r="AP256" s="255"/>
      <c r="AQ256" s="255"/>
      <c r="AR256" s="255"/>
      <c r="AS256" s="255"/>
      <c r="AT256" s="255"/>
      <c r="AU256" s="255"/>
      <c r="AV256" s="255"/>
      <c r="AW256" s="255"/>
      <c r="AX256" s="255"/>
      <c r="AY256" s="255"/>
      <c r="AZ256" s="255"/>
      <c r="BA256" s="255"/>
      <c r="BB256" s="255"/>
    </row>
    <row r="257" spans="2:54" s="241" customFormat="1" ht="69.75" hidden="1" customHeight="1">
      <c r="B257" s="263" t="e">
        <f>IF('Formulario PPGR2'!$G259="","",CONCATENATE('Formulario PPGR2'!$C259,".",'Formulario PPGR2'!$D259,".",'Formulario PPGR2'!$E259,".",'Formulario PPGR2'!$F259))</f>
        <v>#REF!</v>
      </c>
      <c r="C257" s="263"/>
      <c r="D257" s="263" t="e">
        <f>IF('Formulario PPGR2'!$G259="","",'Formulario PPGR1'!#REF!)</f>
        <v>#REF!</v>
      </c>
      <c r="E257" s="263" t="e">
        <f>IF('Formulario PPGR2'!$G259="","",'Formulario PPGR1'!#REF!)</f>
        <v>#REF!</v>
      </c>
      <c r="F257" s="263" t="e">
        <f>IF('Formulario PPGR2'!$G259="","",'Formulario PPGR1'!#REF!)</f>
        <v>#REF!</v>
      </c>
      <c r="G257" s="232" t="s">
        <v>261</v>
      </c>
      <c r="H257" s="232" t="s">
        <v>1037</v>
      </c>
      <c r="I257" s="232" t="s">
        <v>1038</v>
      </c>
      <c r="J257" s="231"/>
      <c r="K257" s="231"/>
      <c r="L257" s="231"/>
      <c r="M257" s="231"/>
      <c r="N257" s="231"/>
      <c r="O257" s="231">
        <v>1</v>
      </c>
      <c r="P257" s="231"/>
      <c r="Q257" s="231"/>
      <c r="R257" s="231"/>
      <c r="S257" s="231"/>
      <c r="T257" s="231">
        <v>1</v>
      </c>
      <c r="U257" s="231"/>
      <c r="V257" s="239">
        <f>+Tabla2[[#This Row],[Dic]]+Tabla2[[#This Row],[Nov]]+Tabla2[[#This Row],[Oct]]+Tabla2[[#This Row],[Sep]]+Tabla2[[#This Row],[Ago]]+Tabla2[[#This Row],[Jul]]+Tabla2[[#This Row],[Jun]]+Tabla2[[#This Row],[May]]+Tabla2[[#This Row],[Abr]]+Tabla2[[#This Row],[Mar]]+Tabla2[[#This Row],[Feb]]+Tabla2[[#This Row],[Ene]]</f>
        <v>2</v>
      </c>
      <c r="W257" s="259" t="s">
        <v>513</v>
      </c>
      <c r="X257" s="259"/>
      <c r="Y257" s="232"/>
      <c r="Z257" s="231" t="s">
        <v>1012</v>
      </c>
      <c r="AA257" s="255"/>
      <c r="AB257" s="255"/>
      <c r="AC257" s="255"/>
      <c r="AD257" s="255"/>
      <c r="AE257" s="255"/>
      <c r="AF257" s="255"/>
      <c r="AG257" s="255"/>
      <c r="AH257" s="255"/>
      <c r="AI257" s="255"/>
      <c r="AJ257" s="255"/>
      <c r="AK257" s="255"/>
      <c r="AL257" s="255"/>
      <c r="AM257" s="255"/>
      <c r="AN257" s="255"/>
      <c r="AO257" s="255"/>
      <c r="AP257" s="255"/>
      <c r="AQ257" s="255"/>
      <c r="AR257" s="255"/>
      <c r="AS257" s="255"/>
      <c r="AT257" s="255"/>
      <c r="AU257" s="255"/>
      <c r="AV257" s="255"/>
      <c r="AW257" s="255"/>
      <c r="AX257" s="255"/>
      <c r="AY257" s="255"/>
      <c r="AZ257" s="255"/>
      <c r="BA257" s="255"/>
      <c r="BB257" s="255"/>
    </row>
    <row r="258" spans="2:54" s="241" customFormat="1" ht="84" hidden="1" customHeight="1">
      <c r="B258" s="263" t="e">
        <f>IF('Formulario PPGR2'!$G260="","",CONCATENATE('Formulario PPGR2'!$C260,".",'Formulario PPGR2'!$D260,".",'Formulario PPGR2'!$E260,".",'Formulario PPGR2'!$F260))</f>
        <v>#REF!</v>
      </c>
      <c r="C258" s="263"/>
      <c r="D258" s="263" t="e">
        <f>IF('Formulario PPGR2'!$G260="","",'Formulario PPGR1'!#REF!)</f>
        <v>#REF!</v>
      </c>
      <c r="E258" s="263" t="e">
        <f>IF('Formulario PPGR2'!$G260="","",'Formulario PPGR1'!#REF!)</f>
        <v>#REF!</v>
      </c>
      <c r="F258" s="263" t="e">
        <f>IF('Formulario PPGR2'!$G260="","",'Formulario PPGR1'!#REF!)</f>
        <v>#REF!</v>
      </c>
      <c r="G258" s="232" t="s">
        <v>261</v>
      </c>
      <c r="H258" s="232" t="s">
        <v>1039</v>
      </c>
      <c r="I258" s="232" t="s">
        <v>1040</v>
      </c>
      <c r="J258" s="231"/>
      <c r="K258" s="231"/>
      <c r="L258" s="231">
        <v>1</v>
      </c>
      <c r="M258" s="231"/>
      <c r="N258" s="231"/>
      <c r="O258" s="231"/>
      <c r="P258" s="231">
        <v>1</v>
      </c>
      <c r="Q258" s="231"/>
      <c r="R258" s="231"/>
      <c r="S258" s="231"/>
      <c r="T258" s="231"/>
      <c r="U258" s="231">
        <v>1</v>
      </c>
      <c r="V258" s="239">
        <f>+Tabla2[[#This Row],[Dic]]+Tabla2[[#This Row],[Nov]]+Tabla2[[#This Row],[Oct]]+Tabla2[[#This Row],[Sep]]+Tabla2[[#This Row],[Ago]]+Tabla2[[#This Row],[Jul]]+Tabla2[[#This Row],[Jun]]+Tabla2[[#This Row],[May]]+Tabla2[[#This Row],[Abr]]+Tabla2[[#This Row],[Mar]]+Tabla2[[#This Row],[Feb]]+Tabla2[[#This Row],[Ene]]</f>
        <v>3</v>
      </c>
      <c r="W258" s="259" t="s">
        <v>518</v>
      </c>
      <c r="X258" s="259" t="s">
        <v>496</v>
      </c>
      <c r="Y258" s="232"/>
      <c r="Z258" s="231" t="s">
        <v>504</v>
      </c>
      <c r="AA258" s="255"/>
      <c r="AB258" s="255"/>
      <c r="AC258" s="255"/>
      <c r="AD258" s="255"/>
      <c r="AE258" s="255"/>
      <c r="AF258" s="255"/>
      <c r="AG258" s="255"/>
      <c r="AH258" s="255"/>
      <c r="AI258" s="255"/>
      <c r="AJ258" s="255"/>
      <c r="AK258" s="255"/>
      <c r="AL258" s="255"/>
      <c r="AM258" s="255"/>
      <c r="AN258" s="255"/>
      <c r="AO258" s="255"/>
      <c r="AP258" s="255"/>
      <c r="AQ258" s="255"/>
      <c r="AR258" s="255"/>
      <c r="AS258" s="255"/>
      <c r="AT258" s="255"/>
      <c r="AU258" s="255"/>
      <c r="AV258" s="255"/>
      <c r="AW258" s="255"/>
      <c r="AX258" s="255"/>
      <c r="AY258" s="255"/>
      <c r="AZ258" s="255"/>
      <c r="BA258" s="255"/>
      <c r="BB258" s="255"/>
    </row>
    <row r="259" spans="2:54" s="241" customFormat="1" ht="51" hidden="1">
      <c r="B259" s="263" t="e">
        <f>IF('Formulario PPGR2'!$G261="","",CONCATENATE('Formulario PPGR2'!$C261,".",'Formulario PPGR2'!$D261,".",'Formulario PPGR2'!$E261,".",'Formulario PPGR2'!$F261))</f>
        <v>#REF!</v>
      </c>
      <c r="C259" s="263"/>
      <c r="D259" s="263" t="e">
        <f>IF('Formulario PPGR2'!$G261="","",'Formulario PPGR1'!#REF!)</f>
        <v>#REF!</v>
      </c>
      <c r="E259" s="263" t="e">
        <f>IF('Formulario PPGR2'!$G261="","",'Formulario PPGR1'!#REF!)</f>
        <v>#REF!</v>
      </c>
      <c r="F259" s="263" t="e">
        <f>IF('Formulario PPGR2'!$G261="","",'Formulario PPGR1'!#REF!)</f>
        <v>#REF!</v>
      </c>
      <c r="G259" s="232" t="s">
        <v>261</v>
      </c>
      <c r="H259" s="232" t="s">
        <v>1041</v>
      </c>
      <c r="I259" s="232" t="s">
        <v>1042</v>
      </c>
      <c r="J259" s="231"/>
      <c r="K259" s="231"/>
      <c r="L259" s="231"/>
      <c r="M259" s="231"/>
      <c r="N259" s="231"/>
      <c r="O259" s="231">
        <v>1</v>
      </c>
      <c r="P259" s="231"/>
      <c r="Q259" s="231"/>
      <c r="R259" s="231"/>
      <c r="S259" s="231"/>
      <c r="T259" s="231"/>
      <c r="U259" s="231">
        <v>1</v>
      </c>
      <c r="V259" s="239">
        <f>+Tabla2[[#This Row],[Dic]]+Tabla2[[#This Row],[Nov]]+Tabla2[[#This Row],[Oct]]+Tabla2[[#This Row],[Sep]]+Tabla2[[#This Row],[Ago]]+Tabla2[[#This Row],[Jul]]+Tabla2[[#This Row],[Jun]]+Tabla2[[#This Row],[May]]+Tabla2[[#This Row],[Abr]]+Tabla2[[#This Row],[Mar]]+Tabla2[[#This Row],[Feb]]+Tabla2[[#This Row],[Ene]]</f>
        <v>2</v>
      </c>
      <c r="W259" s="259" t="s">
        <v>496</v>
      </c>
      <c r="X259" s="259"/>
      <c r="Y259" s="232"/>
      <c r="Z259" s="231" t="s">
        <v>504</v>
      </c>
      <c r="AA259" s="255"/>
      <c r="AB259" s="255"/>
      <c r="AC259" s="255"/>
      <c r="AD259" s="255"/>
      <c r="AE259" s="255"/>
      <c r="AF259" s="255"/>
      <c r="AG259" s="255"/>
      <c r="AH259" s="255"/>
      <c r="AI259" s="255"/>
      <c r="AJ259" s="255"/>
      <c r="AK259" s="255"/>
      <c r="AL259" s="255"/>
      <c r="AM259" s="255"/>
      <c r="AN259" s="255"/>
      <c r="AO259" s="255"/>
      <c r="AP259" s="255"/>
      <c r="AQ259" s="255"/>
      <c r="AR259" s="255"/>
      <c r="AS259" s="255"/>
      <c r="AT259" s="255"/>
      <c r="AU259" s="255"/>
      <c r="AV259" s="255"/>
      <c r="AW259" s="255"/>
      <c r="AX259" s="255"/>
      <c r="AY259" s="255"/>
      <c r="AZ259" s="255"/>
      <c r="BA259" s="255"/>
      <c r="BB259" s="255"/>
    </row>
    <row r="260" spans="2:54" s="241" customFormat="1" ht="46.15" hidden="1" customHeight="1">
      <c r="B260" s="263" t="e">
        <f>IF('Formulario PPGR2'!$G262="","",CONCATENATE('Formulario PPGR2'!$C262,".",'Formulario PPGR2'!$D262,".",'Formulario PPGR2'!$E262,".",'Formulario PPGR2'!$F262))</f>
        <v>#REF!</v>
      </c>
      <c r="C260" s="263"/>
      <c r="D260" s="263" t="e">
        <f>IF('Formulario PPGR2'!$G262="","",'Formulario PPGR1'!#REF!)</f>
        <v>#REF!</v>
      </c>
      <c r="E260" s="263" t="e">
        <f>IF('Formulario PPGR2'!$G262="","",'Formulario PPGR1'!#REF!)</f>
        <v>#REF!</v>
      </c>
      <c r="F260" s="263" t="e">
        <f>IF('Formulario PPGR2'!$G262="","",'Formulario PPGR1'!#REF!)</f>
        <v>#REF!</v>
      </c>
      <c r="G260" s="232" t="s">
        <v>261</v>
      </c>
      <c r="H260" s="232" t="s">
        <v>1043</v>
      </c>
      <c r="I260" s="232" t="s">
        <v>1044</v>
      </c>
      <c r="J260" s="231"/>
      <c r="K260" s="231"/>
      <c r="L260" s="231">
        <v>3</v>
      </c>
      <c r="M260" s="231"/>
      <c r="N260" s="231"/>
      <c r="O260" s="231">
        <v>3</v>
      </c>
      <c r="P260" s="231"/>
      <c r="Q260" s="231"/>
      <c r="R260" s="231">
        <v>3</v>
      </c>
      <c r="S260" s="231"/>
      <c r="T260" s="231"/>
      <c r="U260" s="231"/>
      <c r="V260" s="239">
        <f>+Tabla2[[#This Row],[Dic]]+Tabla2[[#This Row],[Nov]]+Tabla2[[#This Row],[Oct]]+Tabla2[[#This Row],[Sep]]+Tabla2[[#This Row],[Ago]]+Tabla2[[#This Row],[Jul]]+Tabla2[[#This Row],[Jun]]+Tabla2[[#This Row],[May]]+Tabla2[[#This Row],[Abr]]+Tabla2[[#This Row],[Mar]]+Tabla2[[#This Row],[Feb]]+Tabla2[[#This Row],[Ene]]</f>
        <v>9</v>
      </c>
      <c r="W260" s="259" t="s">
        <v>497</v>
      </c>
      <c r="X260" s="259"/>
      <c r="Y260" s="232"/>
      <c r="Z260" s="231" t="s">
        <v>504</v>
      </c>
      <c r="AA260" s="255"/>
      <c r="AB260" s="255"/>
      <c r="AC260" s="255"/>
      <c r="AD260" s="255"/>
      <c r="AE260" s="255"/>
      <c r="AF260" s="255"/>
      <c r="AG260" s="255"/>
      <c r="AH260" s="255"/>
      <c r="AI260" s="255"/>
      <c r="AJ260" s="255"/>
      <c r="AK260" s="255"/>
      <c r="AL260" s="255"/>
      <c r="AM260" s="255"/>
      <c r="AN260" s="255"/>
      <c r="AO260" s="255"/>
      <c r="AP260" s="255"/>
      <c r="AQ260" s="255"/>
      <c r="AR260" s="255"/>
      <c r="AS260" s="255"/>
      <c r="AT260" s="255"/>
      <c r="AU260" s="255"/>
      <c r="AV260" s="255"/>
      <c r="AW260" s="255"/>
      <c r="AX260" s="255"/>
      <c r="AY260" s="255"/>
      <c r="AZ260" s="255"/>
      <c r="BA260" s="255"/>
      <c r="BB260" s="255"/>
    </row>
    <row r="261" spans="2:54" s="241" customFormat="1" ht="63.75" hidden="1">
      <c r="B261" s="263" t="e">
        <f>IF('Formulario PPGR2'!$G263="","",CONCATENATE('Formulario PPGR2'!$C263,".",'Formulario PPGR2'!$D263,".",'Formulario PPGR2'!$E263,".",'Formulario PPGR2'!$F263))</f>
        <v>#REF!</v>
      </c>
      <c r="C261" s="263"/>
      <c r="D261" s="263" t="e">
        <f>IF('Formulario PPGR2'!$G263="","",'Formulario PPGR1'!#REF!)</f>
        <v>#REF!</v>
      </c>
      <c r="E261" s="263" t="e">
        <f>IF('Formulario PPGR2'!$G263="","",'Formulario PPGR1'!#REF!)</f>
        <v>#REF!</v>
      </c>
      <c r="F261" s="263" t="e">
        <f>IF('Formulario PPGR2'!$G263="","",'Formulario PPGR1'!#REF!)</f>
        <v>#REF!</v>
      </c>
      <c r="G261" s="232" t="s">
        <v>261</v>
      </c>
      <c r="H261" s="232" t="s">
        <v>1045</v>
      </c>
      <c r="I261" s="232" t="s">
        <v>1046</v>
      </c>
      <c r="J261" s="231"/>
      <c r="K261" s="231">
        <v>1</v>
      </c>
      <c r="L261" s="231"/>
      <c r="M261" s="231">
        <v>1</v>
      </c>
      <c r="N261" s="231"/>
      <c r="O261" s="231">
        <v>1</v>
      </c>
      <c r="P261" s="231"/>
      <c r="Q261" s="231">
        <v>1</v>
      </c>
      <c r="R261" s="231"/>
      <c r="S261" s="231">
        <v>1</v>
      </c>
      <c r="T261" s="231"/>
      <c r="U261" s="231">
        <v>1</v>
      </c>
      <c r="V261" s="239">
        <f>+Tabla2[[#This Row],[Dic]]+Tabla2[[#This Row],[Nov]]+Tabla2[[#This Row],[Oct]]+Tabla2[[#This Row],[Sep]]+Tabla2[[#This Row],[Ago]]+Tabla2[[#This Row],[Jul]]+Tabla2[[#This Row],[Jun]]+Tabla2[[#This Row],[May]]+Tabla2[[#This Row],[Abr]]+Tabla2[[#This Row],[Mar]]+Tabla2[[#This Row],[Feb]]+Tabla2[[#This Row],[Ene]]</f>
        <v>6</v>
      </c>
      <c r="W261" s="259" t="s">
        <v>497</v>
      </c>
      <c r="X261" s="259"/>
      <c r="Y261" s="232" t="s">
        <v>1047</v>
      </c>
      <c r="Z261" s="231" t="s">
        <v>504</v>
      </c>
      <c r="AA261" s="255"/>
      <c r="AB261" s="255"/>
      <c r="AC261" s="255"/>
      <c r="AD261" s="255"/>
      <c r="AE261" s="255"/>
      <c r="AF261" s="255"/>
      <c r="AG261" s="255"/>
      <c r="AH261" s="255"/>
      <c r="AI261" s="255"/>
      <c r="AJ261" s="255"/>
      <c r="AK261" s="255"/>
      <c r="AL261" s="255"/>
      <c r="AM261" s="255"/>
      <c r="AN261" s="255"/>
      <c r="AO261" s="255"/>
      <c r="AP261" s="255"/>
      <c r="AQ261" s="255"/>
      <c r="AR261" s="255"/>
      <c r="AS261" s="255"/>
      <c r="AT261" s="255"/>
      <c r="AU261" s="255"/>
      <c r="AV261" s="255"/>
      <c r="AW261" s="255"/>
      <c r="AX261" s="255"/>
      <c r="AY261" s="255"/>
      <c r="AZ261" s="255"/>
      <c r="BA261" s="255"/>
      <c r="BB261" s="255"/>
    </row>
    <row r="262" spans="2:54" s="241" customFormat="1" ht="63.75" hidden="1">
      <c r="B262" s="263" t="e">
        <f>IF('Formulario PPGR2'!$G264="","",CONCATENATE('Formulario PPGR2'!$C264,".",'Formulario PPGR2'!$D264,".",'Formulario PPGR2'!$E264,".",'Formulario PPGR2'!$F264))</f>
        <v>#REF!</v>
      </c>
      <c r="C262" s="263" t="e">
        <f>IF('Formulario PPGR2'!$G264="","",'Formulario PPGR1'!#REF!)</f>
        <v>#REF!</v>
      </c>
      <c r="D262" s="263" t="e">
        <f>IF('Formulario PPGR2'!$G264="","",'Formulario PPGR1'!#REF!)</f>
        <v>#REF!</v>
      </c>
      <c r="E262" s="263" t="e">
        <f>IF('Formulario PPGR2'!$G264="","",'Formulario PPGR1'!#REF!)</f>
        <v>#REF!</v>
      </c>
      <c r="F262" s="263" t="e">
        <f>IF('Formulario PPGR2'!$G264="","",'Formulario PPGR1'!#REF!)</f>
        <v>#REF!</v>
      </c>
      <c r="G262" s="232" t="s">
        <v>269</v>
      </c>
      <c r="H262" s="232" t="s">
        <v>1048</v>
      </c>
      <c r="I262" s="232" t="s">
        <v>1049</v>
      </c>
      <c r="J262" s="231"/>
      <c r="K262" s="231"/>
      <c r="L262" s="231">
        <v>1</v>
      </c>
      <c r="M262" s="231"/>
      <c r="N262" s="231"/>
      <c r="O262" s="231"/>
      <c r="P262" s="231"/>
      <c r="Q262" s="231"/>
      <c r="R262" s="231"/>
      <c r="S262" s="231"/>
      <c r="T262" s="231">
        <v>1</v>
      </c>
      <c r="U262" s="231"/>
      <c r="V262" s="239">
        <f>+Tabla2[[#This Row],[Dic]]+Tabla2[[#This Row],[Nov]]+Tabla2[[#This Row],[Oct]]+Tabla2[[#This Row],[Sep]]+Tabla2[[#This Row],[Ago]]+Tabla2[[#This Row],[Jul]]+Tabla2[[#This Row],[Jun]]+Tabla2[[#This Row],[May]]+Tabla2[[#This Row],[Abr]]+Tabla2[[#This Row],[Mar]]+Tabla2[[#This Row],[Feb]]+Tabla2[[#This Row],[Ene]]</f>
        <v>2</v>
      </c>
      <c r="W262" s="259" t="s">
        <v>496</v>
      </c>
      <c r="X262" s="259" t="s">
        <v>497</v>
      </c>
      <c r="Y262" s="232"/>
      <c r="Z262" s="231" t="s">
        <v>1050</v>
      </c>
      <c r="AA262" s="255"/>
      <c r="AB262" s="255"/>
      <c r="AC262" s="255"/>
      <c r="AD262" s="255"/>
      <c r="AE262" s="255"/>
      <c r="AF262" s="255"/>
      <c r="AG262" s="255"/>
      <c r="AH262" s="255"/>
      <c r="AI262" s="255"/>
      <c r="AJ262" s="255"/>
      <c r="AK262" s="255"/>
      <c r="AL262" s="255"/>
      <c r="AM262" s="255"/>
      <c r="AN262" s="255"/>
      <c r="AO262" s="255"/>
      <c r="AP262" s="255"/>
      <c r="AQ262" s="255"/>
      <c r="AR262" s="255"/>
      <c r="AS262" s="255"/>
      <c r="AT262" s="255"/>
      <c r="AU262" s="255"/>
      <c r="AV262" s="255"/>
      <c r="AW262" s="255"/>
      <c r="AX262" s="255"/>
      <c r="AY262" s="255"/>
      <c r="AZ262" s="255"/>
      <c r="BA262" s="255"/>
      <c r="BB262" s="255"/>
    </row>
    <row r="263" spans="2:54" s="241" customFormat="1" ht="63.75" hidden="1">
      <c r="B263" s="263" t="e">
        <f>IF('Formulario PPGR2'!$G266="","",CONCATENATE('Formulario PPGR2'!$C266,".",'Formulario PPGR2'!$D266,".",'Formulario PPGR2'!$E266,".",'Formulario PPGR2'!$F266))</f>
        <v>#REF!</v>
      </c>
      <c r="C263" s="263" t="e">
        <f>IF('Formulario PPGR2'!$G266="","",'Formulario PPGR1'!#REF!)</f>
        <v>#REF!</v>
      </c>
      <c r="D263" s="263" t="e">
        <f>IF('Formulario PPGR2'!$G266="","",'Formulario PPGR1'!#REF!)</f>
        <v>#REF!</v>
      </c>
      <c r="E263" s="263" t="e">
        <f>IF('Formulario PPGR2'!$G266="","",'Formulario PPGR1'!#REF!)</f>
        <v>#REF!</v>
      </c>
      <c r="F263" s="263" t="e">
        <f>IF('Formulario PPGR2'!$G266="","",'Formulario PPGR1'!#REF!)</f>
        <v>#REF!</v>
      </c>
      <c r="G263" s="232" t="s">
        <v>269</v>
      </c>
      <c r="H263" s="232" t="s">
        <v>1051</v>
      </c>
      <c r="I263" s="232" t="s">
        <v>1052</v>
      </c>
      <c r="J263" s="231"/>
      <c r="K263" s="231">
        <v>1</v>
      </c>
      <c r="L263" s="231"/>
      <c r="M263" s="231"/>
      <c r="N263" s="231">
        <v>1</v>
      </c>
      <c r="O263" s="231"/>
      <c r="P263" s="231"/>
      <c r="Q263" s="231">
        <v>1</v>
      </c>
      <c r="R263" s="231"/>
      <c r="S263" s="231">
        <v>1</v>
      </c>
      <c r="T263" s="231"/>
      <c r="U263" s="231"/>
      <c r="V263" s="239">
        <f>+Tabla2[[#This Row],[Dic]]+Tabla2[[#This Row],[Nov]]+Tabla2[[#This Row],[Oct]]+Tabla2[[#This Row],[Sep]]+Tabla2[[#This Row],[Ago]]+Tabla2[[#This Row],[Jul]]+Tabla2[[#This Row],[Jun]]+Tabla2[[#This Row],[May]]+Tabla2[[#This Row],[Abr]]+Tabla2[[#This Row],[Mar]]+Tabla2[[#This Row],[Feb]]+Tabla2[[#This Row],[Ene]]</f>
        <v>4</v>
      </c>
      <c r="W263" s="259" t="s">
        <v>496</v>
      </c>
      <c r="X263" s="259" t="s">
        <v>497</v>
      </c>
      <c r="Y263" s="232"/>
      <c r="Z263" s="231" t="s">
        <v>1050</v>
      </c>
      <c r="AA263" s="255"/>
      <c r="AB263" s="255"/>
      <c r="AC263" s="255"/>
      <c r="AD263" s="255"/>
      <c r="AE263" s="255"/>
      <c r="AF263" s="255"/>
      <c r="AG263" s="255"/>
      <c r="AH263" s="255"/>
      <c r="AI263" s="255"/>
      <c r="AJ263" s="255"/>
      <c r="AK263" s="255"/>
      <c r="AL263" s="255"/>
      <c r="AM263" s="255"/>
      <c r="AN263" s="255"/>
      <c r="AO263" s="255"/>
      <c r="AP263" s="255"/>
      <c r="AQ263" s="255"/>
      <c r="AR263" s="255"/>
      <c r="AS263" s="255"/>
      <c r="AT263" s="255"/>
      <c r="AU263" s="255"/>
      <c r="AV263" s="255"/>
      <c r="AW263" s="255"/>
      <c r="AX263" s="255"/>
      <c r="AY263" s="255"/>
      <c r="AZ263" s="255"/>
      <c r="BA263" s="255"/>
      <c r="BB263" s="255"/>
    </row>
    <row r="264" spans="2:54" s="241" customFormat="1" ht="63.75" hidden="1">
      <c r="B264" s="263" t="e">
        <f>IF('Formulario PPGR2'!$G267="","",CONCATENATE('Formulario PPGR2'!$C267,".",'Formulario PPGR2'!$D267,".",'Formulario PPGR2'!$E267,".",'Formulario PPGR2'!$F267))</f>
        <v>#REF!</v>
      </c>
      <c r="C264" s="263" t="e">
        <f>IF('Formulario PPGR2'!$G267="","",'Formulario PPGR1'!#REF!)</f>
        <v>#REF!</v>
      </c>
      <c r="D264" s="263" t="e">
        <f>IF('Formulario PPGR2'!$G267="","",'Formulario PPGR1'!#REF!)</f>
        <v>#REF!</v>
      </c>
      <c r="E264" s="263" t="e">
        <f>IF('Formulario PPGR2'!$G267="","",'Formulario PPGR1'!#REF!)</f>
        <v>#REF!</v>
      </c>
      <c r="F264" s="263" t="e">
        <f>IF('Formulario PPGR2'!$G267="","",'Formulario PPGR1'!#REF!)</f>
        <v>#REF!</v>
      </c>
      <c r="G264" s="232" t="s">
        <v>269</v>
      </c>
      <c r="H264" s="232" t="s">
        <v>1053</v>
      </c>
      <c r="I264" s="232" t="s">
        <v>1054</v>
      </c>
      <c r="J264" s="231"/>
      <c r="K264" s="231"/>
      <c r="L264" s="231"/>
      <c r="M264" s="231"/>
      <c r="N264" s="231">
        <v>1</v>
      </c>
      <c r="O264" s="231"/>
      <c r="P264" s="231"/>
      <c r="Q264" s="231"/>
      <c r="R264" s="231">
        <v>1</v>
      </c>
      <c r="S264" s="231"/>
      <c r="T264" s="231"/>
      <c r="U264" s="231"/>
      <c r="V264" s="239">
        <f>+Tabla2[[#This Row],[Dic]]+Tabla2[[#This Row],[Nov]]+Tabla2[[#This Row],[Oct]]+Tabla2[[#This Row],[Sep]]+Tabla2[[#This Row],[Ago]]+Tabla2[[#This Row],[Jul]]+Tabla2[[#This Row],[Jun]]+Tabla2[[#This Row],[May]]+Tabla2[[#This Row],[Abr]]+Tabla2[[#This Row],[Mar]]+Tabla2[[#This Row],[Feb]]+Tabla2[[#This Row],[Ene]]</f>
        <v>2</v>
      </c>
      <c r="W264" s="259" t="s">
        <v>496</v>
      </c>
      <c r="X264" s="259" t="s">
        <v>772</v>
      </c>
      <c r="Y264" s="232"/>
      <c r="Z264" s="231" t="s">
        <v>1050</v>
      </c>
      <c r="AA264" s="255"/>
      <c r="AB264" s="255"/>
      <c r="AC264" s="255"/>
      <c r="AD264" s="255"/>
      <c r="AE264" s="255"/>
      <c r="AF264" s="255"/>
      <c r="AG264" s="255"/>
      <c r="AH264" s="255"/>
      <c r="AI264" s="255"/>
      <c r="AJ264" s="255"/>
      <c r="AK264" s="255"/>
      <c r="AL264" s="255"/>
      <c r="AM264" s="255"/>
      <c r="AN264" s="255"/>
      <c r="AO264" s="255"/>
      <c r="AP264" s="255"/>
      <c r="AQ264" s="255"/>
      <c r="AR264" s="255"/>
      <c r="AS264" s="255"/>
      <c r="AT264" s="255"/>
      <c r="AU264" s="255"/>
      <c r="AV264" s="255"/>
      <c r="AW264" s="255"/>
      <c r="AX264" s="255"/>
      <c r="AY264" s="255"/>
      <c r="AZ264" s="255"/>
      <c r="BA264" s="255"/>
      <c r="BB264" s="255"/>
    </row>
    <row r="265" spans="2:54" s="241" customFormat="1" ht="76.5" hidden="1">
      <c r="B265" s="263" t="e">
        <f>IF('Formulario PPGR2'!$G268="","",CONCATENATE('Formulario PPGR2'!$C268,".",'Formulario PPGR2'!$D268,".",'Formulario PPGR2'!$E268,".",'Formulario PPGR2'!$F268))</f>
        <v>#REF!</v>
      </c>
      <c r="C265" s="263" t="e">
        <f>IF('Formulario PPGR2'!$G268="","",'Formulario PPGR1'!#REF!)</f>
        <v>#REF!</v>
      </c>
      <c r="D265" s="263" t="e">
        <f>IF('Formulario PPGR2'!$G268="","",'Formulario PPGR1'!#REF!)</f>
        <v>#REF!</v>
      </c>
      <c r="E265" s="263" t="e">
        <f>IF('Formulario PPGR2'!$G268="","",'Formulario PPGR1'!#REF!)</f>
        <v>#REF!</v>
      </c>
      <c r="F265" s="263" t="e">
        <f>IF('Formulario PPGR2'!$G268="","",'Formulario PPGR1'!#REF!)</f>
        <v>#REF!</v>
      </c>
      <c r="G265" s="232" t="s">
        <v>269</v>
      </c>
      <c r="H265" s="232" t="s">
        <v>1055</v>
      </c>
      <c r="I265" s="232" t="s">
        <v>1056</v>
      </c>
      <c r="J265" s="231"/>
      <c r="K265" s="231"/>
      <c r="L265" s="231"/>
      <c r="M265" s="231"/>
      <c r="N265" s="231"/>
      <c r="O265" s="231"/>
      <c r="P265" s="231"/>
      <c r="Q265" s="231"/>
      <c r="R265" s="231"/>
      <c r="S265" s="231"/>
      <c r="T265" s="231">
        <v>1</v>
      </c>
      <c r="U265" s="231"/>
      <c r="V265" s="239">
        <f>+Tabla2[[#This Row],[Dic]]+Tabla2[[#This Row],[Nov]]+Tabla2[[#This Row],[Oct]]+Tabla2[[#This Row],[Sep]]+Tabla2[[#This Row],[Ago]]+Tabla2[[#This Row],[Jul]]+Tabla2[[#This Row],[Jun]]+Tabla2[[#This Row],[May]]+Tabla2[[#This Row],[Abr]]+Tabla2[[#This Row],[Mar]]+Tabla2[[#This Row],[Feb]]+Tabla2[[#This Row],[Ene]]</f>
        <v>1</v>
      </c>
      <c r="W265" s="259" t="s">
        <v>1057</v>
      </c>
      <c r="X265" s="259"/>
      <c r="Y265" s="232"/>
      <c r="Z265" s="231" t="s">
        <v>1050</v>
      </c>
      <c r="AA265" s="255"/>
      <c r="AB265" s="255"/>
      <c r="AC265" s="255"/>
      <c r="AD265" s="255"/>
      <c r="AE265" s="255"/>
      <c r="AF265" s="255"/>
      <c r="AG265" s="255"/>
      <c r="AH265" s="255"/>
      <c r="AI265" s="255"/>
      <c r="AJ265" s="255"/>
      <c r="AK265" s="255"/>
      <c r="AL265" s="255"/>
      <c r="AM265" s="255"/>
      <c r="AN265" s="255"/>
      <c r="AO265" s="255"/>
      <c r="AP265" s="255"/>
      <c r="AQ265" s="255"/>
      <c r="AR265" s="255"/>
      <c r="AS265" s="255"/>
      <c r="AT265" s="255"/>
      <c r="AU265" s="255"/>
      <c r="AV265" s="255"/>
      <c r="AW265" s="255"/>
      <c r="AX265" s="255"/>
      <c r="AY265" s="255"/>
      <c r="AZ265" s="255"/>
      <c r="BA265" s="255"/>
      <c r="BB265" s="255"/>
    </row>
    <row r="266" spans="2:54" s="241" customFormat="1" ht="51" hidden="1">
      <c r="B266" s="263" t="e">
        <f>IF('Formulario PPGR2'!$G269="","",CONCATENATE('Formulario PPGR2'!$C269,".",'Formulario PPGR2'!$D269,".",'Formulario PPGR2'!$E269,".",'Formulario PPGR2'!$F269))</f>
        <v>#REF!</v>
      </c>
      <c r="C266" s="263" t="e">
        <f>IF('Formulario PPGR2'!$G269="","",'Formulario PPGR1'!#REF!)</f>
        <v>#REF!</v>
      </c>
      <c r="D266" s="263" t="e">
        <f>IF('Formulario PPGR2'!$G269="","",'Formulario PPGR1'!#REF!)</f>
        <v>#REF!</v>
      </c>
      <c r="E266" s="263" t="e">
        <f>IF('Formulario PPGR2'!$G269="","",'Formulario PPGR1'!#REF!)</f>
        <v>#REF!</v>
      </c>
      <c r="F266" s="263" t="e">
        <f>IF('Formulario PPGR2'!$G269="","",'Formulario PPGR1'!#REF!)</f>
        <v>#REF!</v>
      </c>
      <c r="G266" s="232" t="s">
        <v>269</v>
      </c>
      <c r="H266" s="232" t="s">
        <v>1058</v>
      </c>
      <c r="I266" s="232" t="s">
        <v>1059</v>
      </c>
      <c r="J266" s="231"/>
      <c r="K266" s="231"/>
      <c r="L266" s="231"/>
      <c r="M266" s="231"/>
      <c r="N266" s="231"/>
      <c r="O266" s="231"/>
      <c r="P266" s="231"/>
      <c r="Q266" s="231"/>
      <c r="R266" s="231">
        <v>1</v>
      </c>
      <c r="S266" s="231"/>
      <c r="T266" s="231"/>
      <c r="U266" s="231">
        <v>1</v>
      </c>
      <c r="V266" s="239">
        <f>+Tabla2[[#This Row],[Dic]]+Tabla2[[#This Row],[Nov]]+Tabla2[[#This Row],[Oct]]+Tabla2[[#This Row],[Sep]]+Tabla2[[#This Row],[Ago]]+Tabla2[[#This Row],[Jul]]+Tabla2[[#This Row],[Jun]]+Tabla2[[#This Row],[May]]+Tabla2[[#This Row],[Abr]]+Tabla2[[#This Row],[Mar]]+Tabla2[[#This Row],[Feb]]+Tabla2[[#This Row],[Ene]]</f>
        <v>2</v>
      </c>
      <c r="W266" s="259" t="s">
        <v>496</v>
      </c>
      <c r="X266" s="259" t="s">
        <v>507</v>
      </c>
      <c r="Y266" s="232" t="s">
        <v>1060</v>
      </c>
      <c r="Z266" s="231" t="s">
        <v>1050</v>
      </c>
      <c r="AA266" s="255"/>
      <c r="AB266" s="255"/>
      <c r="AC266" s="255"/>
      <c r="AD266" s="255"/>
      <c r="AE266" s="255"/>
      <c r="AF266" s="255"/>
      <c r="AG266" s="255"/>
      <c r="AH266" s="255"/>
      <c r="AI266" s="255"/>
      <c r="AJ266" s="255"/>
      <c r="AK266" s="255"/>
      <c r="AL266" s="255"/>
      <c r="AM266" s="255"/>
      <c r="AN266" s="255"/>
      <c r="AO266" s="255"/>
      <c r="AP266" s="255"/>
      <c r="AQ266" s="255"/>
      <c r="AR266" s="255"/>
      <c r="AS266" s="255"/>
      <c r="AT266" s="255"/>
      <c r="AU266" s="255"/>
      <c r="AV266" s="255"/>
      <c r="AW266" s="255"/>
      <c r="AX266" s="255"/>
      <c r="AY266" s="255"/>
      <c r="AZ266" s="255"/>
      <c r="BA266" s="255"/>
      <c r="BB266" s="255"/>
    </row>
    <row r="267" spans="2:54" s="241" customFormat="1" ht="51" hidden="1">
      <c r="B267" s="263" t="e">
        <f>IF('Formulario PPGR2'!$G270="","",CONCATENATE('Formulario PPGR2'!$C270,".",'Formulario PPGR2'!$D270,".",'Formulario PPGR2'!$E270,".",'Formulario PPGR2'!$F270))</f>
        <v>#REF!</v>
      </c>
      <c r="C267" s="263" t="e">
        <f>IF('Formulario PPGR2'!$G270="","",'Formulario PPGR1'!#REF!)</f>
        <v>#REF!</v>
      </c>
      <c r="D267" s="263" t="e">
        <f>IF('Formulario PPGR2'!$G270="","",'Formulario PPGR1'!#REF!)</f>
        <v>#REF!</v>
      </c>
      <c r="E267" s="263" t="e">
        <f>IF('Formulario PPGR2'!$G270="","",'Formulario PPGR1'!#REF!)</f>
        <v>#REF!</v>
      </c>
      <c r="F267" s="263" t="e">
        <f>IF('Formulario PPGR2'!$G270="","",'Formulario PPGR1'!#REF!)</f>
        <v>#REF!</v>
      </c>
      <c r="G267" s="232" t="s">
        <v>269</v>
      </c>
      <c r="H267" s="232" t="s">
        <v>1061</v>
      </c>
      <c r="I267" s="232" t="s">
        <v>1062</v>
      </c>
      <c r="J267" s="231"/>
      <c r="K267" s="231"/>
      <c r="L267" s="231">
        <v>1</v>
      </c>
      <c r="M267" s="231"/>
      <c r="N267" s="231"/>
      <c r="O267" s="231">
        <v>1</v>
      </c>
      <c r="P267" s="231"/>
      <c r="Q267" s="231"/>
      <c r="R267" s="231">
        <v>1</v>
      </c>
      <c r="S267" s="231"/>
      <c r="T267" s="231"/>
      <c r="U267" s="231">
        <v>1</v>
      </c>
      <c r="V267" s="239">
        <f>+Tabla2[[#This Row],[Dic]]+Tabla2[[#This Row],[Nov]]+Tabla2[[#This Row],[Oct]]+Tabla2[[#This Row],[Sep]]+Tabla2[[#This Row],[Ago]]+Tabla2[[#This Row],[Jul]]+Tabla2[[#This Row],[Jun]]+Tabla2[[#This Row],[May]]+Tabla2[[#This Row],[Abr]]+Tabla2[[#This Row],[Mar]]+Tabla2[[#This Row],[Feb]]+Tabla2[[#This Row],[Ene]]</f>
        <v>4</v>
      </c>
      <c r="W267" s="259" t="s">
        <v>496</v>
      </c>
      <c r="X267" s="259" t="s">
        <v>497</v>
      </c>
      <c r="Y267" s="232"/>
      <c r="Z267" s="231" t="s">
        <v>1050</v>
      </c>
      <c r="AA267" s="255"/>
      <c r="AB267" s="255"/>
      <c r="AC267" s="255"/>
      <c r="AD267" s="255"/>
      <c r="AE267" s="255"/>
      <c r="AF267" s="255"/>
      <c r="AG267" s="255"/>
      <c r="AH267" s="255"/>
      <c r="AI267" s="255"/>
      <c r="AJ267" s="255"/>
      <c r="AK267" s="255"/>
      <c r="AL267" s="255"/>
      <c r="AM267" s="255"/>
      <c r="AN267" s="255"/>
      <c r="AO267" s="255"/>
      <c r="AP267" s="255"/>
      <c r="AQ267" s="255"/>
      <c r="AR267" s="255"/>
      <c r="AS267" s="255"/>
      <c r="AT267" s="255"/>
      <c r="AU267" s="255"/>
      <c r="AV267" s="255"/>
      <c r="AW267" s="255"/>
      <c r="AX267" s="255"/>
      <c r="AY267" s="255"/>
      <c r="AZ267" s="255"/>
      <c r="BA267" s="255"/>
      <c r="BB267" s="255"/>
    </row>
    <row r="268" spans="2:54" s="241" customFormat="1" ht="51" hidden="1">
      <c r="B268" s="263" t="e">
        <f>IF('Formulario PPGR2'!$G271="","",CONCATENATE('Formulario PPGR2'!$C271,".",'Formulario PPGR2'!$D271,".",'Formulario PPGR2'!$E271,".",'Formulario PPGR2'!$F271))</f>
        <v>#REF!</v>
      </c>
      <c r="C268" s="263" t="e">
        <f>IF('Formulario PPGR2'!$G271="","",'Formulario PPGR1'!#REF!)</f>
        <v>#REF!</v>
      </c>
      <c r="D268" s="263" t="e">
        <f>IF('Formulario PPGR2'!$G271="","",'Formulario PPGR1'!#REF!)</f>
        <v>#REF!</v>
      </c>
      <c r="E268" s="263" t="e">
        <f>IF('Formulario PPGR2'!$G271="","",'Formulario PPGR1'!#REF!)</f>
        <v>#REF!</v>
      </c>
      <c r="F268" s="263" t="e">
        <f>IF('Formulario PPGR2'!$G271="","",'Formulario PPGR1'!#REF!)</f>
        <v>#REF!</v>
      </c>
      <c r="G268" s="232" t="s">
        <v>269</v>
      </c>
      <c r="H268" s="232" t="s">
        <v>1063</v>
      </c>
      <c r="I268" s="232" t="s">
        <v>1064</v>
      </c>
      <c r="J268" s="231"/>
      <c r="K268" s="231"/>
      <c r="L268" s="231"/>
      <c r="M268" s="231"/>
      <c r="N268" s="231">
        <v>1</v>
      </c>
      <c r="O268" s="231"/>
      <c r="P268" s="231"/>
      <c r="Q268" s="231"/>
      <c r="R268" s="231"/>
      <c r="S268" s="231"/>
      <c r="T268" s="231"/>
      <c r="U268" s="231"/>
      <c r="V268" s="239">
        <f>+Tabla2[[#This Row],[Dic]]+Tabla2[[#This Row],[Nov]]+Tabla2[[#This Row],[Oct]]+Tabla2[[#This Row],[Sep]]+Tabla2[[#This Row],[Ago]]+Tabla2[[#This Row],[Jul]]+Tabla2[[#This Row],[Jun]]+Tabla2[[#This Row],[May]]+Tabla2[[#This Row],[Abr]]+Tabla2[[#This Row],[Mar]]+Tabla2[[#This Row],[Feb]]+Tabla2[[#This Row],[Ene]]</f>
        <v>1</v>
      </c>
      <c r="W268" s="259" t="s">
        <v>496</v>
      </c>
      <c r="X268" s="259" t="s">
        <v>610</v>
      </c>
      <c r="Y268" s="232"/>
      <c r="Z268" s="231" t="s">
        <v>1050</v>
      </c>
      <c r="AA268" s="255"/>
      <c r="AB268" s="255"/>
      <c r="AC268" s="255"/>
      <c r="AD268" s="255"/>
      <c r="AE268" s="255"/>
      <c r="AF268" s="255"/>
      <c r="AG268" s="255"/>
      <c r="AH268" s="255"/>
      <c r="AI268" s="255"/>
      <c r="AJ268" s="255"/>
      <c r="AK268" s="255"/>
      <c r="AL268" s="255"/>
      <c r="AM268" s="255"/>
      <c r="AN268" s="255"/>
      <c r="AO268" s="255"/>
      <c r="AP268" s="255"/>
      <c r="AQ268" s="255"/>
      <c r="AR268" s="255"/>
      <c r="AS268" s="255"/>
      <c r="AT268" s="255"/>
      <c r="AU268" s="255"/>
      <c r="AV268" s="255"/>
      <c r="AW268" s="255"/>
      <c r="AX268" s="255"/>
      <c r="AY268" s="255"/>
      <c r="AZ268" s="255"/>
      <c r="BA268" s="255"/>
      <c r="BB268" s="255"/>
    </row>
    <row r="269" spans="2:54" s="241" customFormat="1" ht="76.5" hidden="1">
      <c r="B269" s="263" t="e">
        <f>IF('Formulario PPGR2'!$G272="","",CONCATENATE('Formulario PPGR2'!$C272,".",'Formulario PPGR2'!$D272,".",'Formulario PPGR2'!$E272,".",'Formulario PPGR2'!$F272))</f>
        <v>#REF!</v>
      </c>
      <c r="C269" s="263"/>
      <c r="D269" s="263" t="e">
        <f>IF('Formulario PPGR2'!$G272="","",'Formulario PPGR1'!#REF!)</f>
        <v>#REF!</v>
      </c>
      <c r="E269" s="263" t="e">
        <f>IF('Formulario PPGR2'!$G272="","",'Formulario PPGR1'!#REF!)</f>
        <v>#REF!</v>
      </c>
      <c r="F269" s="263" t="e">
        <f>IF('Formulario PPGR2'!$G272="","",'Formulario PPGR1'!#REF!)</f>
        <v>#REF!</v>
      </c>
      <c r="G269" s="232" t="s">
        <v>271</v>
      </c>
      <c r="H269" s="232" t="s">
        <v>1065</v>
      </c>
      <c r="I269" s="232" t="s">
        <v>1066</v>
      </c>
      <c r="J269" s="231"/>
      <c r="K269" s="231">
        <v>1</v>
      </c>
      <c r="L269" s="231"/>
      <c r="M269" s="231"/>
      <c r="N269" s="231"/>
      <c r="O269" s="231"/>
      <c r="P269" s="231"/>
      <c r="Q269" s="231"/>
      <c r="R269" s="231"/>
      <c r="S269" s="231"/>
      <c r="T269" s="231"/>
      <c r="U269" s="231"/>
      <c r="V269" s="239">
        <f>+Tabla2[[#This Row],[Dic]]+Tabla2[[#This Row],[Nov]]+Tabla2[[#This Row],[Oct]]+Tabla2[[#This Row],[Sep]]+Tabla2[[#This Row],[Ago]]+Tabla2[[#This Row],[Jul]]+Tabla2[[#This Row],[Jun]]+Tabla2[[#This Row],[May]]+Tabla2[[#This Row],[Abr]]+Tabla2[[#This Row],[Mar]]+Tabla2[[#This Row],[Feb]]+Tabla2[[#This Row],[Ene]]</f>
        <v>1</v>
      </c>
      <c r="W269" s="259" t="s">
        <v>735</v>
      </c>
      <c r="X269" s="259"/>
      <c r="Y269" s="232"/>
      <c r="Z269" s="231" t="s">
        <v>1067</v>
      </c>
      <c r="AA269" s="255"/>
      <c r="AB269" s="255"/>
      <c r="AC269" s="255"/>
      <c r="AD269" s="255"/>
      <c r="AE269" s="255"/>
      <c r="AF269" s="255"/>
      <c r="AG269" s="255"/>
      <c r="AH269" s="255"/>
      <c r="AI269" s="255"/>
      <c r="AJ269" s="255"/>
      <c r="AK269" s="255"/>
      <c r="AL269" s="255"/>
      <c r="AM269" s="255"/>
      <c r="AN269" s="255"/>
      <c r="AO269" s="255"/>
      <c r="AP269" s="255"/>
      <c r="AQ269" s="255"/>
      <c r="AR269" s="255"/>
      <c r="AS269" s="255"/>
      <c r="AT269" s="255"/>
      <c r="AU269" s="255"/>
      <c r="AV269" s="255"/>
      <c r="AW269" s="255"/>
      <c r="AX269" s="255"/>
      <c r="AY269" s="255"/>
      <c r="AZ269" s="255"/>
      <c r="BA269" s="255"/>
      <c r="BB269" s="255"/>
    </row>
    <row r="270" spans="2:54" s="241" customFormat="1" ht="76.5" hidden="1">
      <c r="B270" s="263" t="e">
        <f>IF('Formulario PPGR2'!$G273="","",CONCATENATE('Formulario PPGR2'!$C273,".",'Formulario PPGR2'!$D273,".",'Formulario PPGR2'!$E273,".",'Formulario PPGR2'!$F273))</f>
        <v>#REF!</v>
      </c>
      <c r="C270" s="263"/>
      <c r="D270" s="263" t="e">
        <f>IF('Formulario PPGR2'!$G273="","",'Formulario PPGR1'!#REF!)</f>
        <v>#REF!</v>
      </c>
      <c r="E270" s="263" t="e">
        <f>IF('Formulario PPGR2'!$G273="","",'Formulario PPGR1'!#REF!)</f>
        <v>#REF!</v>
      </c>
      <c r="F270" s="263" t="e">
        <f>IF('Formulario PPGR2'!$G273="","",'Formulario PPGR1'!#REF!)</f>
        <v>#REF!</v>
      </c>
      <c r="G270" s="232" t="s">
        <v>271</v>
      </c>
      <c r="H270" s="232" t="s">
        <v>1068</v>
      </c>
      <c r="I270" s="232" t="s">
        <v>1069</v>
      </c>
      <c r="J270" s="231"/>
      <c r="K270" s="231"/>
      <c r="L270" s="231">
        <v>1</v>
      </c>
      <c r="M270" s="231"/>
      <c r="N270" s="231"/>
      <c r="O270" s="231"/>
      <c r="P270" s="231"/>
      <c r="Q270" s="231"/>
      <c r="R270" s="231"/>
      <c r="S270" s="231"/>
      <c r="T270" s="231"/>
      <c r="U270" s="231"/>
      <c r="V270" s="239">
        <f>+Tabla2[[#This Row],[Dic]]+Tabla2[[#This Row],[Nov]]+Tabla2[[#This Row],[Oct]]+Tabla2[[#This Row],[Sep]]+Tabla2[[#This Row],[Ago]]+Tabla2[[#This Row],[Jul]]+Tabla2[[#This Row],[Jun]]+Tabla2[[#This Row],[May]]+Tabla2[[#This Row],[Abr]]+Tabla2[[#This Row],[Mar]]+Tabla2[[#This Row],[Feb]]+Tabla2[[#This Row],[Ene]]</f>
        <v>1</v>
      </c>
      <c r="W270" s="259" t="s">
        <v>496</v>
      </c>
      <c r="X270" s="259" t="s">
        <v>518</v>
      </c>
      <c r="Y270" s="232"/>
      <c r="Z270" s="231" t="s">
        <v>1067</v>
      </c>
      <c r="AA270" s="255"/>
      <c r="AB270" s="255"/>
      <c r="AC270" s="255"/>
      <c r="AD270" s="255"/>
      <c r="AE270" s="255"/>
      <c r="AF270" s="255"/>
      <c r="AG270" s="255"/>
      <c r="AH270" s="255"/>
      <c r="AI270" s="255"/>
      <c r="AJ270" s="255"/>
      <c r="AK270" s="255"/>
      <c r="AL270" s="255"/>
      <c r="AM270" s="255"/>
      <c r="AN270" s="255"/>
      <c r="AO270" s="255"/>
      <c r="AP270" s="255"/>
      <c r="AQ270" s="255"/>
      <c r="AR270" s="255"/>
      <c r="AS270" s="255"/>
      <c r="AT270" s="255"/>
      <c r="AU270" s="255"/>
      <c r="AV270" s="255"/>
      <c r="AW270" s="255"/>
      <c r="AX270" s="255"/>
      <c r="AY270" s="255"/>
      <c r="AZ270" s="255"/>
      <c r="BA270" s="255"/>
      <c r="BB270" s="255"/>
    </row>
    <row r="271" spans="2:54" s="241" customFormat="1" ht="76.5" hidden="1">
      <c r="B271" s="263" t="e">
        <f>IF('Formulario PPGR2'!$G274="","",CONCATENATE('Formulario PPGR2'!$C274,".",'Formulario PPGR2'!$D274,".",'Formulario PPGR2'!$E274,".",'Formulario PPGR2'!$F274))</f>
        <v>#REF!</v>
      </c>
      <c r="C271" s="263"/>
      <c r="D271" s="263" t="e">
        <f>IF('Formulario PPGR2'!$G274="","",'Formulario PPGR1'!#REF!)</f>
        <v>#REF!</v>
      </c>
      <c r="E271" s="263" t="e">
        <f>IF('Formulario PPGR2'!$G274="","",'Formulario PPGR1'!#REF!)</f>
        <v>#REF!</v>
      </c>
      <c r="F271" s="263" t="e">
        <f>IF('Formulario PPGR2'!$G274="","",'Formulario PPGR1'!#REF!)</f>
        <v>#REF!</v>
      </c>
      <c r="G271" s="232" t="s">
        <v>271</v>
      </c>
      <c r="H271" s="232" t="s">
        <v>1070</v>
      </c>
      <c r="I271" s="232" t="s">
        <v>1071</v>
      </c>
      <c r="J271" s="231"/>
      <c r="K271" s="231"/>
      <c r="L271" s="231"/>
      <c r="M271" s="231"/>
      <c r="N271" s="231">
        <v>1</v>
      </c>
      <c r="O271" s="231"/>
      <c r="P271" s="231"/>
      <c r="Q271" s="231"/>
      <c r="R271" s="231"/>
      <c r="S271" s="231"/>
      <c r="T271" s="231"/>
      <c r="U271" s="231"/>
      <c r="V271" s="239">
        <f>+Tabla2[[#This Row],[Dic]]+Tabla2[[#This Row],[Nov]]+Tabla2[[#This Row],[Oct]]+Tabla2[[#This Row],[Sep]]+Tabla2[[#This Row],[Ago]]+Tabla2[[#This Row],[Jul]]+Tabla2[[#This Row],[Jun]]+Tabla2[[#This Row],[May]]+Tabla2[[#This Row],[Abr]]+Tabla2[[#This Row],[Mar]]+Tabla2[[#This Row],[Feb]]+Tabla2[[#This Row],[Ene]]</f>
        <v>1</v>
      </c>
      <c r="W271" s="259" t="s">
        <v>513</v>
      </c>
      <c r="X271" s="259"/>
      <c r="Y271" s="232"/>
      <c r="Z271" s="231" t="s">
        <v>1067</v>
      </c>
      <c r="AA271" s="255"/>
      <c r="AB271" s="255"/>
      <c r="AC271" s="255"/>
      <c r="AD271" s="255"/>
      <c r="AE271" s="255"/>
      <c r="AF271" s="255"/>
      <c r="AG271" s="255"/>
      <c r="AH271" s="255"/>
      <c r="AI271" s="255"/>
      <c r="AJ271" s="255"/>
      <c r="AK271" s="255"/>
      <c r="AL271" s="255"/>
      <c r="AM271" s="255"/>
      <c r="AN271" s="255"/>
      <c r="AO271" s="255"/>
      <c r="AP271" s="255"/>
      <c r="AQ271" s="255"/>
      <c r="AR271" s="255"/>
      <c r="AS271" s="255"/>
      <c r="AT271" s="255"/>
      <c r="AU271" s="255"/>
      <c r="AV271" s="255"/>
      <c r="AW271" s="255"/>
      <c r="AX271" s="255"/>
      <c r="AY271" s="255"/>
      <c r="AZ271" s="255"/>
      <c r="BA271" s="255"/>
      <c r="BB271" s="255"/>
    </row>
    <row r="272" spans="2:54" s="241" customFormat="1" ht="76.5" hidden="1">
      <c r="B272" s="263" t="e">
        <f>IF('Formulario PPGR2'!$G275="","",CONCATENATE('Formulario PPGR2'!$C275,".",'Formulario PPGR2'!$D275,".",'Formulario PPGR2'!$E275,".",'Formulario PPGR2'!$F275))</f>
        <v>#REF!</v>
      </c>
      <c r="C272" s="263"/>
      <c r="D272" s="263" t="e">
        <f>IF('Formulario PPGR2'!$G275="","",'Formulario PPGR1'!#REF!)</f>
        <v>#REF!</v>
      </c>
      <c r="E272" s="263" t="e">
        <f>IF('Formulario PPGR2'!$G275="","",'Formulario PPGR1'!#REF!)</f>
        <v>#REF!</v>
      </c>
      <c r="F272" s="263" t="e">
        <f>IF('Formulario PPGR2'!$G275="","",'Formulario PPGR1'!#REF!)</f>
        <v>#REF!</v>
      </c>
      <c r="G272" s="232" t="s">
        <v>271</v>
      </c>
      <c r="H272" s="232" t="s">
        <v>1072</v>
      </c>
      <c r="I272" s="232" t="s">
        <v>1073</v>
      </c>
      <c r="J272" s="231"/>
      <c r="K272" s="231"/>
      <c r="L272" s="231"/>
      <c r="M272" s="231"/>
      <c r="N272" s="231">
        <v>2</v>
      </c>
      <c r="O272" s="231"/>
      <c r="P272" s="231"/>
      <c r="Q272" s="231"/>
      <c r="R272" s="231"/>
      <c r="S272" s="231"/>
      <c r="T272" s="231"/>
      <c r="U272" s="231"/>
      <c r="V272" s="239">
        <f>+Tabla2[[#This Row],[Dic]]+Tabla2[[#This Row],[Nov]]+Tabla2[[#This Row],[Oct]]+Tabla2[[#This Row],[Sep]]+Tabla2[[#This Row],[Ago]]+Tabla2[[#This Row],[Jul]]+Tabla2[[#This Row],[Jun]]+Tabla2[[#This Row],[May]]+Tabla2[[#This Row],[Abr]]+Tabla2[[#This Row],[Mar]]+Tabla2[[#This Row],[Feb]]+Tabla2[[#This Row],[Ene]]</f>
        <v>2</v>
      </c>
      <c r="W272" s="259" t="s">
        <v>496</v>
      </c>
      <c r="X272" s="259"/>
      <c r="Y272" s="232"/>
      <c r="Z272" s="231" t="s">
        <v>1067</v>
      </c>
      <c r="AA272" s="255"/>
      <c r="AB272" s="255"/>
      <c r="AC272" s="255"/>
      <c r="AD272" s="255"/>
      <c r="AE272" s="255"/>
      <c r="AF272" s="255"/>
      <c r="AG272" s="255"/>
      <c r="AH272" s="255"/>
      <c r="AI272" s="255"/>
      <c r="AJ272" s="255"/>
      <c r="AK272" s="255"/>
      <c r="AL272" s="255"/>
      <c r="AM272" s="255"/>
      <c r="AN272" s="255"/>
      <c r="AO272" s="255"/>
      <c r="AP272" s="255"/>
      <c r="AQ272" s="255"/>
      <c r="AR272" s="255"/>
      <c r="AS272" s="255"/>
      <c r="AT272" s="255"/>
      <c r="AU272" s="255"/>
      <c r="AV272" s="255"/>
      <c r="AW272" s="255"/>
      <c r="AX272" s="255"/>
      <c r="AY272" s="255"/>
      <c r="AZ272" s="255"/>
      <c r="BA272" s="255"/>
      <c r="BB272" s="255"/>
    </row>
    <row r="273" spans="2:54" s="241" customFormat="1" ht="76.5" hidden="1">
      <c r="B273" s="263" t="e">
        <f>IF('Formulario PPGR2'!$G276="","",CONCATENATE('Formulario PPGR2'!$C276,".",'Formulario PPGR2'!$D276,".",'Formulario PPGR2'!$E276,".",'Formulario PPGR2'!$F276))</f>
        <v>#REF!</v>
      </c>
      <c r="C273" s="263"/>
      <c r="D273" s="263" t="e">
        <f>IF('Formulario PPGR2'!$G276="","",'Formulario PPGR1'!#REF!)</f>
        <v>#REF!</v>
      </c>
      <c r="E273" s="263" t="e">
        <f>IF('Formulario PPGR2'!$G276="","",'Formulario PPGR1'!#REF!)</f>
        <v>#REF!</v>
      </c>
      <c r="F273" s="263" t="e">
        <f>IF('Formulario PPGR2'!$G276="","",'Formulario PPGR1'!#REF!)</f>
        <v>#REF!</v>
      </c>
      <c r="G273" s="232" t="s">
        <v>271</v>
      </c>
      <c r="H273" s="232" t="s">
        <v>1074</v>
      </c>
      <c r="I273" s="232" t="s">
        <v>1075</v>
      </c>
      <c r="J273" s="231"/>
      <c r="K273" s="231"/>
      <c r="L273" s="231">
        <v>1</v>
      </c>
      <c r="M273" s="231"/>
      <c r="N273" s="231"/>
      <c r="O273" s="231">
        <v>1</v>
      </c>
      <c r="P273" s="231"/>
      <c r="Q273" s="231"/>
      <c r="R273" s="231">
        <v>1</v>
      </c>
      <c r="S273" s="231"/>
      <c r="T273" s="231"/>
      <c r="U273" s="231"/>
      <c r="V273" s="239">
        <f>+Tabla2[[#This Row],[Dic]]+Tabla2[[#This Row],[Nov]]+Tabla2[[#This Row],[Oct]]+Tabla2[[#This Row],[Sep]]+Tabla2[[#This Row],[Ago]]+Tabla2[[#This Row],[Jul]]+Tabla2[[#This Row],[Jun]]+Tabla2[[#This Row],[May]]+Tabla2[[#This Row],[Abr]]+Tabla2[[#This Row],[Mar]]+Tabla2[[#This Row],[Feb]]+Tabla2[[#This Row],[Ene]]</f>
        <v>3</v>
      </c>
      <c r="W273" s="259" t="s">
        <v>513</v>
      </c>
      <c r="X273" s="259"/>
      <c r="Y273" s="232"/>
      <c r="Z273" s="231" t="s">
        <v>1067</v>
      </c>
      <c r="AA273" s="255"/>
      <c r="AB273" s="255"/>
      <c r="AC273" s="255"/>
      <c r="AD273" s="255"/>
      <c r="AE273" s="255"/>
      <c r="AF273" s="255"/>
      <c r="AG273" s="255"/>
      <c r="AH273" s="255"/>
      <c r="AI273" s="255"/>
      <c r="AJ273" s="255"/>
      <c r="AK273" s="255"/>
      <c r="AL273" s="255"/>
      <c r="AM273" s="255"/>
      <c r="AN273" s="255"/>
      <c r="AO273" s="255"/>
      <c r="AP273" s="255"/>
      <c r="AQ273" s="255"/>
      <c r="AR273" s="255"/>
      <c r="AS273" s="255"/>
      <c r="AT273" s="255"/>
      <c r="AU273" s="255"/>
      <c r="AV273" s="255"/>
      <c r="AW273" s="255"/>
      <c r="AX273" s="255"/>
      <c r="AY273" s="255"/>
      <c r="AZ273" s="255"/>
      <c r="BA273" s="255"/>
      <c r="BB273" s="255"/>
    </row>
    <row r="274" spans="2:54" s="241" customFormat="1" ht="76.5" hidden="1">
      <c r="B274" s="263" t="e">
        <f>IF('Formulario PPGR2'!$G277="","",CONCATENATE('Formulario PPGR2'!$C277,".",'Formulario PPGR2'!$D277,".",'Formulario PPGR2'!$E277,".",'Formulario PPGR2'!$F277))</f>
        <v>#REF!</v>
      </c>
      <c r="C274" s="263"/>
      <c r="D274" s="263" t="e">
        <f>IF('Formulario PPGR2'!$G277="","",'Formulario PPGR1'!#REF!)</f>
        <v>#REF!</v>
      </c>
      <c r="E274" s="263" t="e">
        <f>IF('Formulario PPGR2'!$G277="","",'Formulario PPGR1'!#REF!)</f>
        <v>#REF!</v>
      </c>
      <c r="F274" s="263" t="e">
        <f>IF('Formulario PPGR2'!$G277="","",'Formulario PPGR1'!#REF!)</f>
        <v>#REF!</v>
      </c>
      <c r="G274" s="232" t="s">
        <v>271</v>
      </c>
      <c r="H274" s="232" t="s">
        <v>1076</v>
      </c>
      <c r="I274" s="232" t="s">
        <v>1077</v>
      </c>
      <c r="J274" s="231"/>
      <c r="K274" s="231"/>
      <c r="L274" s="231"/>
      <c r="M274" s="231"/>
      <c r="N274" s="231"/>
      <c r="O274" s="231"/>
      <c r="P274" s="231"/>
      <c r="Q274" s="231"/>
      <c r="R274" s="231"/>
      <c r="S274" s="231"/>
      <c r="T274" s="231"/>
      <c r="U274" s="231">
        <v>1</v>
      </c>
      <c r="V274" s="239">
        <f>+Tabla2[[#This Row],[Dic]]+Tabla2[[#This Row],[Nov]]+Tabla2[[#This Row],[Oct]]+Tabla2[[#This Row],[Sep]]+Tabla2[[#This Row],[Ago]]+Tabla2[[#This Row],[Jul]]+Tabla2[[#This Row],[Jun]]+Tabla2[[#This Row],[May]]+Tabla2[[#This Row],[Abr]]+Tabla2[[#This Row],[Mar]]+Tabla2[[#This Row],[Feb]]+Tabla2[[#This Row],[Ene]]</f>
        <v>1</v>
      </c>
      <c r="W274" s="259" t="s">
        <v>513</v>
      </c>
      <c r="X274" s="259" t="s">
        <v>735</v>
      </c>
      <c r="Y274" s="232"/>
      <c r="Z274" s="231" t="s">
        <v>1067</v>
      </c>
      <c r="AA274" s="255"/>
      <c r="AB274" s="255"/>
      <c r="AC274" s="255"/>
      <c r="AD274" s="255"/>
      <c r="AE274" s="255"/>
      <c r="AF274" s="255"/>
      <c r="AG274" s="255"/>
      <c r="AH274" s="255"/>
      <c r="AI274" s="255"/>
      <c r="AJ274" s="255"/>
      <c r="AK274" s="255"/>
      <c r="AL274" s="255"/>
      <c r="AM274" s="255"/>
      <c r="AN274" s="255"/>
      <c r="AO274" s="255"/>
      <c r="AP274" s="255"/>
      <c r="AQ274" s="255"/>
      <c r="AR274" s="255"/>
      <c r="AS274" s="255"/>
      <c r="AT274" s="255"/>
      <c r="AU274" s="255"/>
      <c r="AV274" s="255"/>
      <c r="AW274" s="255"/>
      <c r="AX274" s="255"/>
      <c r="AY274" s="255"/>
      <c r="AZ274" s="255"/>
      <c r="BA274" s="255"/>
      <c r="BB274" s="255"/>
    </row>
    <row r="275" spans="2:54" s="241" customFormat="1" ht="76.5" hidden="1">
      <c r="B275" s="263" t="e">
        <f>IF('Formulario PPGR2'!$G278="","",CONCATENATE('Formulario PPGR2'!$C278,".",'Formulario PPGR2'!$D278,".",'Formulario PPGR2'!$E278,".",'Formulario PPGR2'!$F278))</f>
        <v>#REF!</v>
      </c>
      <c r="C275" s="263"/>
      <c r="D275" s="263" t="e">
        <f>IF('Formulario PPGR2'!$G278="","",'Formulario PPGR1'!#REF!)</f>
        <v>#REF!</v>
      </c>
      <c r="E275" s="263" t="e">
        <f>IF('Formulario PPGR2'!$G278="","",'Formulario PPGR1'!#REF!)</f>
        <v>#REF!</v>
      </c>
      <c r="F275" s="263" t="e">
        <f>IF('Formulario PPGR2'!$G278="","",'Formulario PPGR1'!#REF!)</f>
        <v>#REF!</v>
      </c>
      <c r="G275" s="232" t="s">
        <v>271</v>
      </c>
      <c r="H275" s="232" t="s">
        <v>1078</v>
      </c>
      <c r="I275" s="232" t="s">
        <v>1079</v>
      </c>
      <c r="J275" s="231"/>
      <c r="K275" s="231"/>
      <c r="L275" s="231"/>
      <c r="M275" s="231">
        <v>1</v>
      </c>
      <c r="N275" s="231"/>
      <c r="O275" s="231"/>
      <c r="P275" s="231"/>
      <c r="Q275" s="231"/>
      <c r="R275" s="231"/>
      <c r="S275" s="231">
        <v>1</v>
      </c>
      <c r="T275" s="231"/>
      <c r="U275" s="231"/>
      <c r="V275" s="239">
        <f>+Tabla2[[#This Row],[Dic]]+Tabla2[[#This Row],[Nov]]+Tabla2[[#This Row],[Oct]]+Tabla2[[#This Row],[Sep]]+Tabla2[[#This Row],[Ago]]+Tabla2[[#This Row],[Jul]]+Tabla2[[#This Row],[Jun]]+Tabla2[[#This Row],[May]]+Tabla2[[#This Row],[Abr]]+Tabla2[[#This Row],[Mar]]+Tabla2[[#This Row],[Feb]]+Tabla2[[#This Row],[Ene]]</f>
        <v>2</v>
      </c>
      <c r="W275" s="259" t="s">
        <v>496</v>
      </c>
      <c r="X275" s="259" t="s">
        <v>518</v>
      </c>
      <c r="Y275" s="232"/>
      <c r="Z275" s="231" t="s">
        <v>1067</v>
      </c>
      <c r="AA275" s="255"/>
      <c r="AB275" s="255"/>
      <c r="AC275" s="255"/>
      <c r="AD275" s="255"/>
      <c r="AE275" s="255"/>
      <c r="AF275" s="255"/>
      <c r="AG275" s="255"/>
      <c r="AH275" s="255"/>
      <c r="AI275" s="255"/>
      <c r="AJ275" s="255"/>
      <c r="AK275" s="255"/>
      <c r="AL275" s="255"/>
      <c r="AM275" s="255"/>
      <c r="AN275" s="255"/>
      <c r="AO275" s="255"/>
      <c r="AP275" s="255"/>
      <c r="AQ275" s="255"/>
      <c r="AR275" s="255"/>
      <c r="AS275" s="255"/>
      <c r="AT275" s="255"/>
      <c r="AU275" s="255"/>
      <c r="AV275" s="255"/>
      <c r="AW275" s="255"/>
      <c r="AX275" s="255"/>
      <c r="AY275" s="255"/>
      <c r="AZ275" s="255"/>
      <c r="BA275" s="255"/>
      <c r="BB275" s="255"/>
    </row>
    <row r="276" spans="2:54" s="241" customFormat="1" ht="38.25" hidden="1">
      <c r="B276" s="263" t="e">
        <f>IF('Formulario PPGR2'!$G279="","",CONCATENATE('Formulario PPGR2'!$C279,".",'Formulario PPGR2'!$D279,".",'Formulario PPGR2'!$E279,".",'Formulario PPGR2'!$F279))</f>
        <v>#REF!</v>
      </c>
      <c r="C276" s="263"/>
      <c r="D276" s="263" t="e">
        <f>IF('Formulario PPGR2'!$G279="","",'Formulario PPGR1'!#REF!)</f>
        <v>#REF!</v>
      </c>
      <c r="E276" s="263" t="e">
        <f>IF('Formulario PPGR2'!$G279="","",'Formulario PPGR1'!#REF!)</f>
        <v>#REF!</v>
      </c>
      <c r="F276" s="263" t="e">
        <f>IF('Formulario PPGR2'!$G279="","",'Formulario PPGR1'!#REF!)</f>
        <v>#REF!</v>
      </c>
      <c r="G276" s="232" t="s">
        <v>276</v>
      </c>
      <c r="H276" s="232" t="s">
        <v>1080</v>
      </c>
      <c r="I276" s="232" t="s">
        <v>1081</v>
      </c>
      <c r="J276" s="231"/>
      <c r="K276" s="231">
        <v>1</v>
      </c>
      <c r="L276" s="231"/>
      <c r="M276" s="231"/>
      <c r="N276" s="231"/>
      <c r="O276" s="231"/>
      <c r="P276" s="231"/>
      <c r="Q276" s="231"/>
      <c r="R276" s="231"/>
      <c r="S276" s="231"/>
      <c r="T276" s="231"/>
      <c r="U276" s="231"/>
      <c r="V276" s="239">
        <f>+Tabla2[[#This Row],[Dic]]+Tabla2[[#This Row],[Nov]]+Tabla2[[#This Row],[Oct]]+Tabla2[[#This Row],[Sep]]+Tabla2[[#This Row],[Ago]]+Tabla2[[#This Row],[Jul]]+Tabla2[[#This Row],[Jun]]+Tabla2[[#This Row],[May]]+Tabla2[[#This Row],[Abr]]+Tabla2[[#This Row],[Mar]]+Tabla2[[#This Row],[Feb]]+Tabla2[[#This Row],[Ene]]</f>
        <v>1</v>
      </c>
      <c r="W276" s="259" t="s">
        <v>735</v>
      </c>
      <c r="X276" s="259"/>
      <c r="Y276" s="232"/>
      <c r="Z276" s="231" t="s">
        <v>964</v>
      </c>
      <c r="AA276" s="255"/>
      <c r="AB276" s="255"/>
      <c r="AC276" s="255"/>
      <c r="AD276" s="255"/>
      <c r="AE276" s="255"/>
      <c r="AF276" s="255"/>
      <c r="AG276" s="255"/>
      <c r="AH276" s="255"/>
      <c r="AI276" s="255"/>
      <c r="AJ276" s="255"/>
      <c r="AK276" s="255"/>
      <c r="AL276" s="255"/>
      <c r="AM276" s="255"/>
      <c r="AN276" s="255"/>
      <c r="AO276" s="255"/>
      <c r="AP276" s="255"/>
      <c r="AQ276" s="255"/>
      <c r="AR276" s="255"/>
      <c r="AS276" s="255"/>
      <c r="AT276" s="255"/>
      <c r="AU276" s="255"/>
      <c r="AV276" s="255"/>
      <c r="AW276" s="255"/>
      <c r="AX276" s="255"/>
      <c r="AY276" s="255"/>
      <c r="AZ276" s="255"/>
      <c r="BA276" s="255"/>
      <c r="BB276" s="255"/>
    </row>
    <row r="277" spans="2:54" s="241" customFormat="1" ht="38.25" hidden="1">
      <c r="B277" s="263" t="e">
        <f>IF('Formulario PPGR2'!$G280="","",CONCATENATE('Formulario PPGR2'!$C280,".",'Formulario PPGR2'!$D280,".",'Formulario PPGR2'!$E280,".",'Formulario PPGR2'!$F280))</f>
        <v>#REF!</v>
      </c>
      <c r="C277" s="263"/>
      <c r="D277" s="263" t="e">
        <f>IF('Formulario PPGR2'!$G280="","",'Formulario PPGR1'!#REF!)</f>
        <v>#REF!</v>
      </c>
      <c r="E277" s="263" t="e">
        <f>IF('Formulario PPGR2'!$G280="","",'Formulario PPGR1'!#REF!)</f>
        <v>#REF!</v>
      </c>
      <c r="F277" s="263" t="e">
        <f>IF('Formulario PPGR2'!$G280="","",'Formulario PPGR1'!#REF!)</f>
        <v>#REF!</v>
      </c>
      <c r="G277" s="232" t="s">
        <v>276</v>
      </c>
      <c r="H277" s="232" t="s">
        <v>1082</v>
      </c>
      <c r="I277" s="232" t="s">
        <v>1083</v>
      </c>
      <c r="J277" s="231"/>
      <c r="K277" s="231"/>
      <c r="L277" s="231">
        <v>1</v>
      </c>
      <c r="M277" s="231"/>
      <c r="N277" s="231"/>
      <c r="O277" s="231">
        <v>1</v>
      </c>
      <c r="P277" s="231"/>
      <c r="Q277" s="231"/>
      <c r="R277" s="231">
        <v>1</v>
      </c>
      <c r="S277" s="231"/>
      <c r="T277" s="231"/>
      <c r="U277" s="231"/>
      <c r="V277" s="239">
        <f>+Tabla2[[#This Row],[Dic]]+Tabla2[[#This Row],[Nov]]+Tabla2[[#This Row],[Oct]]+Tabla2[[#This Row],[Sep]]+Tabla2[[#This Row],[Ago]]+Tabla2[[#This Row],[Jul]]+Tabla2[[#This Row],[Jun]]+Tabla2[[#This Row],[May]]+Tabla2[[#This Row],[Abr]]+Tabla2[[#This Row],[Mar]]+Tabla2[[#This Row],[Feb]]+Tabla2[[#This Row],[Ene]]</f>
        <v>3</v>
      </c>
      <c r="W277" s="259" t="s">
        <v>496</v>
      </c>
      <c r="X277" s="259" t="s">
        <v>610</v>
      </c>
      <c r="Y277" s="232"/>
      <c r="Z277" s="231" t="s">
        <v>964</v>
      </c>
      <c r="AA277" s="255"/>
      <c r="AB277" s="255"/>
      <c r="AC277" s="255"/>
      <c r="AD277" s="255"/>
      <c r="AE277" s="255"/>
      <c r="AF277" s="255"/>
      <c r="AG277" s="255"/>
      <c r="AH277" s="255"/>
      <c r="AI277" s="255"/>
      <c r="AJ277" s="255"/>
      <c r="AK277" s="255"/>
      <c r="AL277" s="255"/>
      <c r="AM277" s="255"/>
      <c r="AN277" s="255"/>
      <c r="AO277" s="255"/>
      <c r="AP277" s="255"/>
      <c r="AQ277" s="255"/>
      <c r="AR277" s="255"/>
      <c r="AS277" s="255"/>
      <c r="AT277" s="255"/>
      <c r="AU277" s="255"/>
      <c r="AV277" s="255"/>
      <c r="AW277" s="255"/>
      <c r="AX277" s="255"/>
      <c r="AY277" s="255"/>
      <c r="AZ277" s="255"/>
      <c r="BA277" s="255"/>
      <c r="BB277" s="255"/>
    </row>
    <row r="278" spans="2:54" s="241" customFormat="1" ht="51" hidden="1">
      <c r="B278" s="263" t="e">
        <f>IF('Formulario PPGR2'!$G327="","",CONCATENATE('Formulario PPGR2'!$C327,".",'Formulario PPGR2'!$D327,".",'Formulario PPGR2'!$E327,".",'Formulario PPGR2'!$F327))</f>
        <v>#REF!</v>
      </c>
      <c r="C278" s="263"/>
      <c r="D278" s="263" t="e">
        <f>IF('Formulario PPGR2'!$G327="","",'Formulario PPGR1'!#REF!)</f>
        <v>#REF!</v>
      </c>
      <c r="E278" s="263" t="e">
        <f>IF('Formulario PPGR2'!$G327="","",'Formulario PPGR1'!#REF!)</f>
        <v>#REF!</v>
      </c>
      <c r="F278" s="263" t="e">
        <f>IF('Formulario PPGR2'!$G327="","",'Formulario PPGR1'!#REF!)</f>
        <v>#REF!</v>
      </c>
      <c r="G278" s="232" t="s">
        <v>279</v>
      </c>
      <c r="H278" s="232" t="s">
        <v>1084</v>
      </c>
      <c r="I278" s="232" t="s">
        <v>1085</v>
      </c>
      <c r="J278" s="231"/>
      <c r="K278" s="231"/>
      <c r="L278" s="231">
        <v>1</v>
      </c>
      <c r="M278" s="231"/>
      <c r="N278" s="231"/>
      <c r="O278" s="231">
        <v>1</v>
      </c>
      <c r="P278" s="231"/>
      <c r="Q278" s="231"/>
      <c r="R278" s="231">
        <v>1</v>
      </c>
      <c r="S278" s="231"/>
      <c r="T278" s="231"/>
      <c r="U278" s="231">
        <v>1</v>
      </c>
      <c r="V278" s="239">
        <f>+Tabla2[[#This Row],[Dic]]+Tabla2[[#This Row],[Nov]]+Tabla2[[#This Row],[Oct]]+Tabla2[[#This Row],[Sep]]+Tabla2[[#This Row],[Ago]]+Tabla2[[#This Row],[Jul]]+Tabla2[[#This Row],[Jun]]+Tabla2[[#This Row],[May]]+Tabla2[[#This Row],[Abr]]+Tabla2[[#This Row],[Mar]]+Tabla2[[#This Row],[Feb]]+Tabla2[[#This Row],[Ene]]</f>
        <v>4</v>
      </c>
      <c r="W278" s="259" t="s">
        <v>513</v>
      </c>
      <c r="X278" s="259"/>
      <c r="Y278" s="232"/>
      <c r="Z278" s="231" t="s">
        <v>504</v>
      </c>
      <c r="AA278" s="255"/>
      <c r="AB278" s="255"/>
      <c r="AC278" s="255"/>
      <c r="AD278" s="255"/>
      <c r="AE278" s="255"/>
      <c r="AF278" s="255"/>
      <c r="AG278" s="255"/>
      <c r="AH278" s="255"/>
      <c r="AI278" s="255"/>
      <c r="AJ278" s="255"/>
      <c r="AK278" s="255"/>
      <c r="AL278" s="255"/>
      <c r="AM278" s="255"/>
      <c r="AN278" s="255"/>
      <c r="AO278" s="255"/>
      <c r="AP278" s="255"/>
      <c r="AQ278" s="255"/>
      <c r="AR278" s="255"/>
      <c r="AS278" s="255"/>
      <c r="AT278" s="255"/>
      <c r="AU278" s="255"/>
      <c r="AV278" s="255"/>
      <c r="AW278" s="255"/>
      <c r="AX278" s="255"/>
      <c r="AY278" s="255"/>
      <c r="AZ278" s="255"/>
      <c r="BA278" s="255"/>
      <c r="BB278" s="255"/>
    </row>
    <row r="279" spans="2:54" s="241" customFormat="1" ht="63.75" hidden="1">
      <c r="B279" s="263" t="e">
        <f>IF('Formulario PPGR2'!$G328="","",CONCATENATE('Formulario PPGR2'!$C328,".",'Formulario PPGR2'!$D328,".",'Formulario PPGR2'!$E328,".",'Formulario PPGR2'!$F328))</f>
        <v>#REF!</v>
      </c>
      <c r="C279" s="263"/>
      <c r="D279" s="263" t="e">
        <f>IF('Formulario PPGR2'!$G328="","",'Formulario PPGR1'!#REF!)</f>
        <v>#REF!</v>
      </c>
      <c r="E279" s="263" t="e">
        <f>IF('Formulario PPGR2'!$G328="","",'Formulario PPGR1'!#REF!)</f>
        <v>#REF!</v>
      </c>
      <c r="F279" s="263" t="e">
        <f>IF('Formulario PPGR2'!$G328="","",'Formulario PPGR1'!#REF!)</f>
        <v>#REF!</v>
      </c>
      <c r="G279" s="232" t="s">
        <v>279</v>
      </c>
      <c r="H279" s="232" t="s">
        <v>1086</v>
      </c>
      <c r="I279" s="232" t="s">
        <v>1087</v>
      </c>
      <c r="J279" s="231"/>
      <c r="K279" s="231"/>
      <c r="L279" s="231">
        <v>1</v>
      </c>
      <c r="M279" s="231"/>
      <c r="N279" s="231"/>
      <c r="O279" s="231"/>
      <c r="P279" s="231">
        <v>1</v>
      </c>
      <c r="Q279" s="231"/>
      <c r="R279" s="231"/>
      <c r="S279" s="231"/>
      <c r="T279" s="231">
        <v>1</v>
      </c>
      <c r="U279" s="231"/>
      <c r="V279" s="239">
        <f>+Tabla2[[#This Row],[Dic]]+Tabla2[[#This Row],[Nov]]+Tabla2[[#This Row],[Oct]]+Tabla2[[#This Row],[Sep]]+Tabla2[[#This Row],[Ago]]+Tabla2[[#This Row],[Jul]]+Tabla2[[#This Row],[Jun]]+Tabla2[[#This Row],[May]]+Tabla2[[#This Row],[Abr]]+Tabla2[[#This Row],[Mar]]+Tabla2[[#This Row],[Feb]]+Tabla2[[#This Row],[Ene]]</f>
        <v>3</v>
      </c>
      <c r="W279" s="259" t="s">
        <v>513</v>
      </c>
      <c r="X279" s="259"/>
      <c r="Y279" s="232"/>
      <c r="Z279" s="231" t="s">
        <v>504</v>
      </c>
      <c r="AA279" s="255"/>
      <c r="AB279" s="255"/>
      <c r="AC279" s="255"/>
      <c r="AD279" s="255"/>
      <c r="AE279" s="255"/>
      <c r="AF279" s="255"/>
      <c r="AG279" s="255"/>
      <c r="AH279" s="255"/>
      <c r="AI279" s="255"/>
      <c r="AJ279" s="255"/>
      <c r="AK279" s="255"/>
      <c r="AL279" s="255"/>
      <c r="AM279" s="255"/>
      <c r="AN279" s="255"/>
      <c r="AO279" s="255"/>
      <c r="AP279" s="255"/>
      <c r="AQ279" s="255"/>
      <c r="AR279" s="255"/>
      <c r="AS279" s="255"/>
      <c r="AT279" s="255"/>
      <c r="AU279" s="255"/>
      <c r="AV279" s="255"/>
      <c r="AW279" s="255"/>
      <c r="AX279" s="255"/>
      <c r="AY279" s="255"/>
      <c r="AZ279" s="255"/>
      <c r="BA279" s="255"/>
      <c r="BB279" s="255"/>
    </row>
    <row r="280" spans="2:54" s="241" customFormat="1" ht="63.75" hidden="1">
      <c r="B280" s="263" t="e">
        <f>IF('Formulario PPGR2'!$G329="","",CONCATENATE('Formulario PPGR2'!$C329,".",'Formulario PPGR2'!$D329,".",'Formulario PPGR2'!$E329,".",'Formulario PPGR2'!$F329))</f>
        <v>#REF!</v>
      </c>
      <c r="C280" s="263"/>
      <c r="D280" s="263" t="e">
        <f>IF('Formulario PPGR2'!$G329="","",'Formulario PPGR1'!#REF!)</f>
        <v>#REF!</v>
      </c>
      <c r="E280" s="263" t="e">
        <f>IF('Formulario PPGR2'!$G329="","",'Formulario PPGR1'!#REF!)</f>
        <v>#REF!</v>
      </c>
      <c r="F280" s="263" t="e">
        <f>IF('Formulario PPGR2'!$G329="","",'Formulario PPGR1'!#REF!)</f>
        <v>#REF!</v>
      </c>
      <c r="G280" s="232" t="s">
        <v>279</v>
      </c>
      <c r="H280" s="232" t="s">
        <v>1088</v>
      </c>
      <c r="I280" s="232" t="s">
        <v>1089</v>
      </c>
      <c r="J280" s="231"/>
      <c r="K280" s="231"/>
      <c r="L280" s="231">
        <v>1</v>
      </c>
      <c r="M280" s="231"/>
      <c r="N280" s="231"/>
      <c r="O280" s="231">
        <v>1</v>
      </c>
      <c r="P280" s="231"/>
      <c r="Q280" s="231"/>
      <c r="R280" s="231">
        <v>1</v>
      </c>
      <c r="S280" s="231"/>
      <c r="T280" s="231"/>
      <c r="U280" s="231"/>
      <c r="V280" s="239">
        <f>+Tabla2[[#This Row],[Dic]]+Tabla2[[#This Row],[Nov]]+Tabla2[[#This Row],[Oct]]+Tabla2[[#This Row],[Sep]]+Tabla2[[#This Row],[Ago]]+Tabla2[[#This Row],[Jul]]+Tabla2[[#This Row],[Jun]]+Tabla2[[#This Row],[May]]+Tabla2[[#This Row],[Abr]]+Tabla2[[#This Row],[Mar]]+Tabla2[[#This Row],[Feb]]+Tabla2[[#This Row],[Ene]]</f>
        <v>3</v>
      </c>
      <c r="W280" s="259" t="s">
        <v>497</v>
      </c>
      <c r="X280" s="259" t="s">
        <v>496</v>
      </c>
      <c r="Y280" s="232"/>
      <c r="Z280" s="231" t="s">
        <v>504</v>
      </c>
      <c r="AA280" s="255"/>
      <c r="AB280" s="255"/>
      <c r="AC280" s="255"/>
      <c r="AD280" s="255"/>
      <c r="AE280" s="255"/>
      <c r="AF280" s="255"/>
      <c r="AG280" s="255"/>
      <c r="AH280" s="255"/>
      <c r="AI280" s="255"/>
      <c r="AJ280" s="255"/>
      <c r="AK280" s="255"/>
      <c r="AL280" s="255"/>
      <c r="AM280" s="255"/>
      <c r="AN280" s="255"/>
      <c r="AO280" s="255"/>
      <c r="AP280" s="255"/>
      <c r="AQ280" s="255"/>
      <c r="AR280" s="255"/>
      <c r="AS280" s="255"/>
      <c r="AT280" s="255"/>
      <c r="AU280" s="255"/>
      <c r="AV280" s="255"/>
      <c r="AW280" s="255"/>
      <c r="AX280" s="255"/>
      <c r="AY280" s="255"/>
      <c r="AZ280" s="255"/>
      <c r="BA280" s="255"/>
      <c r="BB280" s="255"/>
    </row>
    <row r="281" spans="2:54" s="241" customFormat="1" ht="114.75" hidden="1">
      <c r="B281" s="263" t="e">
        <f>IF('Formulario PPGR2'!$G330="","",CONCATENATE('Formulario PPGR2'!$C330,".",'Formulario PPGR2'!$D330,".",'Formulario PPGR2'!$E330,".",'Formulario PPGR2'!$F330))</f>
        <v>#REF!</v>
      </c>
      <c r="C281" s="263"/>
      <c r="D281" s="263" t="e">
        <f>IF('Formulario PPGR2'!$G330="","",'Formulario PPGR1'!#REF!)</f>
        <v>#REF!</v>
      </c>
      <c r="E281" s="263" t="e">
        <f>IF('Formulario PPGR2'!$G330="","",'Formulario PPGR1'!#REF!)</f>
        <v>#REF!</v>
      </c>
      <c r="F281" s="263" t="e">
        <f>IF('Formulario PPGR2'!$G330="","",'Formulario PPGR1'!#REF!)</f>
        <v>#REF!</v>
      </c>
      <c r="G281" s="232" t="s">
        <v>279</v>
      </c>
      <c r="H281" s="232" t="s">
        <v>1090</v>
      </c>
      <c r="I281" s="232" t="s">
        <v>1091</v>
      </c>
      <c r="J281" s="231"/>
      <c r="K281" s="231"/>
      <c r="L281" s="231">
        <v>1</v>
      </c>
      <c r="M281" s="231"/>
      <c r="N281" s="231"/>
      <c r="O281" s="231">
        <v>1</v>
      </c>
      <c r="P281" s="231"/>
      <c r="Q281" s="231"/>
      <c r="R281" s="231">
        <v>1</v>
      </c>
      <c r="S281" s="231"/>
      <c r="T281" s="231"/>
      <c r="U281" s="231">
        <v>1</v>
      </c>
      <c r="V281" s="239">
        <f>+Tabla2[[#This Row],[Dic]]+Tabla2[[#This Row],[Nov]]+Tabla2[[#This Row],[Oct]]+Tabla2[[#This Row],[Sep]]+Tabla2[[#This Row],[Ago]]+Tabla2[[#This Row],[Jul]]+Tabla2[[#This Row],[Jun]]+Tabla2[[#This Row],[May]]+Tabla2[[#This Row],[Abr]]+Tabla2[[#This Row],[Mar]]+Tabla2[[#This Row],[Feb]]+Tabla2[[#This Row],[Ene]]</f>
        <v>4</v>
      </c>
      <c r="W281" s="259" t="s">
        <v>513</v>
      </c>
      <c r="X281" s="259"/>
      <c r="Y281" s="232" t="s">
        <v>1092</v>
      </c>
      <c r="Z281" s="231" t="s">
        <v>504</v>
      </c>
      <c r="AA281" s="255"/>
      <c r="AB281" s="255"/>
      <c r="AC281" s="255"/>
      <c r="AD281" s="255"/>
      <c r="AE281" s="255"/>
      <c r="AF281" s="255"/>
      <c r="AG281" s="255"/>
      <c r="AH281" s="255"/>
      <c r="AI281" s="255"/>
      <c r="AJ281" s="255"/>
      <c r="AK281" s="255"/>
      <c r="AL281" s="255"/>
      <c r="AM281" s="255"/>
      <c r="AN281" s="255"/>
      <c r="AO281" s="255"/>
      <c r="AP281" s="255"/>
      <c r="AQ281" s="255"/>
      <c r="AR281" s="255"/>
      <c r="AS281" s="255"/>
      <c r="AT281" s="255"/>
      <c r="AU281" s="255"/>
      <c r="AV281" s="255"/>
      <c r="AW281" s="255"/>
      <c r="AX281" s="255"/>
      <c r="AY281" s="255"/>
      <c r="AZ281" s="255"/>
      <c r="BA281" s="255"/>
      <c r="BB281" s="255"/>
    </row>
    <row r="282" spans="2:54" s="241" customFormat="1" ht="38.25" hidden="1">
      <c r="B282" s="263" t="e">
        <f>IF('Formulario PPGR2'!$G281="","",CONCATENATE('Formulario PPGR2'!$C281,".",'Formulario PPGR2'!$D281,".",'Formulario PPGR2'!$E281,".",'Formulario PPGR2'!$F281))</f>
        <v>#REF!</v>
      </c>
      <c r="C282" s="263"/>
      <c r="D282" s="263" t="e">
        <f>IF('Formulario PPGR2'!$G281="","",'Formulario PPGR1'!#REF!)</f>
        <v>#REF!</v>
      </c>
      <c r="E282" s="263" t="e">
        <f>IF('Formulario PPGR2'!$G281="","",'Formulario PPGR1'!#REF!)</f>
        <v>#REF!</v>
      </c>
      <c r="F282" s="263" t="e">
        <f>IF('Formulario PPGR2'!$G281="","",'Formulario PPGR1'!#REF!)</f>
        <v>#REF!</v>
      </c>
      <c r="G282" s="232" t="s">
        <v>279</v>
      </c>
      <c r="H282" s="232" t="s">
        <v>1093</v>
      </c>
      <c r="I282" s="232" t="s">
        <v>1094</v>
      </c>
      <c r="J282" s="231"/>
      <c r="K282" s="231"/>
      <c r="L282" s="231"/>
      <c r="M282" s="231">
        <v>1</v>
      </c>
      <c r="N282" s="231"/>
      <c r="O282" s="231"/>
      <c r="P282" s="231"/>
      <c r="Q282" s="231">
        <v>1</v>
      </c>
      <c r="R282" s="231"/>
      <c r="S282" s="231"/>
      <c r="T282" s="231"/>
      <c r="U282" s="231">
        <v>1</v>
      </c>
      <c r="V282" s="239">
        <f>+Tabla2[[#This Row],[Dic]]+Tabla2[[#This Row],[Nov]]+Tabla2[[#This Row],[Oct]]+Tabla2[[#This Row],[Sep]]+Tabla2[[#This Row],[Ago]]+Tabla2[[#This Row],[Jul]]+Tabla2[[#This Row],[Jun]]+Tabla2[[#This Row],[May]]+Tabla2[[#This Row],[Abr]]+Tabla2[[#This Row],[Mar]]+Tabla2[[#This Row],[Feb]]+Tabla2[[#This Row],[Ene]]</f>
        <v>3</v>
      </c>
      <c r="W282" s="259" t="s">
        <v>497</v>
      </c>
      <c r="X282" s="259" t="s">
        <v>507</v>
      </c>
      <c r="Y282" s="232" t="s">
        <v>1095</v>
      </c>
      <c r="Z282" s="231" t="s">
        <v>1096</v>
      </c>
      <c r="AA282" s="255"/>
      <c r="AB282" s="255"/>
      <c r="AC282" s="255"/>
      <c r="AD282" s="255"/>
      <c r="AE282" s="255"/>
      <c r="AF282" s="255"/>
      <c r="AG282" s="255"/>
      <c r="AH282" s="255"/>
      <c r="AI282" s="255"/>
      <c r="AJ282" s="255"/>
      <c r="AK282" s="255"/>
      <c r="AL282" s="255"/>
      <c r="AM282" s="255"/>
      <c r="AN282" s="255"/>
      <c r="AO282" s="255"/>
      <c r="AP282" s="255"/>
      <c r="AQ282" s="255"/>
      <c r="AR282" s="255"/>
      <c r="AS282" s="255"/>
      <c r="AT282" s="255"/>
      <c r="AU282" s="255"/>
      <c r="AV282" s="255"/>
      <c r="AW282" s="255"/>
      <c r="AX282" s="255"/>
      <c r="AY282" s="255"/>
      <c r="AZ282" s="255"/>
      <c r="BA282" s="255"/>
      <c r="BB282" s="255"/>
    </row>
    <row r="283" spans="2:54" s="241" customFormat="1" ht="51" hidden="1">
      <c r="B283" s="263" t="e">
        <f>IF('Formulario PPGR2'!$G282="","",CONCATENATE('Formulario PPGR2'!$C282,".",'Formulario PPGR2'!$D282,".",'Formulario PPGR2'!$E282,".",'Formulario PPGR2'!$F282))</f>
        <v>#REF!</v>
      </c>
      <c r="C283" s="263"/>
      <c r="D283" s="263" t="e">
        <f>IF('Formulario PPGR2'!$G282="","",'Formulario PPGR1'!#REF!)</f>
        <v>#REF!</v>
      </c>
      <c r="E283" s="263" t="e">
        <f>IF('Formulario PPGR2'!$G282="","",'Formulario PPGR1'!#REF!)</f>
        <v>#REF!</v>
      </c>
      <c r="F283" s="263" t="e">
        <f>IF('Formulario PPGR2'!$G282="","",'Formulario PPGR1'!#REF!)</f>
        <v>#REF!</v>
      </c>
      <c r="G283" s="232" t="s">
        <v>279</v>
      </c>
      <c r="H283" s="232" t="s">
        <v>1097</v>
      </c>
      <c r="I283" s="232" t="s">
        <v>1098</v>
      </c>
      <c r="J283" s="231"/>
      <c r="K283" s="231">
        <v>1</v>
      </c>
      <c r="L283" s="231"/>
      <c r="M283" s="231"/>
      <c r="N283" s="231">
        <v>1</v>
      </c>
      <c r="O283" s="231"/>
      <c r="P283" s="231"/>
      <c r="Q283" s="231"/>
      <c r="R283" s="231">
        <v>1</v>
      </c>
      <c r="S283" s="231"/>
      <c r="T283" s="231"/>
      <c r="U283" s="231"/>
      <c r="V283" s="239">
        <f>+Tabla2[[#This Row],[Dic]]+Tabla2[[#This Row],[Nov]]+Tabla2[[#This Row],[Oct]]+Tabla2[[#This Row],[Sep]]+Tabla2[[#This Row],[Ago]]+Tabla2[[#This Row],[Jul]]+Tabla2[[#This Row],[Jun]]+Tabla2[[#This Row],[May]]+Tabla2[[#This Row],[Abr]]+Tabla2[[#This Row],[Mar]]+Tabla2[[#This Row],[Feb]]+Tabla2[[#This Row],[Ene]]</f>
        <v>3</v>
      </c>
      <c r="W283" s="259" t="s">
        <v>497</v>
      </c>
      <c r="X283" s="259" t="s">
        <v>496</v>
      </c>
      <c r="Y283" s="232"/>
      <c r="Z283" s="231" t="s">
        <v>1096</v>
      </c>
      <c r="AA283" s="255"/>
      <c r="AB283" s="255"/>
      <c r="AC283" s="255"/>
      <c r="AD283" s="255"/>
      <c r="AE283" s="255"/>
      <c r="AF283" s="255"/>
      <c r="AG283" s="255"/>
      <c r="AH283" s="255"/>
      <c r="AI283" s="255"/>
      <c r="AJ283" s="255"/>
      <c r="AK283" s="255"/>
      <c r="AL283" s="255"/>
      <c r="AM283" s="255"/>
      <c r="AN283" s="255"/>
      <c r="AO283" s="255"/>
      <c r="AP283" s="255"/>
      <c r="AQ283" s="255"/>
      <c r="AR283" s="255"/>
      <c r="AS283" s="255"/>
      <c r="AT283" s="255"/>
      <c r="AU283" s="255"/>
      <c r="AV283" s="255"/>
      <c r="AW283" s="255"/>
      <c r="AX283" s="255"/>
      <c r="AY283" s="255"/>
      <c r="AZ283" s="255"/>
      <c r="BA283" s="255"/>
      <c r="BB283" s="255"/>
    </row>
    <row r="284" spans="2:54" s="241" customFormat="1" ht="51" hidden="1">
      <c r="B284" s="263" t="e">
        <f>IF('Formulario PPGR2'!$G283="","",CONCATENATE('Formulario PPGR2'!$C283,".",'Formulario PPGR2'!$D283,".",'Formulario PPGR2'!$E283,".",'Formulario PPGR2'!$F283))</f>
        <v>#REF!</v>
      </c>
      <c r="C284" s="263"/>
      <c r="D284" s="263" t="e">
        <f>IF('Formulario PPGR2'!$G283="","",'Formulario PPGR1'!#REF!)</f>
        <v>#REF!</v>
      </c>
      <c r="E284" s="263" t="e">
        <f>IF('Formulario PPGR2'!$G283="","",'Formulario PPGR1'!#REF!)</f>
        <v>#REF!</v>
      </c>
      <c r="F284" s="263" t="e">
        <f>IF('Formulario PPGR2'!$G283="","",'Formulario PPGR1'!#REF!)</f>
        <v>#REF!</v>
      </c>
      <c r="G284" s="232" t="s">
        <v>279</v>
      </c>
      <c r="H284" s="232" t="s">
        <v>1099</v>
      </c>
      <c r="I284" s="232" t="s">
        <v>1100</v>
      </c>
      <c r="J284" s="231"/>
      <c r="K284" s="231"/>
      <c r="L284" s="231">
        <v>1</v>
      </c>
      <c r="M284" s="231"/>
      <c r="N284" s="231"/>
      <c r="O284" s="231"/>
      <c r="P284" s="231">
        <v>1</v>
      </c>
      <c r="Q284" s="231"/>
      <c r="R284" s="231"/>
      <c r="S284" s="231">
        <v>1</v>
      </c>
      <c r="T284" s="231"/>
      <c r="U284" s="231"/>
      <c r="V284" s="239">
        <f>+Tabla2[[#This Row],[Dic]]+Tabla2[[#This Row],[Nov]]+Tabla2[[#This Row],[Oct]]+Tabla2[[#This Row],[Sep]]+Tabla2[[#This Row],[Ago]]+Tabla2[[#This Row],[Jul]]+Tabla2[[#This Row],[Jun]]+Tabla2[[#This Row],[May]]+Tabla2[[#This Row],[Abr]]+Tabla2[[#This Row],[Mar]]+Tabla2[[#This Row],[Feb]]+Tabla2[[#This Row],[Ene]]</f>
        <v>3</v>
      </c>
      <c r="W284" s="259" t="s">
        <v>610</v>
      </c>
      <c r="X284" s="259" t="s">
        <v>496</v>
      </c>
      <c r="Y284" s="232"/>
      <c r="Z284" s="231" t="s">
        <v>1096</v>
      </c>
      <c r="AA284" s="255"/>
      <c r="AB284" s="255"/>
      <c r="AC284" s="255"/>
      <c r="AD284" s="255"/>
      <c r="AE284" s="255"/>
      <c r="AF284" s="255"/>
      <c r="AG284" s="255"/>
      <c r="AH284" s="255"/>
      <c r="AI284" s="255"/>
      <c r="AJ284" s="255"/>
      <c r="AK284" s="255"/>
      <c r="AL284" s="255"/>
      <c r="AM284" s="255"/>
      <c r="AN284" s="255"/>
      <c r="AO284" s="255"/>
      <c r="AP284" s="255"/>
      <c r="AQ284" s="255"/>
      <c r="AR284" s="255"/>
      <c r="AS284" s="255"/>
      <c r="AT284" s="255"/>
      <c r="AU284" s="255"/>
      <c r="AV284" s="255"/>
      <c r="AW284" s="255"/>
      <c r="AX284" s="255"/>
      <c r="AY284" s="255"/>
      <c r="AZ284" s="255"/>
      <c r="BA284" s="255"/>
      <c r="BB284" s="255"/>
    </row>
    <row r="285" spans="2:54" s="241" customFormat="1" ht="38.25" hidden="1">
      <c r="B285" s="263" t="e">
        <f>IF('Formulario PPGR2'!$G284="","",CONCATENATE('Formulario PPGR2'!$C284,".",'Formulario PPGR2'!$D284,".",'Formulario PPGR2'!$E284,".",'Formulario PPGR2'!$F284))</f>
        <v>#REF!</v>
      </c>
      <c r="C285" s="263"/>
      <c r="D285" s="263" t="e">
        <f>IF('Formulario PPGR2'!$G284="","",'Formulario PPGR1'!#REF!)</f>
        <v>#REF!</v>
      </c>
      <c r="E285" s="263" t="e">
        <f>IF('Formulario PPGR2'!$G284="","",'Formulario PPGR1'!#REF!)</f>
        <v>#REF!</v>
      </c>
      <c r="F285" s="263" t="e">
        <f>IF('Formulario PPGR2'!$G284="","",'Formulario PPGR1'!#REF!)</f>
        <v>#REF!</v>
      </c>
      <c r="G285" s="232" t="s">
        <v>279</v>
      </c>
      <c r="H285" s="232" t="s">
        <v>1101</v>
      </c>
      <c r="I285" s="232" t="s">
        <v>1102</v>
      </c>
      <c r="J285" s="231"/>
      <c r="K285" s="231"/>
      <c r="L285" s="231"/>
      <c r="M285" s="231"/>
      <c r="N285" s="231"/>
      <c r="O285" s="231">
        <v>1</v>
      </c>
      <c r="P285" s="231"/>
      <c r="Q285" s="231"/>
      <c r="R285" s="231"/>
      <c r="S285" s="231"/>
      <c r="T285" s="231">
        <v>1</v>
      </c>
      <c r="U285" s="231"/>
      <c r="V285" s="239">
        <f>+Tabla2[[#This Row],[Dic]]+Tabla2[[#This Row],[Nov]]+Tabla2[[#This Row],[Oct]]+Tabla2[[#This Row],[Sep]]+Tabla2[[#This Row],[Ago]]+Tabla2[[#This Row],[Jul]]+Tabla2[[#This Row],[Jun]]+Tabla2[[#This Row],[May]]+Tabla2[[#This Row],[Abr]]+Tabla2[[#This Row],[Mar]]+Tabla2[[#This Row],[Feb]]+Tabla2[[#This Row],[Ene]]</f>
        <v>2</v>
      </c>
      <c r="W285" s="259" t="s">
        <v>497</v>
      </c>
      <c r="X285" s="259" t="s">
        <v>496</v>
      </c>
      <c r="Y285" s="232"/>
      <c r="Z285" s="231" t="s">
        <v>1096</v>
      </c>
      <c r="AA285" s="255"/>
      <c r="AB285" s="255"/>
      <c r="AC285" s="255"/>
      <c r="AD285" s="255"/>
      <c r="AE285" s="255"/>
      <c r="AF285" s="255"/>
      <c r="AG285" s="255"/>
      <c r="AH285" s="255"/>
      <c r="AI285" s="255"/>
      <c r="AJ285" s="255"/>
      <c r="AK285" s="255"/>
      <c r="AL285" s="255"/>
      <c r="AM285" s="255"/>
      <c r="AN285" s="255"/>
      <c r="AO285" s="255"/>
      <c r="AP285" s="255"/>
      <c r="AQ285" s="255"/>
      <c r="AR285" s="255"/>
      <c r="AS285" s="255"/>
      <c r="AT285" s="255"/>
      <c r="AU285" s="255"/>
      <c r="AV285" s="255"/>
      <c r="AW285" s="255"/>
      <c r="AX285" s="255"/>
      <c r="AY285" s="255"/>
      <c r="AZ285" s="255"/>
      <c r="BA285" s="255"/>
      <c r="BB285" s="255"/>
    </row>
    <row r="286" spans="2:54" s="241" customFormat="1" ht="51" hidden="1">
      <c r="B286" s="263" t="e">
        <f>IF('Formulario PPGR2'!$G285="","",CONCATENATE('Formulario PPGR2'!$C285,".",'Formulario PPGR2'!$D285,".",'Formulario PPGR2'!$E285,".",'Formulario PPGR2'!$F285))</f>
        <v>#REF!</v>
      </c>
      <c r="C286" s="263"/>
      <c r="D286" s="263" t="e">
        <f>IF('Formulario PPGR2'!$G285="","",'Formulario PPGR1'!#REF!)</f>
        <v>#REF!</v>
      </c>
      <c r="E286" s="263" t="e">
        <f>IF('Formulario PPGR2'!$G285="","",'Formulario PPGR1'!#REF!)</f>
        <v>#REF!</v>
      </c>
      <c r="F286" s="263" t="e">
        <f>IF('Formulario PPGR2'!$G285="","",'Formulario PPGR1'!#REF!)</f>
        <v>#REF!</v>
      </c>
      <c r="G286" s="232" t="s">
        <v>279</v>
      </c>
      <c r="H286" s="232" t="s">
        <v>1103</v>
      </c>
      <c r="I286" s="232" t="s">
        <v>1104</v>
      </c>
      <c r="J286" s="231"/>
      <c r="K286" s="231"/>
      <c r="L286" s="231"/>
      <c r="M286" s="231">
        <v>1</v>
      </c>
      <c r="N286" s="231"/>
      <c r="O286" s="231"/>
      <c r="P286" s="231">
        <v>1</v>
      </c>
      <c r="Q286" s="231"/>
      <c r="R286" s="231">
        <v>1</v>
      </c>
      <c r="S286" s="231"/>
      <c r="T286" s="231">
        <v>1</v>
      </c>
      <c r="U286" s="231"/>
      <c r="V286" s="239">
        <f>+Tabla2[[#This Row],[Dic]]+Tabla2[[#This Row],[Nov]]+Tabla2[[#This Row],[Oct]]+Tabla2[[#This Row],[Sep]]+Tabla2[[#This Row],[Ago]]+Tabla2[[#This Row],[Jul]]+Tabla2[[#This Row],[Jun]]+Tabla2[[#This Row],[May]]+Tabla2[[#This Row],[Abr]]+Tabla2[[#This Row],[Mar]]+Tabla2[[#This Row],[Feb]]+Tabla2[[#This Row],[Ene]]</f>
        <v>4</v>
      </c>
      <c r="W286" s="259" t="s">
        <v>735</v>
      </c>
      <c r="X286" s="259" t="s">
        <v>496</v>
      </c>
      <c r="Y286" s="232"/>
      <c r="Z286" s="231" t="s">
        <v>1096</v>
      </c>
      <c r="AA286" s="255"/>
      <c r="AB286" s="255"/>
      <c r="AC286" s="255"/>
      <c r="AD286" s="255"/>
      <c r="AE286" s="255"/>
      <c r="AF286" s="255"/>
      <c r="AG286" s="255"/>
      <c r="AH286" s="255"/>
      <c r="AI286" s="255"/>
      <c r="AJ286" s="255"/>
      <c r="AK286" s="255"/>
      <c r="AL286" s="255"/>
      <c r="AM286" s="255"/>
      <c r="AN286" s="255"/>
      <c r="AO286" s="255"/>
      <c r="AP286" s="255"/>
      <c r="AQ286" s="255"/>
      <c r="AR286" s="255"/>
      <c r="AS286" s="255"/>
      <c r="AT286" s="255"/>
      <c r="AU286" s="255"/>
      <c r="AV286" s="255"/>
      <c r="AW286" s="255"/>
      <c r="AX286" s="255"/>
      <c r="AY286" s="255"/>
      <c r="AZ286" s="255"/>
      <c r="BA286" s="255"/>
      <c r="BB286" s="255"/>
    </row>
    <row r="287" spans="2:54" s="241" customFormat="1" ht="51" hidden="1">
      <c r="B287" s="263" t="e">
        <f>IF('Formulario PPGR2'!$G286="","",CONCATENATE('Formulario PPGR2'!$C286,".",'Formulario PPGR2'!$D286,".",'Formulario PPGR2'!$E286,".",'Formulario PPGR2'!$F286))</f>
        <v>#REF!</v>
      </c>
      <c r="C287" s="263"/>
      <c r="D287" s="263" t="e">
        <f>IF('Formulario PPGR2'!$G286="","",'Formulario PPGR1'!#REF!)</f>
        <v>#REF!</v>
      </c>
      <c r="E287" s="263" t="e">
        <f>IF('Formulario PPGR2'!$G286="","",'Formulario PPGR1'!#REF!)</f>
        <v>#REF!</v>
      </c>
      <c r="F287" s="263" t="e">
        <f>IF('Formulario PPGR2'!$G286="","",'Formulario PPGR1'!#REF!)</f>
        <v>#REF!</v>
      </c>
      <c r="G287" s="232" t="s">
        <v>279</v>
      </c>
      <c r="H287" s="232" t="s">
        <v>1105</v>
      </c>
      <c r="I287" s="232" t="s">
        <v>1106</v>
      </c>
      <c r="J287" s="231">
        <v>1</v>
      </c>
      <c r="K287" s="231"/>
      <c r="L287" s="231"/>
      <c r="M287" s="231"/>
      <c r="N287" s="231">
        <v>1</v>
      </c>
      <c r="O287" s="231"/>
      <c r="P287" s="231"/>
      <c r="Q287" s="231"/>
      <c r="R287" s="231">
        <v>1</v>
      </c>
      <c r="S287" s="231"/>
      <c r="T287" s="231"/>
      <c r="U287" s="231"/>
      <c r="V287" s="239">
        <f>+Tabla2[[#This Row],[Dic]]+Tabla2[[#This Row],[Nov]]+Tabla2[[#This Row],[Oct]]+Tabla2[[#This Row],[Sep]]+Tabla2[[#This Row],[Ago]]+Tabla2[[#This Row],[Jul]]+Tabla2[[#This Row],[Jun]]+Tabla2[[#This Row],[May]]+Tabla2[[#This Row],[Abr]]+Tabla2[[#This Row],[Mar]]+Tabla2[[#This Row],[Feb]]+Tabla2[[#This Row],[Ene]]</f>
        <v>3</v>
      </c>
      <c r="W287" s="259" t="s">
        <v>497</v>
      </c>
      <c r="X287" s="259" t="s">
        <v>496</v>
      </c>
      <c r="Y287" s="232"/>
      <c r="Z287" s="231" t="s">
        <v>1096</v>
      </c>
      <c r="AA287" s="255"/>
      <c r="AB287" s="255"/>
      <c r="AC287" s="255"/>
      <c r="AD287" s="255"/>
      <c r="AE287" s="255"/>
      <c r="AF287" s="255"/>
      <c r="AG287" s="255"/>
      <c r="AH287" s="255"/>
      <c r="AI287" s="255"/>
      <c r="AJ287" s="255"/>
      <c r="AK287" s="255"/>
      <c r="AL287" s="255"/>
      <c r="AM287" s="255"/>
      <c r="AN287" s="255"/>
      <c r="AO287" s="255"/>
      <c r="AP287" s="255"/>
      <c r="AQ287" s="255"/>
      <c r="AR287" s="255"/>
      <c r="AS287" s="255"/>
      <c r="AT287" s="255"/>
      <c r="AU287" s="255"/>
      <c r="AV287" s="255"/>
      <c r="AW287" s="255"/>
      <c r="AX287" s="255"/>
      <c r="AY287" s="255"/>
      <c r="AZ287" s="255"/>
      <c r="BA287" s="255"/>
      <c r="BB287" s="255"/>
    </row>
    <row r="288" spans="2:54" s="241" customFormat="1" ht="38.25" hidden="1">
      <c r="B288" s="263" t="e">
        <f>IF('Formulario PPGR2'!$G287="","",CONCATENATE('Formulario PPGR2'!$C287,".",'Formulario PPGR2'!$D287,".",'Formulario PPGR2'!$E287,".",'Formulario PPGR2'!$F287))</f>
        <v>#REF!</v>
      </c>
      <c r="C288" s="263"/>
      <c r="D288" s="263" t="e">
        <f>IF('Formulario PPGR2'!$G287="","",'Formulario PPGR1'!#REF!)</f>
        <v>#REF!</v>
      </c>
      <c r="E288" s="263" t="e">
        <f>IF('Formulario PPGR2'!$G287="","",'Formulario PPGR1'!#REF!)</f>
        <v>#REF!</v>
      </c>
      <c r="F288" s="263" t="e">
        <f>IF('Formulario PPGR2'!$G287="","",'Formulario PPGR1'!#REF!)</f>
        <v>#REF!</v>
      </c>
      <c r="G288" s="232" t="s">
        <v>279</v>
      </c>
      <c r="H288" s="232" t="s">
        <v>1107</v>
      </c>
      <c r="I288" s="232" t="s">
        <v>1108</v>
      </c>
      <c r="J288" s="231"/>
      <c r="K288" s="231">
        <v>1</v>
      </c>
      <c r="L288" s="231"/>
      <c r="M288" s="231"/>
      <c r="N288" s="231"/>
      <c r="O288" s="231">
        <v>1</v>
      </c>
      <c r="P288" s="231"/>
      <c r="Q288" s="231"/>
      <c r="R288" s="231"/>
      <c r="S288" s="231">
        <v>1</v>
      </c>
      <c r="T288" s="231"/>
      <c r="U288" s="231"/>
      <c r="V288" s="239">
        <f>+Tabla2[[#This Row],[Dic]]+Tabla2[[#This Row],[Nov]]+Tabla2[[#This Row],[Oct]]+Tabla2[[#This Row],[Sep]]+Tabla2[[#This Row],[Ago]]+Tabla2[[#This Row],[Jul]]+Tabla2[[#This Row],[Jun]]+Tabla2[[#This Row],[May]]+Tabla2[[#This Row],[Abr]]+Tabla2[[#This Row],[Mar]]+Tabla2[[#This Row],[Feb]]+Tabla2[[#This Row],[Ene]]</f>
        <v>3</v>
      </c>
      <c r="W288" s="259" t="s">
        <v>610</v>
      </c>
      <c r="X288" s="259" t="s">
        <v>496</v>
      </c>
      <c r="Y288" s="232"/>
      <c r="Z288" s="231" t="s">
        <v>1096</v>
      </c>
      <c r="AA288" s="255"/>
      <c r="AB288" s="255"/>
      <c r="AC288" s="255"/>
      <c r="AD288" s="255"/>
      <c r="AE288" s="255"/>
      <c r="AF288" s="255"/>
      <c r="AG288" s="255"/>
      <c r="AH288" s="255"/>
      <c r="AI288" s="255"/>
      <c r="AJ288" s="255"/>
      <c r="AK288" s="255"/>
      <c r="AL288" s="255"/>
      <c r="AM288" s="255"/>
      <c r="AN288" s="255"/>
      <c r="AO288" s="255"/>
      <c r="AP288" s="255"/>
      <c r="AQ288" s="255"/>
      <c r="AR288" s="255"/>
      <c r="AS288" s="255"/>
      <c r="AT288" s="255"/>
      <c r="AU288" s="255"/>
      <c r="AV288" s="255"/>
      <c r="AW288" s="255"/>
      <c r="AX288" s="255"/>
      <c r="AY288" s="255"/>
      <c r="AZ288" s="255"/>
      <c r="BA288" s="255"/>
      <c r="BB288" s="255"/>
    </row>
    <row r="289" spans="2:54" s="241" customFormat="1" ht="51" hidden="1">
      <c r="B289" s="263" t="e">
        <f>IF('Formulario PPGR2'!$G288="","",CONCATENATE('Formulario PPGR2'!$C288,".",'Formulario PPGR2'!$D288,".",'Formulario PPGR2'!$E288,".",'Formulario PPGR2'!$F288))</f>
        <v>#REF!</v>
      </c>
      <c r="C289" s="263"/>
      <c r="D289" s="263" t="e">
        <f>IF('Formulario PPGR2'!$G288="","",'Formulario PPGR1'!#REF!)</f>
        <v>#REF!</v>
      </c>
      <c r="E289" s="263" t="e">
        <f>IF('Formulario PPGR2'!$G288="","",'Formulario PPGR1'!#REF!)</f>
        <v>#REF!</v>
      </c>
      <c r="F289" s="263" t="e">
        <f>IF('Formulario PPGR2'!$G288="","",'Formulario PPGR1'!#REF!)</f>
        <v>#REF!</v>
      </c>
      <c r="G289" s="232" t="s">
        <v>279</v>
      </c>
      <c r="H289" s="232" t="s">
        <v>1109</v>
      </c>
      <c r="I289" s="232" t="s">
        <v>1110</v>
      </c>
      <c r="J289" s="231"/>
      <c r="K289" s="231"/>
      <c r="L289" s="231"/>
      <c r="M289" s="231">
        <v>1</v>
      </c>
      <c r="N289" s="231"/>
      <c r="O289" s="231"/>
      <c r="P289" s="231">
        <v>1</v>
      </c>
      <c r="Q289" s="231"/>
      <c r="R289" s="231">
        <v>1</v>
      </c>
      <c r="S289" s="231"/>
      <c r="T289" s="231"/>
      <c r="U289" s="231"/>
      <c r="V289" s="239">
        <f>+Tabla2[[#This Row],[Dic]]+Tabla2[[#This Row],[Nov]]+Tabla2[[#This Row],[Oct]]+Tabla2[[#This Row],[Sep]]+Tabla2[[#This Row],[Ago]]+Tabla2[[#This Row],[Jul]]+Tabla2[[#This Row],[Jun]]+Tabla2[[#This Row],[May]]+Tabla2[[#This Row],[Abr]]+Tabla2[[#This Row],[Mar]]+Tabla2[[#This Row],[Feb]]+Tabla2[[#This Row],[Ene]]</f>
        <v>3</v>
      </c>
      <c r="W289" s="259" t="s">
        <v>497</v>
      </c>
      <c r="X289" s="259" t="s">
        <v>496</v>
      </c>
      <c r="Y289" s="232"/>
      <c r="Z289" s="231" t="s">
        <v>1096</v>
      </c>
      <c r="AA289" s="255"/>
      <c r="AB289" s="255"/>
      <c r="AC289" s="255"/>
      <c r="AD289" s="255"/>
      <c r="AE289" s="255"/>
      <c r="AF289" s="255"/>
      <c r="AG289" s="255"/>
      <c r="AH289" s="255"/>
      <c r="AI289" s="255"/>
      <c r="AJ289" s="255"/>
      <c r="AK289" s="255"/>
      <c r="AL289" s="255"/>
      <c r="AM289" s="255"/>
      <c r="AN289" s="255"/>
      <c r="AO289" s="255"/>
      <c r="AP289" s="255"/>
      <c r="AQ289" s="255"/>
      <c r="AR289" s="255"/>
      <c r="AS289" s="255"/>
      <c r="AT289" s="255"/>
      <c r="AU289" s="255"/>
      <c r="AV289" s="255"/>
      <c r="AW289" s="255"/>
      <c r="AX289" s="255"/>
      <c r="AY289" s="255"/>
      <c r="AZ289" s="255"/>
      <c r="BA289" s="255"/>
      <c r="BB289" s="255"/>
    </row>
    <row r="290" spans="2:54" s="241" customFormat="1" ht="38.25" hidden="1">
      <c r="B290" s="263" t="e">
        <f>IF('Formulario PPGR2'!$G289="","",CONCATENATE('Formulario PPGR2'!$C289,".",'Formulario PPGR2'!$D289,".",'Formulario PPGR2'!$E289,".",'Formulario PPGR2'!$F289))</f>
        <v>#REF!</v>
      </c>
      <c r="C290" s="263"/>
      <c r="D290" s="263" t="e">
        <f>IF('Formulario PPGR2'!$G289="","",'Formulario PPGR1'!#REF!)</f>
        <v>#REF!</v>
      </c>
      <c r="E290" s="263" t="e">
        <f>IF('Formulario PPGR2'!$G289="","",'Formulario PPGR1'!#REF!)</f>
        <v>#REF!</v>
      </c>
      <c r="F290" s="263" t="e">
        <f>IF('Formulario PPGR2'!$G289="","",'Formulario PPGR1'!#REF!)</f>
        <v>#REF!</v>
      </c>
      <c r="G290" s="232" t="s">
        <v>279</v>
      </c>
      <c r="H290" s="232" t="s">
        <v>1111</v>
      </c>
      <c r="I290" s="232" t="s">
        <v>1112</v>
      </c>
      <c r="J290" s="231"/>
      <c r="K290" s="231"/>
      <c r="L290" s="231"/>
      <c r="M290" s="231"/>
      <c r="N290" s="231">
        <v>1</v>
      </c>
      <c r="O290" s="231"/>
      <c r="P290" s="231"/>
      <c r="Q290" s="231">
        <v>1</v>
      </c>
      <c r="R290" s="231"/>
      <c r="S290" s="231"/>
      <c r="T290" s="231"/>
      <c r="U290" s="231"/>
      <c r="V290" s="239">
        <f>+Tabla2[[#This Row],[Dic]]+Tabla2[[#This Row],[Nov]]+Tabla2[[#This Row],[Oct]]+Tabla2[[#This Row],[Sep]]+Tabla2[[#This Row],[Ago]]+Tabla2[[#This Row],[Jul]]+Tabla2[[#This Row],[Jun]]+Tabla2[[#This Row],[May]]+Tabla2[[#This Row],[Abr]]+Tabla2[[#This Row],[Mar]]+Tabla2[[#This Row],[Feb]]+Tabla2[[#This Row],[Ene]]</f>
        <v>2</v>
      </c>
      <c r="W290" s="259" t="s">
        <v>610</v>
      </c>
      <c r="X290" s="259" t="s">
        <v>496</v>
      </c>
      <c r="Y290" s="232"/>
      <c r="Z290" s="231" t="s">
        <v>1096</v>
      </c>
      <c r="AA290" s="255"/>
      <c r="AB290" s="255"/>
      <c r="AC290" s="255"/>
      <c r="AD290" s="255"/>
      <c r="AE290" s="255"/>
      <c r="AF290" s="255"/>
      <c r="AG290" s="255"/>
      <c r="AH290" s="255"/>
      <c r="AI290" s="255"/>
      <c r="AJ290" s="255"/>
      <c r="AK290" s="255"/>
      <c r="AL290" s="255"/>
      <c r="AM290" s="255"/>
      <c r="AN290" s="255"/>
      <c r="AO290" s="255"/>
      <c r="AP290" s="255"/>
      <c r="AQ290" s="255"/>
      <c r="AR290" s="255"/>
      <c r="AS290" s="255"/>
      <c r="AT290" s="255"/>
      <c r="AU290" s="255"/>
      <c r="AV290" s="255"/>
      <c r="AW290" s="255"/>
      <c r="AX290" s="255"/>
      <c r="AY290" s="255"/>
      <c r="AZ290" s="255"/>
      <c r="BA290" s="255"/>
      <c r="BB290" s="255"/>
    </row>
    <row r="291" spans="2:54" s="241" customFormat="1" ht="38.25" hidden="1">
      <c r="B291" s="263" t="e">
        <f>IF('Formulario PPGR2'!$G290="","",CONCATENATE('Formulario PPGR2'!$C290,".",'Formulario PPGR2'!$D290,".",'Formulario PPGR2'!$E290,".",'Formulario PPGR2'!$F290))</f>
        <v>#REF!</v>
      </c>
      <c r="C291" s="263"/>
      <c r="D291" s="263" t="e">
        <f>IF('Formulario PPGR2'!$G290="","",'Formulario PPGR1'!#REF!)</f>
        <v>#REF!</v>
      </c>
      <c r="E291" s="263" t="e">
        <f>IF('Formulario PPGR2'!$G290="","",'Formulario PPGR1'!#REF!)</f>
        <v>#REF!</v>
      </c>
      <c r="F291" s="263" t="e">
        <f>IF('Formulario PPGR2'!$G290="","",'Formulario PPGR1'!#REF!)</f>
        <v>#REF!</v>
      </c>
      <c r="G291" s="232" t="s">
        <v>279</v>
      </c>
      <c r="H291" s="232" t="s">
        <v>1113</v>
      </c>
      <c r="I291" s="232" t="s">
        <v>1114</v>
      </c>
      <c r="J291" s="231"/>
      <c r="K291" s="231"/>
      <c r="L291" s="231"/>
      <c r="M291" s="231"/>
      <c r="N291" s="231">
        <v>1</v>
      </c>
      <c r="O291" s="231"/>
      <c r="P291" s="231"/>
      <c r="Q291" s="231"/>
      <c r="R291" s="231"/>
      <c r="S291" s="231"/>
      <c r="T291" s="231">
        <v>1</v>
      </c>
      <c r="U291" s="231"/>
      <c r="V291" s="239">
        <f>+Tabla2[[#This Row],[Dic]]+Tabla2[[#This Row],[Nov]]+Tabla2[[#This Row],[Oct]]+Tabla2[[#This Row],[Sep]]+Tabla2[[#This Row],[Ago]]+Tabla2[[#This Row],[Jul]]+Tabla2[[#This Row],[Jun]]+Tabla2[[#This Row],[May]]+Tabla2[[#This Row],[Abr]]+Tabla2[[#This Row],[Mar]]+Tabla2[[#This Row],[Feb]]+Tabla2[[#This Row],[Ene]]</f>
        <v>2</v>
      </c>
      <c r="W291" s="259" t="s">
        <v>497</v>
      </c>
      <c r="X291" s="259" t="s">
        <v>496</v>
      </c>
      <c r="Y291" s="232" t="s">
        <v>1115</v>
      </c>
      <c r="Z291" s="231" t="s">
        <v>1096</v>
      </c>
      <c r="AA291" s="255"/>
      <c r="AB291" s="255"/>
      <c r="AC291" s="255"/>
      <c r="AD291" s="255"/>
      <c r="AE291" s="255"/>
      <c r="AF291" s="255"/>
      <c r="AG291" s="255"/>
      <c r="AH291" s="255"/>
      <c r="AI291" s="255"/>
      <c r="AJ291" s="255"/>
      <c r="AK291" s="255"/>
      <c r="AL291" s="255"/>
      <c r="AM291" s="255"/>
      <c r="AN291" s="255"/>
      <c r="AO291" s="255"/>
      <c r="AP291" s="255"/>
      <c r="AQ291" s="255"/>
      <c r="AR291" s="255"/>
      <c r="AS291" s="255"/>
      <c r="AT291" s="255"/>
      <c r="AU291" s="255"/>
      <c r="AV291" s="255"/>
      <c r="AW291" s="255"/>
      <c r="AX291" s="255"/>
      <c r="AY291" s="255"/>
      <c r="AZ291" s="255"/>
      <c r="BA291" s="255"/>
      <c r="BB291" s="255"/>
    </row>
    <row r="292" spans="2:54" s="241" customFormat="1" ht="38.25" hidden="1">
      <c r="B292" s="263" t="e">
        <f>IF('Formulario PPGR2'!$G291="","",CONCATENATE('Formulario PPGR2'!$C291,".",'Formulario PPGR2'!$D291,".",'Formulario PPGR2'!$E291,".",'Formulario PPGR2'!$F291))</f>
        <v>#REF!</v>
      </c>
      <c r="C292" s="263"/>
      <c r="D292" s="263" t="e">
        <f>IF('Formulario PPGR2'!$G291="","",'Formulario PPGR1'!#REF!)</f>
        <v>#REF!</v>
      </c>
      <c r="E292" s="263" t="e">
        <f>IF('Formulario PPGR2'!$G291="","",'Formulario PPGR1'!#REF!)</f>
        <v>#REF!</v>
      </c>
      <c r="F292" s="263" t="e">
        <f>IF('Formulario PPGR2'!$G291="","",'Formulario PPGR1'!#REF!)</f>
        <v>#REF!</v>
      </c>
      <c r="G292" s="232" t="s">
        <v>279</v>
      </c>
      <c r="H292" s="232" t="s">
        <v>1116</v>
      </c>
      <c r="I292" s="232" t="s">
        <v>1117</v>
      </c>
      <c r="J292" s="231"/>
      <c r="K292" s="231">
        <v>1</v>
      </c>
      <c r="L292" s="231">
        <v>1</v>
      </c>
      <c r="M292" s="231">
        <v>1</v>
      </c>
      <c r="N292" s="231">
        <v>1</v>
      </c>
      <c r="O292" s="231">
        <v>1</v>
      </c>
      <c r="P292" s="231">
        <v>1</v>
      </c>
      <c r="Q292" s="231">
        <v>1</v>
      </c>
      <c r="R292" s="231">
        <v>1</v>
      </c>
      <c r="S292" s="231">
        <v>1</v>
      </c>
      <c r="T292" s="231">
        <v>1</v>
      </c>
      <c r="U292" s="231"/>
      <c r="V292" s="239">
        <f>+Tabla2[[#This Row],[Dic]]+Tabla2[[#This Row],[Nov]]+Tabla2[[#This Row],[Oct]]+Tabla2[[#This Row],[Sep]]+Tabla2[[#This Row],[Ago]]+Tabla2[[#This Row],[Jul]]+Tabla2[[#This Row],[Jun]]+Tabla2[[#This Row],[May]]+Tabla2[[#This Row],[Abr]]+Tabla2[[#This Row],[Mar]]+Tabla2[[#This Row],[Feb]]+Tabla2[[#This Row],[Ene]]</f>
        <v>10</v>
      </c>
      <c r="W292" s="259" t="s">
        <v>497</v>
      </c>
      <c r="X292" s="259" t="s">
        <v>496</v>
      </c>
      <c r="Y292" s="232"/>
      <c r="Z292" s="231" t="s">
        <v>1096</v>
      </c>
      <c r="AA292" s="255"/>
      <c r="AB292" s="255"/>
      <c r="AC292" s="255"/>
      <c r="AD292" s="255"/>
      <c r="AE292" s="255"/>
      <c r="AF292" s="255"/>
      <c r="AG292" s="255"/>
      <c r="AH292" s="255"/>
      <c r="AI292" s="255"/>
      <c r="AJ292" s="255"/>
      <c r="AK292" s="255"/>
      <c r="AL292" s="255"/>
      <c r="AM292" s="255"/>
      <c r="AN292" s="255"/>
      <c r="AO292" s="255"/>
      <c r="AP292" s="255"/>
      <c r="AQ292" s="255"/>
      <c r="AR292" s="255"/>
      <c r="AS292" s="255"/>
      <c r="AT292" s="255"/>
      <c r="AU292" s="255"/>
      <c r="AV292" s="255"/>
      <c r="AW292" s="255"/>
      <c r="AX292" s="255"/>
      <c r="AY292" s="255"/>
      <c r="AZ292" s="255"/>
      <c r="BA292" s="255"/>
      <c r="BB292" s="255"/>
    </row>
    <row r="293" spans="2:54" s="241" customFormat="1" ht="76.5" hidden="1">
      <c r="B293" s="263" t="e">
        <f>IF('Formulario PPGR2'!$G292="","",CONCATENATE('Formulario PPGR2'!$C292,".",'Formulario PPGR2'!$D292,".",'Formulario PPGR2'!$E292,".",'Formulario PPGR2'!$F292))</f>
        <v>#REF!</v>
      </c>
      <c r="C293" s="263"/>
      <c r="D293" s="263" t="e">
        <f>IF('Formulario PPGR2'!$G292="","",'Formulario PPGR1'!#REF!)</f>
        <v>#REF!</v>
      </c>
      <c r="E293" s="263" t="e">
        <f>IF('Formulario PPGR2'!$G292="","",'Formulario PPGR1'!#REF!)</f>
        <v>#REF!</v>
      </c>
      <c r="F293" s="263" t="e">
        <f>IF('Formulario PPGR2'!$G292="","",'Formulario PPGR1'!#REF!)</f>
        <v>#REF!</v>
      </c>
      <c r="G293" s="232" t="s">
        <v>279</v>
      </c>
      <c r="H293" s="232" t="s">
        <v>1118</v>
      </c>
      <c r="I293" s="232" t="s">
        <v>1119</v>
      </c>
      <c r="J293" s="231"/>
      <c r="K293" s="231"/>
      <c r="L293" s="231">
        <v>1</v>
      </c>
      <c r="M293" s="231"/>
      <c r="N293" s="231"/>
      <c r="O293" s="231"/>
      <c r="P293" s="231">
        <v>1</v>
      </c>
      <c r="Q293" s="231"/>
      <c r="R293" s="231"/>
      <c r="S293" s="231">
        <v>1</v>
      </c>
      <c r="T293" s="231"/>
      <c r="U293" s="231"/>
      <c r="V293" s="239">
        <f>+Tabla2[[#This Row],[Dic]]+Tabla2[[#This Row],[Nov]]+Tabla2[[#This Row],[Oct]]+Tabla2[[#This Row],[Sep]]+Tabla2[[#This Row],[Ago]]+Tabla2[[#This Row],[Jul]]+Tabla2[[#This Row],[Jun]]+Tabla2[[#This Row],[May]]+Tabla2[[#This Row],[Abr]]+Tabla2[[#This Row],[Mar]]+Tabla2[[#This Row],[Feb]]+Tabla2[[#This Row],[Ene]]</f>
        <v>3</v>
      </c>
      <c r="W293" s="259" t="s">
        <v>497</v>
      </c>
      <c r="X293" s="259" t="s">
        <v>496</v>
      </c>
      <c r="Y293" s="232"/>
      <c r="Z293" s="231" t="s">
        <v>1096</v>
      </c>
      <c r="AA293" s="255"/>
      <c r="AB293" s="255"/>
      <c r="AC293" s="255"/>
      <c r="AD293" s="255"/>
      <c r="AE293" s="255"/>
      <c r="AF293" s="255"/>
      <c r="AG293" s="255"/>
      <c r="AH293" s="255"/>
      <c r="AI293" s="255"/>
      <c r="AJ293" s="255"/>
      <c r="AK293" s="255"/>
      <c r="AL293" s="255"/>
      <c r="AM293" s="255"/>
      <c r="AN293" s="255"/>
      <c r="AO293" s="255"/>
      <c r="AP293" s="255"/>
      <c r="AQ293" s="255"/>
      <c r="AR293" s="255"/>
      <c r="AS293" s="255"/>
      <c r="AT293" s="255"/>
      <c r="AU293" s="255"/>
      <c r="AV293" s="255"/>
      <c r="AW293" s="255"/>
      <c r="AX293" s="255"/>
      <c r="AY293" s="255"/>
      <c r="AZ293" s="255"/>
      <c r="BA293" s="255"/>
      <c r="BB293" s="255"/>
    </row>
    <row r="294" spans="2:54" s="241" customFormat="1" ht="38.25" hidden="1">
      <c r="B294" s="263" t="e">
        <f>IF('Formulario PPGR2'!$G293="","",CONCATENATE('Formulario PPGR2'!$C293,".",'Formulario PPGR2'!$D293,".",'Formulario PPGR2'!$E293,".",'Formulario PPGR2'!$F293))</f>
        <v>#REF!</v>
      </c>
      <c r="C294" s="263"/>
      <c r="D294" s="263" t="e">
        <f>IF('Formulario PPGR2'!$G293="","",'Formulario PPGR1'!#REF!)</f>
        <v>#REF!</v>
      </c>
      <c r="E294" s="263" t="e">
        <f>IF('Formulario PPGR2'!$G293="","",'Formulario PPGR1'!#REF!)</f>
        <v>#REF!</v>
      </c>
      <c r="F294" s="263" t="e">
        <f>IF('Formulario PPGR2'!$G293="","",'Formulario PPGR1'!#REF!)</f>
        <v>#REF!</v>
      </c>
      <c r="G294" s="232" t="s">
        <v>279</v>
      </c>
      <c r="H294" s="232" t="s">
        <v>1120</v>
      </c>
      <c r="I294" s="232" t="s">
        <v>1121</v>
      </c>
      <c r="J294" s="231"/>
      <c r="K294" s="231">
        <v>1</v>
      </c>
      <c r="L294" s="231"/>
      <c r="M294" s="231"/>
      <c r="N294" s="231">
        <v>1</v>
      </c>
      <c r="O294" s="231"/>
      <c r="P294" s="231"/>
      <c r="Q294" s="231">
        <v>1</v>
      </c>
      <c r="R294" s="231"/>
      <c r="S294" s="231"/>
      <c r="T294" s="231"/>
      <c r="U294" s="231"/>
      <c r="V294" s="239">
        <f>+Tabla2[[#This Row],[Dic]]+Tabla2[[#This Row],[Nov]]+Tabla2[[#This Row],[Oct]]+Tabla2[[#This Row],[Sep]]+Tabla2[[#This Row],[Ago]]+Tabla2[[#This Row],[Jul]]+Tabla2[[#This Row],[Jun]]+Tabla2[[#This Row],[May]]+Tabla2[[#This Row],[Abr]]+Tabla2[[#This Row],[Mar]]+Tabla2[[#This Row],[Feb]]+Tabla2[[#This Row],[Ene]]</f>
        <v>3</v>
      </c>
      <c r="W294" s="259" t="s">
        <v>610</v>
      </c>
      <c r="X294" s="259" t="s">
        <v>496</v>
      </c>
      <c r="Y294" s="232"/>
      <c r="Z294" s="231" t="s">
        <v>1096</v>
      </c>
      <c r="AA294" s="255"/>
      <c r="AB294" s="255"/>
      <c r="AC294" s="255"/>
      <c r="AD294" s="255"/>
      <c r="AE294" s="255"/>
      <c r="AF294" s="255"/>
      <c r="AG294" s="255"/>
      <c r="AH294" s="255"/>
      <c r="AI294" s="255"/>
      <c r="AJ294" s="255"/>
      <c r="AK294" s="255"/>
      <c r="AL294" s="255"/>
      <c r="AM294" s="255"/>
      <c r="AN294" s="255"/>
      <c r="AO294" s="255"/>
      <c r="AP294" s="255"/>
      <c r="AQ294" s="255"/>
      <c r="AR294" s="255"/>
      <c r="AS294" s="255"/>
      <c r="AT294" s="255"/>
      <c r="AU294" s="255"/>
      <c r="AV294" s="255"/>
      <c r="AW294" s="255"/>
      <c r="AX294" s="255"/>
      <c r="AY294" s="255"/>
      <c r="AZ294" s="255"/>
      <c r="BA294" s="255"/>
      <c r="BB294" s="255"/>
    </row>
    <row r="295" spans="2:54" s="241" customFormat="1" ht="63.75" hidden="1">
      <c r="B295" s="263" t="e">
        <f>IF('Formulario PPGR2'!$G294="","",CONCATENATE('Formulario PPGR2'!$C294,".",'Formulario PPGR2'!$D294,".",'Formulario PPGR2'!$E294,".",'Formulario PPGR2'!$F294))</f>
        <v>#REF!</v>
      </c>
      <c r="C295" s="263"/>
      <c r="D295" s="263" t="e">
        <f>IF('Formulario PPGR2'!$G294="","",'Formulario PPGR1'!#REF!)</f>
        <v>#REF!</v>
      </c>
      <c r="E295" s="263" t="e">
        <f>IF('Formulario PPGR2'!$G294="","",'Formulario PPGR1'!#REF!)</f>
        <v>#REF!</v>
      </c>
      <c r="F295" s="263" t="e">
        <f>IF('Formulario PPGR2'!$G294="","",'Formulario PPGR1'!#REF!)</f>
        <v>#REF!</v>
      </c>
      <c r="G295" s="232" t="s">
        <v>279</v>
      </c>
      <c r="H295" s="232" t="s">
        <v>1122</v>
      </c>
      <c r="I295" s="232" t="s">
        <v>1123</v>
      </c>
      <c r="J295" s="231"/>
      <c r="K295" s="231"/>
      <c r="L295" s="231"/>
      <c r="M295" s="231">
        <v>1</v>
      </c>
      <c r="N295" s="231"/>
      <c r="O295" s="231"/>
      <c r="P295" s="231"/>
      <c r="Q295" s="231">
        <v>1</v>
      </c>
      <c r="R295" s="231"/>
      <c r="S295" s="231"/>
      <c r="T295" s="231"/>
      <c r="U295" s="231"/>
      <c r="V295" s="239">
        <f>+Tabla2[[#This Row],[Dic]]+Tabla2[[#This Row],[Nov]]+Tabla2[[#This Row],[Oct]]+Tabla2[[#This Row],[Sep]]+Tabla2[[#This Row],[Ago]]+Tabla2[[#This Row],[Jul]]+Tabla2[[#This Row],[Jun]]+Tabla2[[#This Row],[May]]+Tabla2[[#This Row],[Abr]]+Tabla2[[#This Row],[Mar]]+Tabla2[[#This Row],[Feb]]+Tabla2[[#This Row],[Ene]]</f>
        <v>2</v>
      </c>
      <c r="W295" s="259" t="s">
        <v>610</v>
      </c>
      <c r="X295" s="259" t="s">
        <v>496</v>
      </c>
      <c r="Y295" s="232"/>
      <c r="Z295" s="231" t="s">
        <v>1096</v>
      </c>
      <c r="AA295" s="255"/>
      <c r="AB295" s="255"/>
      <c r="AC295" s="255"/>
      <c r="AD295" s="255"/>
      <c r="AE295" s="255"/>
      <c r="AF295" s="255"/>
      <c r="AG295" s="255"/>
      <c r="AH295" s="255"/>
      <c r="AI295" s="255"/>
      <c r="AJ295" s="255"/>
      <c r="AK295" s="255"/>
      <c r="AL295" s="255"/>
      <c r="AM295" s="255"/>
      <c r="AN295" s="255"/>
      <c r="AO295" s="255"/>
      <c r="AP295" s="255"/>
      <c r="AQ295" s="255"/>
      <c r="AR295" s="255"/>
      <c r="AS295" s="255"/>
      <c r="AT295" s="255"/>
      <c r="AU295" s="255"/>
      <c r="AV295" s="255"/>
      <c r="AW295" s="255"/>
      <c r="AX295" s="255"/>
      <c r="AY295" s="255"/>
      <c r="AZ295" s="255"/>
      <c r="BA295" s="255"/>
      <c r="BB295" s="255"/>
    </row>
    <row r="296" spans="2:54" s="241" customFormat="1" ht="76.5" hidden="1">
      <c r="B296" s="263" t="e">
        <f>IF('Formulario PPGR2'!$G295="","",CONCATENATE('Formulario PPGR2'!$C295,".",'Formulario PPGR2'!$D295,".",'Formulario PPGR2'!$E295,".",'Formulario PPGR2'!$F295))</f>
        <v>#REF!</v>
      </c>
      <c r="C296" s="263"/>
      <c r="D296" s="263" t="e">
        <f>IF('Formulario PPGR2'!$G295="","",'Formulario PPGR1'!#REF!)</f>
        <v>#REF!</v>
      </c>
      <c r="E296" s="263" t="e">
        <f>IF('Formulario PPGR2'!$G295="","",'Formulario PPGR1'!#REF!)</f>
        <v>#REF!</v>
      </c>
      <c r="F296" s="263" t="e">
        <f>IF('Formulario PPGR2'!$G295="","",'Formulario PPGR1'!#REF!)</f>
        <v>#REF!</v>
      </c>
      <c r="G296" s="232" t="s">
        <v>279</v>
      </c>
      <c r="H296" s="232" t="s">
        <v>1124</v>
      </c>
      <c r="I296" s="232" t="s">
        <v>1125</v>
      </c>
      <c r="J296" s="231"/>
      <c r="K296" s="231">
        <v>1</v>
      </c>
      <c r="L296" s="231"/>
      <c r="M296" s="231"/>
      <c r="N296" s="231"/>
      <c r="O296" s="231"/>
      <c r="P296" s="231"/>
      <c r="Q296" s="231"/>
      <c r="R296" s="231"/>
      <c r="S296" s="231"/>
      <c r="T296" s="231"/>
      <c r="U296" s="231"/>
      <c r="V296" s="239">
        <f>+Tabla2[[#This Row],[Dic]]+Tabla2[[#This Row],[Nov]]+Tabla2[[#This Row],[Oct]]+Tabla2[[#This Row],[Sep]]+Tabla2[[#This Row],[Ago]]+Tabla2[[#This Row],[Jul]]+Tabla2[[#This Row],[Jun]]+Tabla2[[#This Row],[May]]+Tabla2[[#This Row],[Abr]]+Tabla2[[#This Row],[Mar]]+Tabla2[[#This Row],[Feb]]+Tabla2[[#This Row],[Ene]]</f>
        <v>1</v>
      </c>
      <c r="W296" s="259" t="s">
        <v>513</v>
      </c>
      <c r="X296" s="259"/>
      <c r="Y296" s="232"/>
      <c r="Z296" s="231" t="s">
        <v>1096</v>
      </c>
      <c r="AA296" s="255"/>
      <c r="AB296" s="255"/>
      <c r="AC296" s="255"/>
      <c r="AD296" s="255"/>
      <c r="AE296" s="255"/>
      <c r="AF296" s="255"/>
      <c r="AG296" s="255"/>
      <c r="AH296" s="255"/>
      <c r="AI296" s="255"/>
      <c r="AJ296" s="255"/>
      <c r="AK296" s="255"/>
      <c r="AL296" s="255"/>
      <c r="AM296" s="255"/>
      <c r="AN296" s="255"/>
      <c r="AO296" s="255"/>
      <c r="AP296" s="255"/>
      <c r="AQ296" s="255"/>
      <c r="AR296" s="255"/>
      <c r="AS296" s="255"/>
      <c r="AT296" s="255"/>
      <c r="AU296" s="255"/>
      <c r="AV296" s="255"/>
      <c r="AW296" s="255"/>
      <c r="AX296" s="255"/>
      <c r="AY296" s="255"/>
      <c r="AZ296" s="255"/>
      <c r="BA296" s="255"/>
      <c r="BB296" s="255"/>
    </row>
    <row r="297" spans="2:54" s="241" customFormat="1" ht="89.25" hidden="1">
      <c r="B297" s="263" t="e">
        <f>IF('Formulario PPGR2'!$G296="","",CONCATENATE('Formulario PPGR2'!$C296,".",'Formulario PPGR2'!$D296,".",'Formulario PPGR2'!$E296,".",'Formulario PPGR2'!$F296))</f>
        <v>#REF!</v>
      </c>
      <c r="C297" s="263"/>
      <c r="D297" s="263" t="e">
        <f>IF('Formulario PPGR2'!$G296="","",'Formulario PPGR1'!#REF!)</f>
        <v>#REF!</v>
      </c>
      <c r="E297" s="263" t="e">
        <f>IF('Formulario PPGR2'!$G296="","",'Formulario PPGR1'!#REF!)</f>
        <v>#REF!</v>
      </c>
      <c r="F297" s="263" t="e">
        <f>IF('Formulario PPGR2'!$G296="","",'Formulario PPGR1'!#REF!)</f>
        <v>#REF!</v>
      </c>
      <c r="G297" s="232" t="s">
        <v>279</v>
      </c>
      <c r="H297" s="232" t="s">
        <v>1126</v>
      </c>
      <c r="I297" s="232" t="s">
        <v>1127</v>
      </c>
      <c r="J297" s="231"/>
      <c r="K297" s="231"/>
      <c r="L297" s="231"/>
      <c r="M297" s="231"/>
      <c r="N297" s="231">
        <v>1</v>
      </c>
      <c r="O297" s="231"/>
      <c r="P297" s="231"/>
      <c r="Q297" s="231"/>
      <c r="R297" s="231">
        <v>1</v>
      </c>
      <c r="S297" s="231"/>
      <c r="T297" s="231"/>
      <c r="U297" s="231"/>
      <c r="V297" s="239">
        <f>+Tabla2[[#This Row],[Dic]]+Tabla2[[#This Row],[Nov]]+Tabla2[[#This Row],[Oct]]+Tabla2[[#This Row],[Sep]]+Tabla2[[#This Row],[Ago]]+Tabla2[[#This Row],[Jul]]+Tabla2[[#This Row],[Jun]]+Tabla2[[#This Row],[May]]+Tabla2[[#This Row],[Abr]]+Tabla2[[#This Row],[Mar]]+Tabla2[[#This Row],[Feb]]+Tabla2[[#This Row],[Ene]]</f>
        <v>2</v>
      </c>
      <c r="W297" s="259" t="s">
        <v>497</v>
      </c>
      <c r="X297" s="259"/>
      <c r="Y297" s="232"/>
      <c r="Z297" s="231" t="s">
        <v>1096</v>
      </c>
      <c r="AA297" s="255"/>
      <c r="AB297" s="255"/>
      <c r="AC297" s="255"/>
      <c r="AD297" s="255"/>
      <c r="AE297" s="255"/>
      <c r="AF297" s="255"/>
      <c r="AG297" s="255"/>
      <c r="AH297" s="255"/>
      <c r="AI297" s="255"/>
      <c r="AJ297" s="255"/>
      <c r="AK297" s="255"/>
      <c r="AL297" s="255"/>
      <c r="AM297" s="255"/>
      <c r="AN297" s="255"/>
      <c r="AO297" s="255"/>
      <c r="AP297" s="255"/>
      <c r="AQ297" s="255"/>
      <c r="AR297" s="255"/>
      <c r="AS297" s="255"/>
      <c r="AT297" s="255"/>
      <c r="AU297" s="255"/>
      <c r="AV297" s="255"/>
      <c r="AW297" s="255"/>
      <c r="AX297" s="255"/>
      <c r="AY297" s="255"/>
      <c r="AZ297" s="255"/>
      <c r="BA297" s="255"/>
      <c r="BB297" s="255"/>
    </row>
    <row r="298" spans="2:54" s="241" customFormat="1" ht="38.25" hidden="1">
      <c r="B298" s="263" t="e">
        <f>IF('Formulario PPGR2'!$G297="","",CONCATENATE('Formulario PPGR2'!$C297,".",'Formulario PPGR2'!$D297,".",'Formulario PPGR2'!$E297,".",'Formulario PPGR2'!$F297))</f>
        <v>#REF!</v>
      </c>
      <c r="C298" s="263"/>
      <c r="D298" s="263" t="e">
        <f>IF('Formulario PPGR2'!$G297="","",'Formulario PPGR1'!#REF!)</f>
        <v>#REF!</v>
      </c>
      <c r="E298" s="263" t="e">
        <f>IF('Formulario PPGR2'!$G297="","",'Formulario PPGR1'!#REF!)</f>
        <v>#REF!</v>
      </c>
      <c r="F298" s="263" t="e">
        <f>IF('Formulario PPGR2'!$G297="","",'Formulario PPGR1'!#REF!)</f>
        <v>#REF!</v>
      </c>
      <c r="G298" s="232" t="s">
        <v>279</v>
      </c>
      <c r="H298" s="232" t="s">
        <v>1128</v>
      </c>
      <c r="I298" s="232" t="s">
        <v>1129</v>
      </c>
      <c r="J298" s="231"/>
      <c r="K298" s="231"/>
      <c r="L298" s="231">
        <v>1</v>
      </c>
      <c r="M298" s="231"/>
      <c r="N298" s="231"/>
      <c r="O298" s="231"/>
      <c r="P298" s="231"/>
      <c r="Q298" s="231"/>
      <c r="R298" s="231"/>
      <c r="S298" s="231"/>
      <c r="T298" s="231"/>
      <c r="U298" s="231"/>
      <c r="V298" s="239">
        <f>+Tabla2[[#This Row],[Dic]]+Tabla2[[#This Row],[Nov]]+Tabla2[[#This Row],[Oct]]+Tabla2[[#This Row],[Sep]]+Tabla2[[#This Row],[Ago]]+Tabla2[[#This Row],[Jul]]+Tabla2[[#This Row],[Jun]]+Tabla2[[#This Row],[May]]+Tabla2[[#This Row],[Abr]]+Tabla2[[#This Row],[Mar]]+Tabla2[[#This Row],[Feb]]+Tabla2[[#This Row],[Ene]]</f>
        <v>1</v>
      </c>
      <c r="W298" s="259" t="s">
        <v>610</v>
      </c>
      <c r="X298" s="259" t="s">
        <v>496</v>
      </c>
      <c r="Y298" s="232"/>
      <c r="Z298" s="231" t="s">
        <v>1096</v>
      </c>
      <c r="AA298" s="255"/>
      <c r="AB298" s="255"/>
      <c r="AC298" s="255"/>
      <c r="AD298" s="255"/>
      <c r="AE298" s="255"/>
      <c r="AF298" s="255"/>
      <c r="AG298" s="255"/>
      <c r="AH298" s="255"/>
      <c r="AI298" s="255"/>
      <c r="AJ298" s="255"/>
      <c r="AK298" s="255"/>
      <c r="AL298" s="255"/>
      <c r="AM298" s="255"/>
      <c r="AN298" s="255"/>
      <c r="AO298" s="255"/>
      <c r="AP298" s="255"/>
      <c r="AQ298" s="255"/>
      <c r="AR298" s="255"/>
      <c r="AS298" s="255"/>
      <c r="AT298" s="255"/>
      <c r="AU298" s="255"/>
      <c r="AV298" s="255"/>
      <c r="AW298" s="255"/>
      <c r="AX298" s="255"/>
      <c r="AY298" s="255"/>
      <c r="AZ298" s="255"/>
      <c r="BA298" s="255"/>
      <c r="BB298" s="255"/>
    </row>
    <row r="299" spans="2:54" s="241" customFormat="1" ht="38.25" hidden="1">
      <c r="B299" s="263" t="e">
        <f>IF('Formulario PPGR2'!$G298="","",CONCATENATE('Formulario PPGR2'!$C298,".",'Formulario PPGR2'!$D298,".",'Formulario PPGR2'!$E298,".",'Formulario PPGR2'!$F298))</f>
        <v>#REF!</v>
      </c>
      <c r="C299" s="263"/>
      <c r="D299" s="263" t="e">
        <f>IF('Formulario PPGR2'!$G298="","",'Formulario PPGR1'!#REF!)</f>
        <v>#REF!</v>
      </c>
      <c r="E299" s="263" t="e">
        <f>IF('Formulario PPGR2'!$G298="","",'Formulario PPGR1'!#REF!)</f>
        <v>#REF!</v>
      </c>
      <c r="F299" s="263" t="e">
        <f>IF('Formulario PPGR2'!$G298="","",'Formulario PPGR1'!#REF!)</f>
        <v>#REF!</v>
      </c>
      <c r="G299" s="232" t="s">
        <v>279</v>
      </c>
      <c r="H299" s="232" t="s">
        <v>1130</v>
      </c>
      <c r="I299" s="232" t="s">
        <v>1131</v>
      </c>
      <c r="J299" s="231"/>
      <c r="K299" s="231"/>
      <c r="L299" s="231"/>
      <c r="M299" s="231"/>
      <c r="N299" s="231">
        <v>1</v>
      </c>
      <c r="O299" s="231"/>
      <c r="P299" s="231"/>
      <c r="Q299" s="231"/>
      <c r="R299" s="231"/>
      <c r="S299" s="231"/>
      <c r="T299" s="231"/>
      <c r="U299" s="231"/>
      <c r="V299" s="239">
        <f>+Tabla2[[#This Row],[Dic]]+Tabla2[[#This Row],[Nov]]+Tabla2[[#This Row],[Oct]]+Tabla2[[#This Row],[Sep]]+Tabla2[[#This Row],[Ago]]+Tabla2[[#This Row],[Jul]]+Tabla2[[#This Row],[Jun]]+Tabla2[[#This Row],[May]]+Tabla2[[#This Row],[Abr]]+Tabla2[[#This Row],[Mar]]+Tabla2[[#This Row],[Feb]]+Tabla2[[#This Row],[Ene]]</f>
        <v>1</v>
      </c>
      <c r="W299" s="259" t="s">
        <v>610</v>
      </c>
      <c r="X299" s="259" t="s">
        <v>496</v>
      </c>
      <c r="Y299" s="232"/>
      <c r="Z299" s="231" t="s">
        <v>1096</v>
      </c>
      <c r="AA299" s="255"/>
      <c r="AB299" s="255"/>
      <c r="AC299" s="255"/>
      <c r="AD299" s="255"/>
      <c r="AE299" s="255"/>
      <c r="AF299" s="255"/>
      <c r="AG299" s="255"/>
      <c r="AH299" s="255"/>
      <c r="AI299" s="255"/>
      <c r="AJ299" s="255"/>
      <c r="AK299" s="255"/>
      <c r="AL299" s="255"/>
      <c r="AM299" s="255"/>
      <c r="AN299" s="255"/>
      <c r="AO299" s="255"/>
      <c r="AP299" s="255"/>
      <c r="AQ299" s="255"/>
      <c r="AR299" s="255"/>
      <c r="AS299" s="255"/>
      <c r="AT299" s="255"/>
      <c r="AU299" s="255"/>
      <c r="AV299" s="255"/>
      <c r="AW299" s="255"/>
      <c r="AX299" s="255"/>
      <c r="AY299" s="255"/>
      <c r="AZ299" s="255"/>
      <c r="BA299" s="255"/>
      <c r="BB299" s="255"/>
    </row>
    <row r="300" spans="2:54" s="241" customFormat="1" ht="38.25" hidden="1">
      <c r="B300" s="263" t="e">
        <f>IF('Formulario PPGR2'!$G299="","",CONCATENATE('Formulario PPGR2'!$C299,".",'Formulario PPGR2'!$D299,".",'Formulario PPGR2'!$E299,".",'Formulario PPGR2'!$F299))</f>
        <v>#REF!</v>
      </c>
      <c r="C300" s="263"/>
      <c r="D300" s="263" t="e">
        <f>IF('Formulario PPGR2'!$G299="","",'Formulario PPGR1'!#REF!)</f>
        <v>#REF!</v>
      </c>
      <c r="E300" s="263" t="e">
        <f>IF('Formulario PPGR2'!$G299="","",'Formulario PPGR1'!#REF!)</f>
        <v>#REF!</v>
      </c>
      <c r="F300" s="263" t="e">
        <f>IF('Formulario PPGR2'!$G299="","",'Formulario PPGR1'!#REF!)</f>
        <v>#REF!</v>
      </c>
      <c r="G300" s="232" t="s">
        <v>279</v>
      </c>
      <c r="H300" s="232" t="s">
        <v>1132</v>
      </c>
      <c r="I300" s="232" t="s">
        <v>1133</v>
      </c>
      <c r="J300" s="231"/>
      <c r="K300" s="231"/>
      <c r="L300" s="231">
        <v>1</v>
      </c>
      <c r="M300" s="231"/>
      <c r="N300" s="231"/>
      <c r="O300" s="231"/>
      <c r="P300" s="231"/>
      <c r="Q300" s="231">
        <v>1</v>
      </c>
      <c r="R300" s="231"/>
      <c r="S300" s="231"/>
      <c r="T300" s="231"/>
      <c r="U300" s="231"/>
      <c r="V300" s="239">
        <f>+Tabla2[[#This Row],[Dic]]+Tabla2[[#This Row],[Nov]]+Tabla2[[#This Row],[Oct]]+Tabla2[[#This Row],[Sep]]+Tabla2[[#This Row],[Ago]]+Tabla2[[#This Row],[Jul]]+Tabla2[[#This Row],[Jun]]+Tabla2[[#This Row],[May]]+Tabla2[[#This Row],[Abr]]+Tabla2[[#This Row],[Mar]]+Tabla2[[#This Row],[Feb]]+Tabla2[[#This Row],[Ene]]</f>
        <v>2</v>
      </c>
      <c r="W300" s="259" t="s">
        <v>497</v>
      </c>
      <c r="X300" s="259"/>
      <c r="Y300" s="232"/>
      <c r="Z300" s="231" t="s">
        <v>1096</v>
      </c>
      <c r="AA300" s="255"/>
      <c r="AB300" s="255"/>
      <c r="AC300" s="255"/>
      <c r="AD300" s="255"/>
      <c r="AE300" s="255"/>
      <c r="AF300" s="255"/>
      <c r="AG300" s="255"/>
      <c r="AH300" s="255"/>
      <c r="AI300" s="255"/>
      <c r="AJ300" s="255"/>
      <c r="AK300" s="255"/>
      <c r="AL300" s="255"/>
      <c r="AM300" s="255"/>
      <c r="AN300" s="255"/>
      <c r="AO300" s="255"/>
      <c r="AP300" s="255"/>
      <c r="AQ300" s="255"/>
      <c r="AR300" s="255"/>
      <c r="AS300" s="255"/>
      <c r="AT300" s="255"/>
      <c r="AU300" s="255"/>
      <c r="AV300" s="255"/>
      <c r="AW300" s="255"/>
      <c r="AX300" s="255"/>
      <c r="AY300" s="255"/>
      <c r="AZ300" s="255"/>
      <c r="BA300" s="255"/>
      <c r="BB300" s="255"/>
    </row>
    <row r="301" spans="2:54" s="241" customFormat="1" ht="38.25" hidden="1">
      <c r="B301" s="263" t="e">
        <f>IF('Formulario PPGR2'!$G300="","",CONCATENATE('Formulario PPGR2'!$C300,".",'Formulario PPGR2'!$D300,".",'Formulario PPGR2'!$E300,".",'Formulario PPGR2'!$F300))</f>
        <v>#REF!</v>
      </c>
      <c r="C301" s="263"/>
      <c r="D301" s="263" t="e">
        <f>IF('Formulario PPGR2'!$G300="","",'Formulario PPGR1'!#REF!)</f>
        <v>#REF!</v>
      </c>
      <c r="E301" s="263" t="e">
        <f>IF('Formulario PPGR2'!$G300="","",'Formulario PPGR1'!#REF!)</f>
        <v>#REF!</v>
      </c>
      <c r="F301" s="263" t="e">
        <f>IF('Formulario PPGR2'!$G300="","",'Formulario PPGR1'!#REF!)</f>
        <v>#REF!</v>
      </c>
      <c r="G301" s="232" t="s">
        <v>279</v>
      </c>
      <c r="H301" s="232" t="s">
        <v>1134</v>
      </c>
      <c r="I301" s="232" t="s">
        <v>1135</v>
      </c>
      <c r="J301" s="231"/>
      <c r="K301" s="231"/>
      <c r="L301" s="231"/>
      <c r="M301" s="231"/>
      <c r="N301" s="231"/>
      <c r="O301" s="231"/>
      <c r="P301" s="231"/>
      <c r="Q301" s="231"/>
      <c r="R301" s="231"/>
      <c r="S301" s="231"/>
      <c r="T301" s="231">
        <v>1</v>
      </c>
      <c r="U301" s="231"/>
      <c r="V301" s="239">
        <f>+Tabla2[[#This Row],[Dic]]+Tabla2[[#This Row],[Nov]]+Tabla2[[#This Row],[Oct]]+Tabla2[[#This Row],[Sep]]+Tabla2[[#This Row],[Ago]]+Tabla2[[#This Row],[Jul]]+Tabla2[[#This Row],[Jun]]+Tabla2[[#This Row],[May]]+Tabla2[[#This Row],[Abr]]+Tabla2[[#This Row],[Mar]]+Tabla2[[#This Row],[Feb]]+Tabla2[[#This Row],[Ene]]</f>
        <v>1</v>
      </c>
      <c r="W301" s="259" t="s">
        <v>497</v>
      </c>
      <c r="X301" s="259"/>
      <c r="Y301" s="232"/>
      <c r="Z301" s="231" t="s">
        <v>1096</v>
      </c>
      <c r="AA301" s="255"/>
      <c r="AB301" s="255"/>
      <c r="AC301" s="255"/>
      <c r="AD301" s="255"/>
      <c r="AE301" s="255"/>
      <c r="AF301" s="255"/>
      <c r="AG301" s="255"/>
      <c r="AH301" s="255"/>
      <c r="AI301" s="255"/>
      <c r="AJ301" s="255"/>
      <c r="AK301" s="255"/>
      <c r="AL301" s="255"/>
      <c r="AM301" s="255"/>
      <c r="AN301" s="255"/>
      <c r="AO301" s="255"/>
      <c r="AP301" s="255"/>
      <c r="AQ301" s="255"/>
      <c r="AR301" s="255"/>
      <c r="AS301" s="255"/>
      <c r="AT301" s="255"/>
      <c r="AU301" s="255"/>
      <c r="AV301" s="255"/>
      <c r="AW301" s="255"/>
      <c r="AX301" s="255"/>
      <c r="AY301" s="255"/>
      <c r="AZ301" s="255"/>
      <c r="BA301" s="255"/>
      <c r="BB301" s="255"/>
    </row>
    <row r="302" spans="2:54" s="241" customFormat="1" ht="38.25" hidden="1">
      <c r="B302" s="263" t="e">
        <f>IF('Formulario PPGR2'!$G301="","",CONCATENATE('Formulario PPGR2'!$C301,".",'Formulario PPGR2'!$D301,".",'Formulario PPGR2'!$E301,".",'Formulario PPGR2'!$F301))</f>
        <v>#REF!</v>
      </c>
      <c r="C302" s="263"/>
      <c r="D302" s="263" t="e">
        <f>IF('Formulario PPGR2'!$G301="","",'Formulario PPGR1'!#REF!)</f>
        <v>#REF!</v>
      </c>
      <c r="E302" s="263" t="e">
        <f>IF('Formulario PPGR2'!$G301="","",'Formulario PPGR1'!#REF!)</f>
        <v>#REF!</v>
      </c>
      <c r="F302" s="263" t="e">
        <f>IF('Formulario PPGR2'!$G301="","",'Formulario PPGR1'!#REF!)</f>
        <v>#REF!</v>
      </c>
      <c r="G302" s="232" t="s">
        <v>279</v>
      </c>
      <c r="H302" s="232" t="s">
        <v>1136</v>
      </c>
      <c r="I302" s="232" t="s">
        <v>1137</v>
      </c>
      <c r="J302" s="231"/>
      <c r="K302" s="231">
        <v>1</v>
      </c>
      <c r="L302" s="231"/>
      <c r="M302" s="231"/>
      <c r="N302" s="231"/>
      <c r="O302" s="231"/>
      <c r="P302" s="231"/>
      <c r="Q302" s="231"/>
      <c r="R302" s="231"/>
      <c r="S302" s="231">
        <v>1</v>
      </c>
      <c r="T302" s="231"/>
      <c r="U302" s="231"/>
      <c r="V302" s="239">
        <f>+Tabla2[[#This Row],[Dic]]+Tabla2[[#This Row],[Nov]]+Tabla2[[#This Row],[Oct]]+Tabla2[[#This Row],[Sep]]+Tabla2[[#This Row],[Ago]]+Tabla2[[#This Row],[Jul]]+Tabla2[[#This Row],[Jun]]+Tabla2[[#This Row],[May]]+Tabla2[[#This Row],[Abr]]+Tabla2[[#This Row],[Mar]]+Tabla2[[#This Row],[Feb]]+Tabla2[[#This Row],[Ene]]</f>
        <v>2</v>
      </c>
      <c r="W302" s="259" t="s">
        <v>610</v>
      </c>
      <c r="X302" s="259" t="s">
        <v>496</v>
      </c>
      <c r="Y302" s="232"/>
      <c r="Z302" s="231" t="s">
        <v>1096</v>
      </c>
      <c r="AA302" s="255"/>
      <c r="AB302" s="255"/>
      <c r="AC302" s="255"/>
      <c r="AD302" s="255"/>
      <c r="AE302" s="255"/>
      <c r="AF302" s="255"/>
      <c r="AG302" s="255"/>
      <c r="AH302" s="255"/>
      <c r="AI302" s="255"/>
      <c r="AJ302" s="255"/>
      <c r="AK302" s="255"/>
      <c r="AL302" s="255"/>
      <c r="AM302" s="255"/>
      <c r="AN302" s="255"/>
      <c r="AO302" s="255"/>
      <c r="AP302" s="255"/>
      <c r="AQ302" s="255"/>
      <c r="AR302" s="255"/>
      <c r="AS302" s="255"/>
      <c r="AT302" s="255"/>
      <c r="AU302" s="255"/>
      <c r="AV302" s="255"/>
      <c r="AW302" s="255"/>
      <c r="AX302" s="255"/>
      <c r="AY302" s="255"/>
      <c r="AZ302" s="255"/>
      <c r="BA302" s="255"/>
      <c r="BB302" s="255"/>
    </row>
    <row r="303" spans="2:54" s="241" customFormat="1" ht="51" hidden="1">
      <c r="B303" s="263" t="e">
        <f>IF('Formulario PPGR2'!$G302="","",CONCATENATE('Formulario PPGR2'!$C302,".",'Formulario PPGR2'!$D302,".",'Formulario PPGR2'!$E302,".",'Formulario PPGR2'!$F302))</f>
        <v>#REF!</v>
      </c>
      <c r="C303" s="263"/>
      <c r="D303" s="263" t="e">
        <f>IF('Formulario PPGR2'!$G302="","",'Formulario PPGR1'!#REF!)</f>
        <v>#REF!</v>
      </c>
      <c r="E303" s="263" t="e">
        <f>IF('Formulario PPGR2'!$G302="","",'Formulario PPGR1'!#REF!)</f>
        <v>#REF!</v>
      </c>
      <c r="F303" s="263" t="e">
        <f>IF('Formulario PPGR2'!$G302="","",'Formulario PPGR1'!#REF!)</f>
        <v>#REF!</v>
      </c>
      <c r="G303" s="232" t="s">
        <v>279</v>
      </c>
      <c r="H303" s="232" t="s">
        <v>1138</v>
      </c>
      <c r="I303" s="232" t="s">
        <v>1139</v>
      </c>
      <c r="J303" s="231"/>
      <c r="K303" s="231"/>
      <c r="L303" s="231"/>
      <c r="M303" s="231">
        <v>1</v>
      </c>
      <c r="N303" s="231"/>
      <c r="O303" s="231"/>
      <c r="P303" s="231"/>
      <c r="Q303" s="231"/>
      <c r="R303" s="231"/>
      <c r="S303" s="231">
        <v>1</v>
      </c>
      <c r="T303" s="231"/>
      <c r="U303" s="231"/>
      <c r="V303" s="239">
        <f>+Tabla2[[#This Row],[Dic]]+Tabla2[[#This Row],[Nov]]+Tabla2[[#This Row],[Oct]]+Tabla2[[#This Row],[Sep]]+Tabla2[[#This Row],[Ago]]+Tabla2[[#This Row],[Jul]]+Tabla2[[#This Row],[Jun]]+Tabla2[[#This Row],[May]]+Tabla2[[#This Row],[Abr]]+Tabla2[[#This Row],[Mar]]+Tabla2[[#This Row],[Feb]]+Tabla2[[#This Row],[Ene]]</f>
        <v>2</v>
      </c>
      <c r="W303" s="259" t="s">
        <v>610</v>
      </c>
      <c r="X303" s="259" t="s">
        <v>496</v>
      </c>
      <c r="Y303" s="232"/>
      <c r="Z303" s="231" t="s">
        <v>1096</v>
      </c>
      <c r="AA303" s="255"/>
      <c r="AB303" s="255"/>
      <c r="AC303" s="255"/>
      <c r="AD303" s="255"/>
      <c r="AE303" s="255"/>
      <c r="AF303" s="255"/>
      <c r="AG303" s="255"/>
      <c r="AH303" s="255"/>
      <c r="AI303" s="255"/>
      <c r="AJ303" s="255"/>
      <c r="AK303" s="255"/>
      <c r="AL303" s="255"/>
      <c r="AM303" s="255"/>
      <c r="AN303" s="255"/>
      <c r="AO303" s="255"/>
      <c r="AP303" s="255"/>
      <c r="AQ303" s="255"/>
      <c r="AR303" s="255"/>
      <c r="AS303" s="255"/>
      <c r="AT303" s="255"/>
      <c r="AU303" s="255"/>
      <c r="AV303" s="255"/>
      <c r="AW303" s="255"/>
      <c r="AX303" s="255"/>
      <c r="AY303" s="255"/>
      <c r="AZ303" s="255"/>
      <c r="BA303" s="255"/>
      <c r="BB303" s="255"/>
    </row>
    <row r="304" spans="2:54" s="241" customFormat="1" ht="51" hidden="1">
      <c r="B304" s="263" t="e">
        <f>IF('Formulario PPGR2'!$G303="","",CONCATENATE('Formulario PPGR2'!$C303,".",'Formulario PPGR2'!$D303,".",'Formulario PPGR2'!$E303,".",'Formulario PPGR2'!$F303))</f>
        <v>#REF!</v>
      </c>
      <c r="C304" s="263"/>
      <c r="D304" s="263" t="e">
        <f>IF('Formulario PPGR2'!$G303="","",'Formulario PPGR1'!#REF!)</f>
        <v>#REF!</v>
      </c>
      <c r="E304" s="263" t="e">
        <f>IF('Formulario PPGR2'!$G303="","",'Formulario PPGR1'!#REF!)</f>
        <v>#REF!</v>
      </c>
      <c r="F304" s="263" t="e">
        <f>IF('Formulario PPGR2'!$G303="","",'Formulario PPGR1'!#REF!)</f>
        <v>#REF!</v>
      </c>
      <c r="G304" s="232" t="s">
        <v>279</v>
      </c>
      <c r="H304" s="232" t="s">
        <v>1140</v>
      </c>
      <c r="I304" s="232" t="s">
        <v>1141</v>
      </c>
      <c r="J304" s="231"/>
      <c r="K304" s="231"/>
      <c r="L304" s="231"/>
      <c r="M304" s="231"/>
      <c r="N304" s="231"/>
      <c r="O304" s="231"/>
      <c r="P304" s="231"/>
      <c r="Q304" s="231">
        <v>1</v>
      </c>
      <c r="R304" s="231"/>
      <c r="S304" s="231"/>
      <c r="T304" s="231"/>
      <c r="U304" s="231"/>
      <c r="V304" s="239">
        <f>+Tabla2[[#This Row],[Dic]]+Tabla2[[#This Row],[Nov]]+Tabla2[[#This Row],[Oct]]+Tabla2[[#This Row],[Sep]]+Tabla2[[#This Row],[Ago]]+Tabla2[[#This Row],[Jul]]+Tabla2[[#This Row],[Jun]]+Tabla2[[#This Row],[May]]+Tabla2[[#This Row],[Abr]]+Tabla2[[#This Row],[Mar]]+Tabla2[[#This Row],[Feb]]+Tabla2[[#This Row],[Ene]]</f>
        <v>1</v>
      </c>
      <c r="W304" s="259" t="s">
        <v>610</v>
      </c>
      <c r="X304" s="259" t="s">
        <v>496</v>
      </c>
      <c r="Y304" s="232"/>
      <c r="Z304" s="231" t="s">
        <v>1096</v>
      </c>
      <c r="AA304" s="255"/>
      <c r="AB304" s="255"/>
      <c r="AC304" s="255"/>
      <c r="AD304" s="255"/>
      <c r="AE304" s="255"/>
      <c r="AF304" s="255"/>
      <c r="AG304" s="255"/>
      <c r="AH304" s="255"/>
      <c r="AI304" s="255"/>
      <c r="AJ304" s="255"/>
      <c r="AK304" s="255"/>
      <c r="AL304" s="255"/>
      <c r="AM304" s="255"/>
      <c r="AN304" s="255"/>
      <c r="AO304" s="255"/>
      <c r="AP304" s="255"/>
      <c r="AQ304" s="255"/>
      <c r="AR304" s="255"/>
      <c r="AS304" s="255"/>
      <c r="AT304" s="255"/>
      <c r="AU304" s="255"/>
      <c r="AV304" s="255"/>
      <c r="AW304" s="255"/>
      <c r="AX304" s="255"/>
      <c r="AY304" s="255"/>
      <c r="AZ304" s="255"/>
      <c r="BA304" s="255"/>
      <c r="BB304" s="255"/>
    </row>
    <row r="305" spans="2:54" s="241" customFormat="1" ht="51" hidden="1">
      <c r="B305" s="263" t="e">
        <f>IF('Formulario PPGR2'!$G304="","",CONCATENATE('Formulario PPGR2'!$C304,".",'Formulario PPGR2'!$D304,".",'Formulario PPGR2'!$E304,".",'Formulario PPGR2'!$F304))</f>
        <v>#REF!</v>
      </c>
      <c r="C305" s="263"/>
      <c r="D305" s="263" t="e">
        <f>IF('Formulario PPGR2'!$G304="","",'Formulario PPGR1'!#REF!)</f>
        <v>#REF!</v>
      </c>
      <c r="E305" s="263" t="e">
        <f>IF('Formulario PPGR2'!$G304="","",'Formulario PPGR1'!#REF!)</f>
        <v>#REF!</v>
      </c>
      <c r="F305" s="263" t="e">
        <f>IF('Formulario PPGR2'!$G304="","",'Formulario PPGR1'!#REF!)</f>
        <v>#REF!</v>
      </c>
      <c r="G305" s="232" t="s">
        <v>279</v>
      </c>
      <c r="H305" s="232" t="s">
        <v>1142</v>
      </c>
      <c r="I305" s="232" t="s">
        <v>1143</v>
      </c>
      <c r="J305" s="231"/>
      <c r="K305" s="231">
        <v>1</v>
      </c>
      <c r="L305" s="231"/>
      <c r="M305" s="231"/>
      <c r="N305" s="231">
        <v>1</v>
      </c>
      <c r="O305" s="231"/>
      <c r="P305" s="231"/>
      <c r="Q305" s="231">
        <v>1</v>
      </c>
      <c r="R305" s="231"/>
      <c r="S305" s="231"/>
      <c r="T305" s="231"/>
      <c r="U305" s="231"/>
      <c r="V305" s="239">
        <f>+Tabla2[[#This Row],[Dic]]+Tabla2[[#This Row],[Nov]]+Tabla2[[#This Row],[Oct]]+Tabla2[[#This Row],[Sep]]+Tabla2[[#This Row],[Ago]]+Tabla2[[#This Row],[Jul]]+Tabla2[[#This Row],[Jun]]+Tabla2[[#This Row],[May]]+Tabla2[[#This Row],[Abr]]+Tabla2[[#This Row],[Mar]]+Tabla2[[#This Row],[Feb]]+Tabla2[[#This Row],[Ene]]</f>
        <v>3</v>
      </c>
      <c r="W305" s="259" t="s">
        <v>610</v>
      </c>
      <c r="X305" s="259" t="s">
        <v>496</v>
      </c>
      <c r="Y305" s="232"/>
      <c r="Z305" s="231" t="s">
        <v>1096</v>
      </c>
      <c r="AA305" s="255"/>
      <c r="AB305" s="255"/>
      <c r="AC305" s="255"/>
      <c r="AD305" s="255"/>
      <c r="AE305" s="255"/>
      <c r="AF305" s="255"/>
      <c r="AG305" s="255"/>
      <c r="AH305" s="255"/>
      <c r="AI305" s="255"/>
      <c r="AJ305" s="255"/>
      <c r="AK305" s="255"/>
      <c r="AL305" s="255"/>
      <c r="AM305" s="255"/>
      <c r="AN305" s="255"/>
      <c r="AO305" s="255"/>
      <c r="AP305" s="255"/>
      <c r="AQ305" s="255"/>
      <c r="AR305" s="255"/>
      <c r="AS305" s="255"/>
      <c r="AT305" s="255"/>
      <c r="AU305" s="255"/>
      <c r="AV305" s="255"/>
      <c r="AW305" s="255"/>
      <c r="AX305" s="255"/>
      <c r="AY305" s="255"/>
      <c r="AZ305" s="255"/>
      <c r="BA305" s="255"/>
      <c r="BB305" s="255"/>
    </row>
    <row r="306" spans="2:54" s="241" customFormat="1" ht="73.5" hidden="1" customHeight="1">
      <c r="B306" s="263" t="e">
        <f>IF('Formulario PPGR2'!$G305="","",CONCATENATE('Formulario PPGR2'!$C305,".",'Formulario PPGR2'!$D305,".",'Formulario PPGR2'!$E305,".",'Formulario PPGR2'!$F305))</f>
        <v>#REF!</v>
      </c>
      <c r="C306" s="263"/>
      <c r="D306" s="263" t="e">
        <f>IF('Formulario PPGR2'!$G305="","",'Formulario PPGR1'!#REF!)</f>
        <v>#REF!</v>
      </c>
      <c r="E306" s="263" t="e">
        <f>IF('Formulario PPGR2'!$G305="","",'Formulario PPGR1'!#REF!)</f>
        <v>#REF!</v>
      </c>
      <c r="F306" s="263" t="e">
        <f>IF('Formulario PPGR2'!$G305="","",'Formulario PPGR1'!#REF!)</f>
        <v>#REF!</v>
      </c>
      <c r="G306" s="232" t="s">
        <v>279</v>
      </c>
      <c r="H306" s="232" t="s">
        <v>1144</v>
      </c>
      <c r="I306" s="232" t="s">
        <v>1145</v>
      </c>
      <c r="J306" s="231"/>
      <c r="K306" s="231">
        <v>1</v>
      </c>
      <c r="L306" s="231"/>
      <c r="M306" s="231"/>
      <c r="N306" s="231">
        <v>1</v>
      </c>
      <c r="O306" s="231"/>
      <c r="P306" s="231"/>
      <c r="Q306" s="231">
        <v>1</v>
      </c>
      <c r="R306" s="231"/>
      <c r="S306" s="231"/>
      <c r="T306" s="231"/>
      <c r="U306" s="231"/>
      <c r="V306" s="239">
        <f>+Tabla2[[#This Row],[Dic]]+Tabla2[[#This Row],[Nov]]+Tabla2[[#This Row],[Oct]]+Tabla2[[#This Row],[Sep]]+Tabla2[[#This Row],[Ago]]+Tabla2[[#This Row],[Jul]]+Tabla2[[#This Row],[Jun]]+Tabla2[[#This Row],[May]]+Tabla2[[#This Row],[Abr]]+Tabla2[[#This Row],[Mar]]+Tabla2[[#This Row],[Feb]]+Tabla2[[#This Row],[Ene]]</f>
        <v>3</v>
      </c>
      <c r="W306" s="259" t="s">
        <v>610</v>
      </c>
      <c r="X306" s="259" t="s">
        <v>496</v>
      </c>
      <c r="Y306" s="232"/>
      <c r="Z306" s="231" t="s">
        <v>1096</v>
      </c>
      <c r="AA306" s="255"/>
      <c r="AB306" s="255"/>
      <c r="AC306" s="255"/>
      <c r="AD306" s="255"/>
      <c r="AE306" s="255"/>
      <c r="AF306" s="255"/>
      <c r="AG306" s="255"/>
      <c r="AH306" s="255"/>
      <c r="AI306" s="255"/>
      <c r="AJ306" s="255"/>
      <c r="AK306" s="255"/>
      <c r="AL306" s="255"/>
      <c r="AM306" s="255"/>
      <c r="AN306" s="255"/>
      <c r="AO306" s="255"/>
      <c r="AP306" s="255"/>
      <c r="AQ306" s="255"/>
      <c r="AR306" s="255"/>
      <c r="AS306" s="255"/>
      <c r="AT306" s="255"/>
      <c r="AU306" s="255"/>
      <c r="AV306" s="255"/>
      <c r="AW306" s="255"/>
      <c r="AX306" s="255"/>
      <c r="AY306" s="255"/>
      <c r="AZ306" s="255"/>
      <c r="BA306" s="255"/>
      <c r="BB306" s="255"/>
    </row>
    <row r="307" spans="2:54" s="241" customFormat="1" ht="51" hidden="1">
      <c r="B307" s="263" t="e">
        <f>IF('Formulario PPGR2'!$G306="","",CONCATENATE('Formulario PPGR2'!$C306,".",'Formulario PPGR2'!$D306,".",'Formulario PPGR2'!$E306,".",'Formulario PPGR2'!$F306))</f>
        <v>#REF!</v>
      </c>
      <c r="C307" s="263"/>
      <c r="D307" s="263" t="e">
        <f>IF('Formulario PPGR2'!$G306="","",'Formulario PPGR1'!#REF!)</f>
        <v>#REF!</v>
      </c>
      <c r="E307" s="263" t="e">
        <f>IF('Formulario PPGR2'!$G306="","",'Formulario PPGR1'!#REF!)</f>
        <v>#REF!</v>
      </c>
      <c r="F307" s="263" t="e">
        <f>IF('Formulario PPGR2'!$G306="","",'Formulario PPGR1'!#REF!)</f>
        <v>#REF!</v>
      </c>
      <c r="G307" s="232" t="s">
        <v>279</v>
      </c>
      <c r="H307" s="232" t="s">
        <v>1146</v>
      </c>
      <c r="I307" s="232" t="s">
        <v>1147</v>
      </c>
      <c r="J307" s="231"/>
      <c r="K307" s="231"/>
      <c r="L307" s="231"/>
      <c r="M307" s="231">
        <v>1</v>
      </c>
      <c r="N307" s="231"/>
      <c r="O307" s="231"/>
      <c r="P307" s="231">
        <v>1</v>
      </c>
      <c r="Q307" s="231"/>
      <c r="R307" s="231"/>
      <c r="S307" s="231">
        <v>1</v>
      </c>
      <c r="T307" s="231"/>
      <c r="U307" s="231">
        <v>1</v>
      </c>
      <c r="V307" s="239">
        <f>+Tabla2[[#This Row],[Dic]]+Tabla2[[#This Row],[Nov]]+Tabla2[[#This Row],[Oct]]+Tabla2[[#This Row],[Sep]]+Tabla2[[#This Row],[Ago]]+Tabla2[[#This Row],[Jul]]+Tabla2[[#This Row],[Jun]]+Tabla2[[#This Row],[May]]+Tabla2[[#This Row],[Abr]]+Tabla2[[#This Row],[Mar]]+Tabla2[[#This Row],[Feb]]+Tabla2[[#This Row],[Ene]]</f>
        <v>4</v>
      </c>
      <c r="W307" s="259" t="s">
        <v>497</v>
      </c>
      <c r="X307" s="259" t="s">
        <v>496</v>
      </c>
      <c r="Y307" s="232"/>
      <c r="Z307" s="231" t="s">
        <v>1096</v>
      </c>
      <c r="AA307" s="255"/>
      <c r="AB307" s="255"/>
      <c r="AC307" s="255"/>
      <c r="AD307" s="255"/>
      <c r="AE307" s="255"/>
      <c r="AF307" s="255"/>
      <c r="AG307" s="255"/>
      <c r="AH307" s="255"/>
      <c r="AI307" s="255"/>
      <c r="AJ307" s="255"/>
      <c r="AK307" s="255"/>
      <c r="AL307" s="255"/>
      <c r="AM307" s="255"/>
      <c r="AN307" s="255"/>
      <c r="AO307" s="255"/>
      <c r="AP307" s="255"/>
      <c r="AQ307" s="255"/>
      <c r="AR307" s="255"/>
      <c r="AS307" s="255"/>
      <c r="AT307" s="255"/>
      <c r="AU307" s="255"/>
      <c r="AV307" s="255"/>
      <c r="AW307" s="255"/>
      <c r="AX307" s="255"/>
      <c r="AY307" s="255"/>
      <c r="AZ307" s="255"/>
      <c r="BA307" s="255"/>
      <c r="BB307" s="255"/>
    </row>
    <row r="308" spans="2:54" s="241" customFormat="1" ht="38.25" hidden="1">
      <c r="B308" s="263" t="e">
        <f>IF('Formulario PPGR2'!$G307="","",CONCATENATE('Formulario PPGR2'!$C307,".",'Formulario PPGR2'!$D307,".",'Formulario PPGR2'!$E307,".",'Formulario PPGR2'!$F307))</f>
        <v>#REF!</v>
      </c>
      <c r="C308" s="263"/>
      <c r="D308" s="263" t="e">
        <f>IF('Formulario PPGR2'!$G307="","",'Formulario PPGR1'!#REF!)</f>
        <v>#REF!</v>
      </c>
      <c r="E308" s="263" t="e">
        <f>IF('Formulario PPGR2'!$G307="","",'Formulario PPGR1'!#REF!)</f>
        <v>#REF!</v>
      </c>
      <c r="F308" s="263" t="e">
        <f>IF('Formulario PPGR2'!$G307="","",'Formulario PPGR1'!#REF!)</f>
        <v>#REF!</v>
      </c>
      <c r="G308" s="232" t="s">
        <v>279</v>
      </c>
      <c r="H308" s="232" t="s">
        <v>1148</v>
      </c>
      <c r="I308" s="232" t="s">
        <v>1149</v>
      </c>
      <c r="J308" s="231"/>
      <c r="K308" s="231"/>
      <c r="L308" s="231">
        <v>1</v>
      </c>
      <c r="M308" s="231"/>
      <c r="N308" s="231"/>
      <c r="O308" s="231">
        <v>1</v>
      </c>
      <c r="P308" s="231"/>
      <c r="Q308" s="231"/>
      <c r="R308" s="231">
        <v>1</v>
      </c>
      <c r="S308" s="231"/>
      <c r="T308" s="231"/>
      <c r="U308" s="231">
        <v>1</v>
      </c>
      <c r="V308" s="239">
        <f>+Tabla2[[#This Row],[Dic]]+Tabla2[[#This Row],[Nov]]+Tabla2[[#This Row],[Oct]]+Tabla2[[#This Row],[Sep]]+Tabla2[[#This Row],[Ago]]+Tabla2[[#This Row],[Jul]]+Tabla2[[#This Row],[Jun]]+Tabla2[[#This Row],[May]]+Tabla2[[#This Row],[Abr]]+Tabla2[[#This Row],[Mar]]+Tabla2[[#This Row],[Feb]]+Tabla2[[#This Row],[Ene]]</f>
        <v>4</v>
      </c>
      <c r="W308" s="259" t="s">
        <v>497</v>
      </c>
      <c r="X308" s="259" t="s">
        <v>496</v>
      </c>
      <c r="Y308" s="232"/>
      <c r="Z308" s="231" t="s">
        <v>1096</v>
      </c>
      <c r="AA308" s="255"/>
      <c r="AB308" s="255"/>
      <c r="AC308" s="255"/>
      <c r="AD308" s="255"/>
      <c r="AE308" s="255"/>
      <c r="AF308" s="255"/>
      <c r="AG308" s="255"/>
      <c r="AH308" s="255"/>
      <c r="AI308" s="255"/>
      <c r="AJ308" s="255"/>
      <c r="AK308" s="255"/>
      <c r="AL308" s="255"/>
      <c r="AM308" s="255"/>
      <c r="AN308" s="255"/>
      <c r="AO308" s="255"/>
      <c r="AP308" s="255"/>
      <c r="AQ308" s="255"/>
      <c r="AR308" s="255"/>
      <c r="AS308" s="255"/>
      <c r="AT308" s="255"/>
      <c r="AU308" s="255"/>
      <c r="AV308" s="255"/>
      <c r="AW308" s="255"/>
      <c r="AX308" s="255"/>
      <c r="AY308" s="255"/>
      <c r="AZ308" s="255"/>
      <c r="BA308" s="255"/>
      <c r="BB308" s="255"/>
    </row>
    <row r="309" spans="2:54" s="241" customFormat="1" ht="38.25" hidden="1">
      <c r="B309" s="263" t="e">
        <f>IF('Formulario PPGR2'!$G308="","",CONCATENATE('Formulario PPGR2'!$C308,".",'Formulario PPGR2'!$D308,".",'Formulario PPGR2'!$E308,".",'Formulario PPGR2'!$F308))</f>
        <v>#REF!</v>
      </c>
      <c r="C309" s="263"/>
      <c r="D309" s="263" t="e">
        <f>IF('Formulario PPGR2'!$G308="","",'Formulario PPGR1'!#REF!)</f>
        <v>#REF!</v>
      </c>
      <c r="E309" s="263" t="e">
        <f>IF('Formulario PPGR2'!$G308="","",'Formulario PPGR1'!#REF!)</f>
        <v>#REF!</v>
      </c>
      <c r="F309" s="263" t="e">
        <f>IF('Formulario PPGR2'!$G308="","",'Formulario PPGR1'!#REF!)</f>
        <v>#REF!</v>
      </c>
      <c r="G309" s="232" t="s">
        <v>279</v>
      </c>
      <c r="H309" s="232" t="s">
        <v>1150</v>
      </c>
      <c r="I309" s="232" t="s">
        <v>1151</v>
      </c>
      <c r="J309" s="231">
        <v>1</v>
      </c>
      <c r="K309" s="231"/>
      <c r="L309" s="231"/>
      <c r="M309" s="231">
        <v>1</v>
      </c>
      <c r="N309" s="231"/>
      <c r="O309" s="231"/>
      <c r="P309" s="231">
        <v>1</v>
      </c>
      <c r="Q309" s="231"/>
      <c r="R309" s="231"/>
      <c r="S309" s="231">
        <v>1</v>
      </c>
      <c r="T309" s="231"/>
      <c r="U309" s="231"/>
      <c r="V309" s="239">
        <f>+Tabla2[[#This Row],[Dic]]+Tabla2[[#This Row],[Nov]]+Tabla2[[#This Row],[Oct]]+Tabla2[[#This Row],[Sep]]+Tabla2[[#This Row],[Ago]]+Tabla2[[#This Row],[Jul]]+Tabla2[[#This Row],[Jun]]+Tabla2[[#This Row],[May]]+Tabla2[[#This Row],[Abr]]+Tabla2[[#This Row],[Mar]]+Tabla2[[#This Row],[Feb]]+Tabla2[[#This Row],[Ene]]</f>
        <v>4</v>
      </c>
      <c r="W309" s="259" t="s">
        <v>497</v>
      </c>
      <c r="X309" s="259" t="s">
        <v>496</v>
      </c>
      <c r="Y309" s="232"/>
      <c r="Z309" s="231" t="s">
        <v>554</v>
      </c>
      <c r="AA309" s="255"/>
      <c r="AB309" s="255"/>
      <c r="AC309" s="255"/>
      <c r="AD309" s="255"/>
      <c r="AE309" s="255"/>
      <c r="AF309" s="255"/>
      <c r="AG309" s="255"/>
      <c r="AH309" s="255"/>
      <c r="AI309" s="255"/>
      <c r="AJ309" s="255"/>
      <c r="AK309" s="255"/>
      <c r="AL309" s="255"/>
      <c r="AM309" s="255"/>
      <c r="AN309" s="255"/>
      <c r="AO309" s="255"/>
      <c r="AP309" s="255"/>
      <c r="AQ309" s="255"/>
      <c r="AR309" s="255"/>
      <c r="AS309" s="255"/>
      <c r="AT309" s="255"/>
      <c r="AU309" s="255"/>
      <c r="AV309" s="255"/>
      <c r="AW309" s="255"/>
      <c r="AX309" s="255"/>
      <c r="AY309" s="255"/>
      <c r="AZ309" s="255"/>
      <c r="BA309" s="255"/>
      <c r="BB309" s="255"/>
    </row>
    <row r="310" spans="2:54" s="241" customFormat="1" ht="38.25" hidden="1">
      <c r="B310" s="263" t="e">
        <f>IF('Formulario PPGR2'!$G309="","",CONCATENATE('Formulario PPGR2'!$C309,".",'Formulario PPGR2'!$D309,".",'Formulario PPGR2'!$E309,".",'Formulario PPGR2'!$F309))</f>
        <v>#REF!</v>
      </c>
      <c r="C310" s="263"/>
      <c r="D310" s="263" t="e">
        <f>IF('Formulario PPGR2'!$G309="","",'Formulario PPGR1'!#REF!)</f>
        <v>#REF!</v>
      </c>
      <c r="E310" s="263" t="e">
        <f>IF('Formulario PPGR2'!$G309="","",'Formulario PPGR1'!#REF!)</f>
        <v>#REF!</v>
      </c>
      <c r="F310" s="263" t="e">
        <f>IF('Formulario PPGR2'!$G309="","",'Formulario PPGR1'!#REF!)</f>
        <v>#REF!</v>
      </c>
      <c r="G310" s="232" t="s">
        <v>279</v>
      </c>
      <c r="H310" s="232" t="s">
        <v>1152</v>
      </c>
      <c r="I310" s="232" t="s">
        <v>1153</v>
      </c>
      <c r="J310" s="231"/>
      <c r="K310" s="231"/>
      <c r="L310" s="231"/>
      <c r="M310" s="231">
        <v>1</v>
      </c>
      <c r="N310" s="231"/>
      <c r="O310" s="231"/>
      <c r="P310" s="231"/>
      <c r="Q310" s="231">
        <v>1</v>
      </c>
      <c r="R310" s="231"/>
      <c r="S310" s="231"/>
      <c r="T310" s="231"/>
      <c r="U310" s="231">
        <v>1</v>
      </c>
      <c r="V310" s="239">
        <f>+Tabla2[[#This Row],[Dic]]+Tabla2[[#This Row],[Nov]]+Tabla2[[#This Row],[Oct]]+Tabla2[[#This Row],[Sep]]+Tabla2[[#This Row],[Ago]]+Tabla2[[#This Row],[Jul]]+Tabla2[[#This Row],[Jun]]+Tabla2[[#This Row],[May]]+Tabla2[[#This Row],[Abr]]+Tabla2[[#This Row],[Mar]]+Tabla2[[#This Row],[Feb]]+Tabla2[[#This Row],[Ene]]</f>
        <v>3</v>
      </c>
      <c r="W310" s="259" t="s">
        <v>497</v>
      </c>
      <c r="X310" s="259" t="s">
        <v>496</v>
      </c>
      <c r="Y310" s="232"/>
      <c r="Z310" s="231" t="s">
        <v>554</v>
      </c>
      <c r="AA310" s="255"/>
      <c r="AB310" s="255"/>
      <c r="AC310" s="255"/>
      <c r="AD310" s="255"/>
      <c r="AE310" s="255"/>
      <c r="AF310" s="255"/>
      <c r="AG310" s="255"/>
      <c r="AH310" s="255"/>
      <c r="AI310" s="255"/>
      <c r="AJ310" s="255"/>
      <c r="AK310" s="255"/>
      <c r="AL310" s="255"/>
      <c r="AM310" s="255"/>
      <c r="AN310" s="255"/>
      <c r="AO310" s="255"/>
      <c r="AP310" s="255"/>
      <c r="AQ310" s="255"/>
      <c r="AR310" s="255"/>
      <c r="AS310" s="255"/>
      <c r="AT310" s="255"/>
      <c r="AU310" s="255"/>
      <c r="AV310" s="255"/>
      <c r="AW310" s="255"/>
      <c r="AX310" s="255"/>
      <c r="AY310" s="255"/>
      <c r="AZ310" s="255"/>
      <c r="BA310" s="255"/>
      <c r="BB310" s="255"/>
    </row>
    <row r="311" spans="2:54" s="241" customFormat="1" ht="38.25" hidden="1">
      <c r="B311" s="263" t="e">
        <f>IF('Formulario PPGR2'!$G310="","",CONCATENATE('Formulario PPGR2'!$C310,".",'Formulario PPGR2'!$D310,".",'Formulario PPGR2'!$E310,".",'Formulario PPGR2'!$F310))</f>
        <v>#REF!</v>
      </c>
      <c r="C311" s="263"/>
      <c r="D311" s="263" t="e">
        <f>IF('Formulario PPGR2'!$G310="","",'Formulario PPGR1'!#REF!)</f>
        <v>#REF!</v>
      </c>
      <c r="E311" s="263" t="e">
        <f>IF('Formulario PPGR2'!$G310="","",'Formulario PPGR1'!#REF!)</f>
        <v>#REF!</v>
      </c>
      <c r="F311" s="263" t="e">
        <f>IF('Formulario PPGR2'!$G310="","",'Formulario PPGR1'!#REF!)</f>
        <v>#REF!</v>
      </c>
      <c r="G311" s="232" t="s">
        <v>279</v>
      </c>
      <c r="H311" s="232" t="s">
        <v>1154</v>
      </c>
      <c r="I311" s="232" t="s">
        <v>1155</v>
      </c>
      <c r="J311" s="231"/>
      <c r="K311" s="231">
        <v>1</v>
      </c>
      <c r="L311" s="231"/>
      <c r="M311" s="231"/>
      <c r="N311" s="231">
        <v>1</v>
      </c>
      <c r="O311" s="231"/>
      <c r="P311" s="231"/>
      <c r="Q311" s="231">
        <v>1</v>
      </c>
      <c r="R311" s="231"/>
      <c r="S311" s="231"/>
      <c r="T311" s="231">
        <v>1</v>
      </c>
      <c r="U311" s="231"/>
      <c r="V311" s="239">
        <f>+Tabla2[[#This Row],[Dic]]+Tabla2[[#This Row],[Nov]]+Tabla2[[#This Row],[Oct]]+Tabla2[[#This Row],[Sep]]+Tabla2[[#This Row],[Ago]]+Tabla2[[#This Row],[Jul]]+Tabla2[[#This Row],[Jun]]+Tabla2[[#This Row],[May]]+Tabla2[[#This Row],[Abr]]+Tabla2[[#This Row],[Mar]]+Tabla2[[#This Row],[Feb]]+Tabla2[[#This Row],[Ene]]</f>
        <v>4</v>
      </c>
      <c r="W311" s="259" t="s">
        <v>497</v>
      </c>
      <c r="X311" s="259" t="s">
        <v>496</v>
      </c>
      <c r="Y311" s="232"/>
      <c r="Z311" s="231" t="s">
        <v>554</v>
      </c>
      <c r="AA311" s="255"/>
      <c r="AB311" s="255"/>
      <c r="AC311" s="255"/>
      <c r="AD311" s="255"/>
      <c r="AE311" s="255"/>
      <c r="AF311" s="255"/>
      <c r="AG311" s="255"/>
      <c r="AH311" s="255"/>
      <c r="AI311" s="255"/>
      <c r="AJ311" s="255"/>
      <c r="AK311" s="255"/>
      <c r="AL311" s="255"/>
      <c r="AM311" s="255"/>
      <c r="AN311" s="255"/>
      <c r="AO311" s="255"/>
      <c r="AP311" s="255"/>
      <c r="AQ311" s="255"/>
      <c r="AR311" s="255"/>
      <c r="AS311" s="255"/>
      <c r="AT311" s="255"/>
      <c r="AU311" s="255"/>
      <c r="AV311" s="255"/>
      <c r="AW311" s="255"/>
      <c r="AX311" s="255"/>
      <c r="AY311" s="255"/>
      <c r="AZ311" s="255"/>
      <c r="BA311" s="255"/>
      <c r="BB311" s="255"/>
    </row>
    <row r="312" spans="2:54" s="241" customFormat="1" ht="38.25" hidden="1">
      <c r="B312" s="263" t="e">
        <f>IF('Formulario PPGR2'!$G311="","",CONCATENATE('Formulario PPGR2'!$C311,".",'Formulario PPGR2'!$D311,".",'Formulario PPGR2'!$E311,".",'Formulario PPGR2'!$F311))</f>
        <v>#REF!</v>
      </c>
      <c r="C312" s="263"/>
      <c r="D312" s="263" t="e">
        <f>IF('Formulario PPGR2'!$G311="","",'Formulario PPGR1'!#REF!)</f>
        <v>#REF!</v>
      </c>
      <c r="E312" s="263" t="e">
        <f>IF('Formulario PPGR2'!$G311="","",'Formulario PPGR1'!#REF!)</f>
        <v>#REF!</v>
      </c>
      <c r="F312" s="263" t="e">
        <f>IF('Formulario PPGR2'!$G311="","",'Formulario PPGR1'!#REF!)</f>
        <v>#REF!</v>
      </c>
      <c r="G312" s="232" t="s">
        <v>279</v>
      </c>
      <c r="H312" s="232" t="s">
        <v>1156</v>
      </c>
      <c r="I312" s="232" t="s">
        <v>1157</v>
      </c>
      <c r="J312" s="231">
        <v>1</v>
      </c>
      <c r="K312" s="231">
        <v>1</v>
      </c>
      <c r="L312" s="231">
        <v>1</v>
      </c>
      <c r="M312" s="231">
        <v>1</v>
      </c>
      <c r="N312" s="231">
        <v>1</v>
      </c>
      <c r="O312" s="231">
        <v>1</v>
      </c>
      <c r="P312" s="231">
        <v>1</v>
      </c>
      <c r="Q312" s="231">
        <v>1</v>
      </c>
      <c r="R312" s="231">
        <v>1</v>
      </c>
      <c r="S312" s="231">
        <v>1</v>
      </c>
      <c r="T312" s="231">
        <v>1</v>
      </c>
      <c r="U312" s="231">
        <v>1</v>
      </c>
      <c r="V312" s="239">
        <f>+Tabla2[[#This Row],[Dic]]+Tabla2[[#This Row],[Nov]]+Tabla2[[#This Row],[Oct]]+Tabla2[[#This Row],[Sep]]+Tabla2[[#This Row],[Ago]]+Tabla2[[#This Row],[Jul]]+Tabla2[[#This Row],[Jun]]+Tabla2[[#This Row],[May]]+Tabla2[[#This Row],[Abr]]+Tabla2[[#This Row],[Mar]]+Tabla2[[#This Row],[Feb]]+Tabla2[[#This Row],[Ene]]</f>
        <v>12</v>
      </c>
      <c r="W312" s="259" t="s">
        <v>497</v>
      </c>
      <c r="X312" s="259" t="s">
        <v>496</v>
      </c>
      <c r="Y312" s="232" t="s">
        <v>1158</v>
      </c>
      <c r="Z312" s="231" t="s">
        <v>554</v>
      </c>
      <c r="AA312" s="255"/>
      <c r="AB312" s="255"/>
      <c r="AC312" s="255"/>
      <c r="AD312" s="255"/>
      <c r="AE312" s="255"/>
      <c r="AF312" s="255"/>
      <c r="AG312" s="255"/>
      <c r="AH312" s="255"/>
      <c r="AI312" s="255"/>
      <c r="AJ312" s="255"/>
      <c r="AK312" s="255"/>
      <c r="AL312" s="255"/>
      <c r="AM312" s="255"/>
      <c r="AN312" s="255"/>
      <c r="AO312" s="255"/>
      <c r="AP312" s="255"/>
      <c r="AQ312" s="255"/>
      <c r="AR312" s="255"/>
      <c r="AS312" s="255"/>
      <c r="AT312" s="255"/>
      <c r="AU312" s="255"/>
      <c r="AV312" s="255"/>
      <c r="AW312" s="255"/>
      <c r="AX312" s="255"/>
      <c r="AY312" s="255"/>
      <c r="AZ312" s="255"/>
      <c r="BA312" s="255"/>
      <c r="BB312" s="255"/>
    </row>
    <row r="313" spans="2:54" s="241" customFormat="1" ht="38.25" hidden="1">
      <c r="B313" s="263" t="e">
        <f>IF('Formulario PPGR2'!$G312="","",CONCATENATE('Formulario PPGR2'!$C312,".",'Formulario PPGR2'!$D312,".",'Formulario PPGR2'!$E312,".",'Formulario PPGR2'!$F312))</f>
        <v>#REF!</v>
      </c>
      <c r="C313" s="263"/>
      <c r="D313" s="263" t="e">
        <f>IF('Formulario PPGR2'!$G312="","",'Formulario PPGR1'!#REF!)</f>
        <v>#REF!</v>
      </c>
      <c r="E313" s="263" t="e">
        <f>IF('Formulario PPGR2'!$G312="","",'Formulario PPGR1'!#REF!)</f>
        <v>#REF!</v>
      </c>
      <c r="F313" s="263" t="e">
        <f>IF('Formulario PPGR2'!$G312="","",'Formulario PPGR1'!#REF!)</f>
        <v>#REF!</v>
      </c>
      <c r="G313" s="232" t="s">
        <v>279</v>
      </c>
      <c r="H313" s="232" t="s">
        <v>1159</v>
      </c>
      <c r="I313" s="232" t="s">
        <v>1160</v>
      </c>
      <c r="J313" s="231"/>
      <c r="K313" s="231"/>
      <c r="L313" s="231"/>
      <c r="M313" s="231"/>
      <c r="N313" s="231"/>
      <c r="O313" s="231">
        <v>1</v>
      </c>
      <c r="P313" s="231"/>
      <c r="Q313" s="231"/>
      <c r="R313" s="231"/>
      <c r="S313" s="231"/>
      <c r="T313" s="231"/>
      <c r="U313" s="231">
        <v>1</v>
      </c>
      <c r="V313" s="239">
        <f>+Tabla2[[#This Row],[Dic]]+Tabla2[[#This Row],[Nov]]+Tabla2[[#This Row],[Oct]]+Tabla2[[#This Row],[Sep]]+Tabla2[[#This Row],[Ago]]+Tabla2[[#This Row],[Jul]]+Tabla2[[#This Row],[Jun]]+Tabla2[[#This Row],[May]]+Tabla2[[#This Row],[Abr]]+Tabla2[[#This Row],[Mar]]+Tabla2[[#This Row],[Feb]]+Tabla2[[#This Row],[Ene]]</f>
        <v>2</v>
      </c>
      <c r="W313" s="259" t="s">
        <v>497</v>
      </c>
      <c r="X313" s="259" t="s">
        <v>496</v>
      </c>
      <c r="Y313" s="232"/>
      <c r="Z313" s="231" t="s">
        <v>554</v>
      </c>
      <c r="AA313" s="255"/>
      <c r="AB313" s="255"/>
      <c r="AC313" s="255"/>
      <c r="AD313" s="255"/>
      <c r="AE313" s="255"/>
      <c r="AF313" s="255"/>
      <c r="AG313" s="255"/>
      <c r="AH313" s="255"/>
      <c r="AI313" s="255"/>
      <c r="AJ313" s="255"/>
      <c r="AK313" s="255"/>
      <c r="AL313" s="255"/>
      <c r="AM313" s="255"/>
      <c r="AN313" s="255"/>
      <c r="AO313" s="255"/>
      <c r="AP313" s="255"/>
      <c r="AQ313" s="255"/>
      <c r="AR313" s="255"/>
      <c r="AS313" s="255"/>
      <c r="AT313" s="255"/>
      <c r="AU313" s="255"/>
      <c r="AV313" s="255"/>
      <c r="AW313" s="255"/>
      <c r="AX313" s="255"/>
      <c r="AY313" s="255"/>
      <c r="AZ313" s="255"/>
      <c r="BA313" s="255"/>
      <c r="BB313" s="255"/>
    </row>
    <row r="314" spans="2:54" s="241" customFormat="1" ht="38.25" hidden="1">
      <c r="B314" s="263" t="e">
        <f>IF('Formulario PPGR2'!$G313="","",CONCATENATE('Formulario PPGR2'!$C313,".",'Formulario PPGR2'!$D313,".",'Formulario PPGR2'!$E313,".",'Formulario PPGR2'!$F313))</f>
        <v>#REF!</v>
      </c>
      <c r="C314" s="263"/>
      <c r="D314" s="263" t="e">
        <f>IF('Formulario PPGR2'!$G313="","",'Formulario PPGR1'!#REF!)</f>
        <v>#REF!</v>
      </c>
      <c r="E314" s="263" t="e">
        <f>IF('Formulario PPGR2'!$G313="","",'Formulario PPGR1'!#REF!)</f>
        <v>#REF!</v>
      </c>
      <c r="F314" s="263" t="e">
        <f>IF('Formulario PPGR2'!$G313="","",'Formulario PPGR1'!#REF!)</f>
        <v>#REF!</v>
      </c>
      <c r="G314" s="232" t="s">
        <v>279</v>
      </c>
      <c r="H314" s="232" t="s">
        <v>1161</v>
      </c>
      <c r="I314" s="232" t="s">
        <v>1162</v>
      </c>
      <c r="J314" s="231">
        <v>1</v>
      </c>
      <c r="K314" s="231"/>
      <c r="L314" s="231"/>
      <c r="M314" s="231">
        <v>1</v>
      </c>
      <c r="N314" s="231"/>
      <c r="O314" s="231"/>
      <c r="P314" s="231">
        <v>1</v>
      </c>
      <c r="Q314" s="231"/>
      <c r="R314" s="231"/>
      <c r="S314" s="231">
        <v>1</v>
      </c>
      <c r="T314" s="231"/>
      <c r="U314" s="231"/>
      <c r="V314" s="239">
        <f>+Tabla2[[#This Row],[Dic]]+Tabla2[[#This Row],[Nov]]+Tabla2[[#This Row],[Oct]]+Tabla2[[#This Row],[Sep]]+Tabla2[[#This Row],[Ago]]+Tabla2[[#This Row],[Jul]]+Tabla2[[#This Row],[Jun]]+Tabla2[[#This Row],[May]]+Tabla2[[#This Row],[Abr]]+Tabla2[[#This Row],[Mar]]+Tabla2[[#This Row],[Feb]]+Tabla2[[#This Row],[Ene]]</f>
        <v>4</v>
      </c>
      <c r="W314" s="259" t="s">
        <v>518</v>
      </c>
      <c r="X314" s="259" t="s">
        <v>496</v>
      </c>
      <c r="Y314" s="232"/>
      <c r="Z314" s="231" t="s">
        <v>554</v>
      </c>
      <c r="AA314" s="255"/>
      <c r="AB314" s="255"/>
      <c r="AC314" s="255"/>
      <c r="AD314" s="255"/>
      <c r="AE314" s="255"/>
      <c r="AF314" s="255"/>
      <c r="AG314" s="255"/>
      <c r="AH314" s="255"/>
      <c r="AI314" s="255"/>
      <c r="AJ314" s="255"/>
      <c r="AK314" s="255"/>
      <c r="AL314" s="255"/>
      <c r="AM314" s="255"/>
      <c r="AN314" s="255"/>
      <c r="AO314" s="255"/>
      <c r="AP314" s="255"/>
      <c r="AQ314" s="255"/>
      <c r="AR314" s="255"/>
      <c r="AS314" s="255"/>
      <c r="AT314" s="255"/>
      <c r="AU314" s="255"/>
      <c r="AV314" s="255"/>
      <c r="AW314" s="255"/>
      <c r="AX314" s="255"/>
      <c r="AY314" s="255"/>
      <c r="AZ314" s="255"/>
      <c r="BA314" s="255"/>
      <c r="BB314" s="255"/>
    </row>
    <row r="315" spans="2:54" s="241" customFormat="1" ht="63.75" hidden="1">
      <c r="B315" s="263" t="e">
        <f>IF('Formulario PPGR2'!$G314="","",CONCATENATE('Formulario PPGR2'!$C314,".",'Formulario PPGR2'!$D314,".",'Formulario PPGR2'!$E314,".",'Formulario PPGR2'!$F314))</f>
        <v>#REF!</v>
      </c>
      <c r="C315" s="263"/>
      <c r="D315" s="263" t="e">
        <f>IF('Formulario PPGR2'!$G314="","",'Formulario PPGR1'!#REF!)</f>
        <v>#REF!</v>
      </c>
      <c r="E315" s="263" t="e">
        <f>IF('Formulario PPGR2'!$G314="","",'Formulario PPGR1'!#REF!)</f>
        <v>#REF!</v>
      </c>
      <c r="F315" s="263" t="e">
        <f>IF('Formulario PPGR2'!$G314="","",'Formulario PPGR1'!#REF!)</f>
        <v>#REF!</v>
      </c>
      <c r="G315" s="232" t="s">
        <v>279</v>
      </c>
      <c r="H315" s="232" t="s">
        <v>1163</v>
      </c>
      <c r="I315" s="232" t="s">
        <v>1164</v>
      </c>
      <c r="J315" s="231"/>
      <c r="K315" s="231"/>
      <c r="L315" s="231">
        <v>1</v>
      </c>
      <c r="M315" s="231"/>
      <c r="N315" s="231"/>
      <c r="O315" s="231"/>
      <c r="P315" s="231"/>
      <c r="Q315" s="231"/>
      <c r="R315" s="231">
        <v>1</v>
      </c>
      <c r="S315" s="231"/>
      <c r="T315" s="231"/>
      <c r="U315" s="231"/>
      <c r="V315" s="239">
        <f>+Tabla2[[#This Row],[Dic]]+Tabla2[[#This Row],[Nov]]+Tabla2[[#This Row],[Oct]]+Tabla2[[#This Row],[Sep]]+Tabla2[[#This Row],[Ago]]+Tabla2[[#This Row],[Jul]]+Tabla2[[#This Row],[Jun]]+Tabla2[[#This Row],[May]]+Tabla2[[#This Row],[Abr]]+Tabla2[[#This Row],[Mar]]+Tabla2[[#This Row],[Feb]]+Tabla2[[#This Row],[Ene]]</f>
        <v>2</v>
      </c>
      <c r="W315" s="259" t="s">
        <v>518</v>
      </c>
      <c r="X315" s="259" t="s">
        <v>496</v>
      </c>
      <c r="Y315" s="232"/>
      <c r="Z315" s="231" t="s">
        <v>554</v>
      </c>
      <c r="AA315" s="255"/>
      <c r="AB315" s="255"/>
      <c r="AC315" s="255"/>
      <c r="AD315" s="255"/>
      <c r="AE315" s="255"/>
      <c r="AF315" s="255"/>
      <c r="AG315" s="255"/>
      <c r="AH315" s="255"/>
      <c r="AI315" s="255"/>
      <c r="AJ315" s="255"/>
      <c r="AK315" s="255"/>
      <c r="AL315" s="255"/>
      <c r="AM315" s="255"/>
      <c r="AN315" s="255"/>
      <c r="AO315" s="255"/>
      <c r="AP315" s="255"/>
      <c r="AQ315" s="255"/>
      <c r="AR315" s="255"/>
      <c r="AS315" s="255"/>
      <c r="AT315" s="255"/>
      <c r="AU315" s="255"/>
      <c r="AV315" s="255"/>
      <c r="AW315" s="255"/>
      <c r="AX315" s="255"/>
      <c r="AY315" s="255"/>
      <c r="AZ315" s="255"/>
      <c r="BA315" s="255"/>
      <c r="BB315" s="255"/>
    </row>
    <row r="316" spans="2:54" s="241" customFormat="1" ht="76.5" hidden="1">
      <c r="B316" s="263" t="e">
        <f>IF('Formulario PPGR2'!$G315="","",CONCATENATE('Formulario PPGR2'!$C315,".",'Formulario PPGR2'!$D315,".",'Formulario PPGR2'!$E315,".",'Formulario PPGR2'!$F315))</f>
        <v>#REF!</v>
      </c>
      <c r="C316" s="263"/>
      <c r="D316" s="263" t="e">
        <f>IF('Formulario PPGR2'!$G315="","",'Formulario PPGR1'!#REF!)</f>
        <v>#REF!</v>
      </c>
      <c r="E316" s="263" t="e">
        <f>IF('Formulario PPGR2'!$G315="","",'Formulario PPGR1'!#REF!)</f>
        <v>#REF!</v>
      </c>
      <c r="F316" s="263" t="e">
        <f>IF('Formulario PPGR2'!$G315="","",'Formulario PPGR1'!#REF!)</f>
        <v>#REF!</v>
      </c>
      <c r="G316" s="232" t="s">
        <v>279</v>
      </c>
      <c r="H316" s="232" t="s">
        <v>1165</v>
      </c>
      <c r="I316" s="232" t="s">
        <v>1166</v>
      </c>
      <c r="J316" s="231"/>
      <c r="K316" s="231">
        <v>1</v>
      </c>
      <c r="L316" s="231"/>
      <c r="M316" s="231"/>
      <c r="N316" s="231"/>
      <c r="O316" s="231">
        <v>1</v>
      </c>
      <c r="P316" s="231"/>
      <c r="Q316" s="231"/>
      <c r="R316" s="231"/>
      <c r="S316" s="231">
        <v>1</v>
      </c>
      <c r="T316" s="231"/>
      <c r="U316" s="231"/>
      <c r="V316" s="239">
        <f>+Tabla2[[#This Row],[Dic]]+Tabla2[[#This Row],[Nov]]+Tabla2[[#This Row],[Oct]]+Tabla2[[#This Row],[Sep]]+Tabla2[[#This Row],[Ago]]+Tabla2[[#This Row],[Jul]]+Tabla2[[#This Row],[Jun]]+Tabla2[[#This Row],[May]]+Tabla2[[#This Row],[Abr]]+Tabla2[[#This Row],[Mar]]+Tabla2[[#This Row],[Feb]]+Tabla2[[#This Row],[Ene]]</f>
        <v>3</v>
      </c>
      <c r="W316" s="259" t="s">
        <v>518</v>
      </c>
      <c r="X316" s="259" t="s">
        <v>496</v>
      </c>
      <c r="Y316" s="232"/>
      <c r="Z316" s="231" t="s">
        <v>554</v>
      </c>
      <c r="AA316" s="255"/>
      <c r="AB316" s="255"/>
      <c r="AC316" s="255"/>
      <c r="AD316" s="255"/>
      <c r="AE316" s="255"/>
      <c r="AF316" s="255"/>
      <c r="AG316" s="255"/>
      <c r="AH316" s="255"/>
      <c r="AI316" s="255"/>
      <c r="AJ316" s="255"/>
      <c r="AK316" s="255"/>
      <c r="AL316" s="255"/>
      <c r="AM316" s="255"/>
      <c r="AN316" s="255"/>
      <c r="AO316" s="255"/>
      <c r="AP316" s="255"/>
      <c r="AQ316" s="255"/>
      <c r="AR316" s="255"/>
      <c r="AS316" s="255"/>
      <c r="AT316" s="255"/>
      <c r="AU316" s="255"/>
      <c r="AV316" s="255"/>
      <c r="AW316" s="255"/>
      <c r="AX316" s="255"/>
      <c r="AY316" s="255"/>
      <c r="AZ316" s="255"/>
      <c r="BA316" s="255"/>
      <c r="BB316" s="255"/>
    </row>
    <row r="317" spans="2:54" s="241" customFormat="1" ht="38.25" hidden="1">
      <c r="B317" s="263" t="e">
        <f>IF('Formulario PPGR2'!$G316="","",CONCATENATE('Formulario PPGR2'!$C316,".",'Formulario PPGR2'!$D316,".",'Formulario PPGR2'!$E316,".",'Formulario PPGR2'!$F316))</f>
        <v>#REF!</v>
      </c>
      <c r="C317" s="263"/>
      <c r="D317" s="263" t="e">
        <f>IF('Formulario PPGR2'!$G316="","",'Formulario PPGR1'!#REF!)</f>
        <v>#REF!</v>
      </c>
      <c r="E317" s="263" t="e">
        <f>IF('Formulario PPGR2'!$G316="","",'Formulario PPGR1'!#REF!)</f>
        <v>#REF!</v>
      </c>
      <c r="F317" s="263" t="e">
        <f>IF('Formulario PPGR2'!$G316="","",'Formulario PPGR1'!#REF!)</f>
        <v>#REF!</v>
      </c>
      <c r="G317" s="232" t="s">
        <v>279</v>
      </c>
      <c r="H317" s="232" t="s">
        <v>1167</v>
      </c>
      <c r="I317" s="232" t="s">
        <v>1168</v>
      </c>
      <c r="J317" s="231">
        <v>1</v>
      </c>
      <c r="K317" s="231"/>
      <c r="L317" s="231"/>
      <c r="M317" s="231">
        <v>1</v>
      </c>
      <c r="N317" s="231"/>
      <c r="O317" s="231"/>
      <c r="P317" s="231">
        <v>1</v>
      </c>
      <c r="Q317" s="231"/>
      <c r="R317" s="231"/>
      <c r="S317" s="231">
        <v>1</v>
      </c>
      <c r="T317" s="231"/>
      <c r="U317" s="231"/>
      <c r="V317" s="239">
        <f>+Tabla2[[#This Row],[Dic]]+Tabla2[[#This Row],[Nov]]+Tabla2[[#This Row],[Oct]]+Tabla2[[#This Row],[Sep]]+Tabla2[[#This Row],[Ago]]+Tabla2[[#This Row],[Jul]]+Tabla2[[#This Row],[Jun]]+Tabla2[[#This Row],[May]]+Tabla2[[#This Row],[Abr]]+Tabla2[[#This Row],[Mar]]+Tabla2[[#This Row],[Feb]]+Tabla2[[#This Row],[Ene]]</f>
        <v>4</v>
      </c>
      <c r="W317" s="259" t="s">
        <v>518</v>
      </c>
      <c r="X317" s="259" t="s">
        <v>496</v>
      </c>
      <c r="Y317" s="232"/>
      <c r="Z317" s="231" t="s">
        <v>554</v>
      </c>
      <c r="AA317" s="255"/>
      <c r="AB317" s="255"/>
      <c r="AC317" s="255"/>
      <c r="AD317" s="255"/>
      <c r="AE317" s="255"/>
      <c r="AF317" s="255"/>
      <c r="AG317" s="255"/>
      <c r="AH317" s="255"/>
      <c r="AI317" s="255"/>
      <c r="AJ317" s="255"/>
      <c r="AK317" s="255"/>
      <c r="AL317" s="255"/>
      <c r="AM317" s="255"/>
      <c r="AN317" s="255"/>
      <c r="AO317" s="255"/>
      <c r="AP317" s="255"/>
      <c r="AQ317" s="255"/>
      <c r="AR317" s="255"/>
      <c r="AS317" s="255"/>
      <c r="AT317" s="255"/>
      <c r="AU317" s="255"/>
      <c r="AV317" s="255"/>
      <c r="AW317" s="255"/>
      <c r="AX317" s="255"/>
      <c r="AY317" s="255"/>
      <c r="AZ317" s="255"/>
      <c r="BA317" s="255"/>
      <c r="BB317" s="255"/>
    </row>
    <row r="318" spans="2:54" s="241" customFormat="1" ht="38.25" hidden="1">
      <c r="B318" s="263" t="e">
        <f>IF('Formulario PPGR2'!$G317="","",CONCATENATE('Formulario PPGR2'!$C317,".",'Formulario PPGR2'!$D317,".",'Formulario PPGR2'!$E317,".",'Formulario PPGR2'!$F317))</f>
        <v>#REF!</v>
      </c>
      <c r="C318" s="263"/>
      <c r="D318" s="263" t="e">
        <f>IF('Formulario PPGR2'!$G317="","",'Formulario PPGR1'!#REF!)</f>
        <v>#REF!</v>
      </c>
      <c r="E318" s="263" t="e">
        <f>IF('Formulario PPGR2'!$G317="","",'Formulario PPGR1'!#REF!)</f>
        <v>#REF!</v>
      </c>
      <c r="F318" s="263" t="e">
        <f>IF('Formulario PPGR2'!$G317="","",'Formulario PPGR1'!#REF!)</f>
        <v>#REF!</v>
      </c>
      <c r="G318" s="232" t="s">
        <v>279</v>
      </c>
      <c r="H318" s="232" t="s">
        <v>1169</v>
      </c>
      <c r="I318" s="232" t="s">
        <v>1170</v>
      </c>
      <c r="J318" s="231"/>
      <c r="K318" s="231"/>
      <c r="L318" s="231"/>
      <c r="M318" s="231"/>
      <c r="N318" s="231">
        <v>1</v>
      </c>
      <c r="O318" s="231"/>
      <c r="P318" s="231"/>
      <c r="Q318" s="231">
        <v>1</v>
      </c>
      <c r="R318" s="231"/>
      <c r="S318" s="231"/>
      <c r="T318" s="231">
        <v>1</v>
      </c>
      <c r="U318" s="231"/>
      <c r="V318" s="239">
        <f>+Tabla2[[#This Row],[Dic]]+Tabla2[[#This Row],[Nov]]+Tabla2[[#This Row],[Oct]]+Tabla2[[#This Row],[Sep]]+Tabla2[[#This Row],[Ago]]+Tabla2[[#This Row],[Jul]]+Tabla2[[#This Row],[Jun]]+Tabla2[[#This Row],[May]]+Tabla2[[#This Row],[Abr]]+Tabla2[[#This Row],[Mar]]+Tabla2[[#This Row],[Feb]]+Tabla2[[#This Row],[Ene]]</f>
        <v>3</v>
      </c>
      <c r="W318" s="259" t="s">
        <v>497</v>
      </c>
      <c r="X318" s="259" t="s">
        <v>496</v>
      </c>
      <c r="Y318" s="232"/>
      <c r="Z318" s="231" t="s">
        <v>554</v>
      </c>
      <c r="AA318" s="255"/>
      <c r="AB318" s="255"/>
      <c r="AC318" s="255"/>
      <c r="AD318" s="255"/>
      <c r="AE318" s="255"/>
      <c r="AF318" s="255"/>
      <c r="AG318" s="255"/>
      <c r="AH318" s="255"/>
      <c r="AI318" s="255"/>
      <c r="AJ318" s="255"/>
      <c r="AK318" s="255"/>
      <c r="AL318" s="255"/>
      <c r="AM318" s="255"/>
      <c r="AN318" s="255"/>
      <c r="AO318" s="255"/>
      <c r="AP318" s="255"/>
      <c r="AQ318" s="255"/>
      <c r="AR318" s="255"/>
      <c r="AS318" s="255"/>
      <c r="AT318" s="255"/>
      <c r="AU318" s="255"/>
      <c r="AV318" s="255"/>
      <c r="AW318" s="255"/>
      <c r="AX318" s="255"/>
      <c r="AY318" s="255"/>
      <c r="AZ318" s="255"/>
      <c r="BA318" s="255"/>
      <c r="BB318" s="255"/>
    </row>
    <row r="319" spans="2:54" s="241" customFormat="1" ht="38.25" hidden="1">
      <c r="B319" s="263" t="e">
        <f>IF('Formulario PPGR2'!$G318="","",CONCATENATE('Formulario PPGR2'!$C318,".",'Formulario PPGR2'!$D318,".",'Formulario PPGR2'!$E318,".",'Formulario PPGR2'!$F318))</f>
        <v>#REF!</v>
      </c>
      <c r="C319" s="263"/>
      <c r="D319" s="263" t="e">
        <f>IF('Formulario PPGR2'!$G318="","",'Formulario PPGR1'!#REF!)</f>
        <v>#REF!</v>
      </c>
      <c r="E319" s="263" t="e">
        <f>IF('Formulario PPGR2'!$G318="","",'Formulario PPGR1'!#REF!)</f>
        <v>#REF!</v>
      </c>
      <c r="F319" s="263" t="e">
        <f>IF('Formulario PPGR2'!$G318="","",'Formulario PPGR1'!#REF!)</f>
        <v>#REF!</v>
      </c>
      <c r="G319" s="232" t="s">
        <v>279</v>
      </c>
      <c r="H319" s="232" t="s">
        <v>1171</v>
      </c>
      <c r="I319" s="232" t="s">
        <v>1172</v>
      </c>
      <c r="J319" s="231"/>
      <c r="K319" s="231">
        <v>1</v>
      </c>
      <c r="L319" s="231"/>
      <c r="M319" s="231"/>
      <c r="N319" s="231">
        <v>1</v>
      </c>
      <c r="O319" s="231"/>
      <c r="P319" s="231"/>
      <c r="Q319" s="231">
        <v>1</v>
      </c>
      <c r="R319" s="231"/>
      <c r="S319" s="231"/>
      <c r="T319" s="231">
        <v>1</v>
      </c>
      <c r="U319" s="231"/>
      <c r="V319" s="239">
        <f>+Tabla2[[#This Row],[Dic]]+Tabla2[[#This Row],[Nov]]+Tabla2[[#This Row],[Oct]]+Tabla2[[#This Row],[Sep]]+Tabla2[[#This Row],[Ago]]+Tabla2[[#This Row],[Jul]]+Tabla2[[#This Row],[Jun]]+Tabla2[[#This Row],[May]]+Tabla2[[#This Row],[Abr]]+Tabla2[[#This Row],[Mar]]+Tabla2[[#This Row],[Feb]]+Tabla2[[#This Row],[Ene]]</f>
        <v>4</v>
      </c>
      <c r="W319" s="259" t="s">
        <v>497</v>
      </c>
      <c r="X319" s="259" t="s">
        <v>496</v>
      </c>
      <c r="Y319" s="232"/>
      <c r="Z319" s="231" t="s">
        <v>554</v>
      </c>
      <c r="AA319" s="255"/>
      <c r="AB319" s="255"/>
      <c r="AC319" s="255"/>
      <c r="AD319" s="255"/>
      <c r="AE319" s="255"/>
      <c r="AF319" s="255"/>
      <c r="AG319" s="255"/>
      <c r="AH319" s="255"/>
      <c r="AI319" s="255"/>
      <c r="AJ319" s="255"/>
      <c r="AK319" s="255"/>
      <c r="AL319" s="255"/>
      <c r="AM319" s="255"/>
      <c r="AN319" s="255"/>
      <c r="AO319" s="255"/>
      <c r="AP319" s="255"/>
      <c r="AQ319" s="255"/>
      <c r="AR319" s="255"/>
      <c r="AS319" s="255"/>
      <c r="AT319" s="255"/>
      <c r="AU319" s="255"/>
      <c r="AV319" s="255"/>
      <c r="AW319" s="255"/>
      <c r="AX319" s="255"/>
      <c r="AY319" s="255"/>
      <c r="AZ319" s="255"/>
      <c r="BA319" s="255"/>
      <c r="BB319" s="255"/>
    </row>
    <row r="320" spans="2:54" s="241" customFormat="1" ht="38.25" hidden="1">
      <c r="B320" s="263" t="e">
        <f>IF('Formulario PPGR2'!$G319="","",CONCATENATE('Formulario PPGR2'!$C319,".",'Formulario PPGR2'!$D319,".",'Formulario PPGR2'!$E319,".",'Formulario PPGR2'!$F319))</f>
        <v>#REF!</v>
      </c>
      <c r="C320" s="263"/>
      <c r="D320" s="263" t="e">
        <f>IF('Formulario PPGR2'!$G319="","",'Formulario PPGR1'!#REF!)</f>
        <v>#REF!</v>
      </c>
      <c r="E320" s="263" t="e">
        <f>IF('Formulario PPGR2'!$G319="","",'Formulario PPGR1'!#REF!)</f>
        <v>#REF!</v>
      </c>
      <c r="F320" s="263" t="e">
        <f>IF('Formulario PPGR2'!$G319="","",'Formulario PPGR1'!#REF!)</f>
        <v>#REF!</v>
      </c>
      <c r="G320" s="232" t="s">
        <v>279</v>
      </c>
      <c r="H320" s="232" t="s">
        <v>1173</v>
      </c>
      <c r="I320" s="232" t="s">
        <v>1174</v>
      </c>
      <c r="J320" s="231"/>
      <c r="K320" s="231">
        <v>1</v>
      </c>
      <c r="L320" s="231"/>
      <c r="M320" s="231"/>
      <c r="N320" s="231"/>
      <c r="O320" s="231"/>
      <c r="P320" s="231">
        <v>1</v>
      </c>
      <c r="Q320" s="231"/>
      <c r="R320" s="231"/>
      <c r="S320" s="231"/>
      <c r="T320" s="231">
        <v>1</v>
      </c>
      <c r="U320" s="231"/>
      <c r="V320" s="239">
        <f>+Tabla2[[#This Row],[Dic]]+Tabla2[[#This Row],[Nov]]+Tabla2[[#This Row],[Oct]]+Tabla2[[#This Row],[Sep]]+Tabla2[[#This Row],[Ago]]+Tabla2[[#This Row],[Jul]]+Tabla2[[#This Row],[Jun]]+Tabla2[[#This Row],[May]]+Tabla2[[#This Row],[Abr]]+Tabla2[[#This Row],[Mar]]+Tabla2[[#This Row],[Feb]]+Tabla2[[#This Row],[Ene]]</f>
        <v>3</v>
      </c>
      <c r="W320" s="259" t="s">
        <v>518</v>
      </c>
      <c r="X320" s="259" t="s">
        <v>496</v>
      </c>
      <c r="Y320" s="232"/>
      <c r="Z320" s="231" t="s">
        <v>554</v>
      </c>
      <c r="AA320" s="255"/>
      <c r="AB320" s="255"/>
      <c r="AC320" s="255"/>
      <c r="AD320" s="255"/>
      <c r="AE320" s="255"/>
      <c r="AF320" s="255"/>
      <c r="AG320" s="255"/>
      <c r="AH320" s="255"/>
      <c r="AI320" s="255"/>
      <c r="AJ320" s="255"/>
      <c r="AK320" s="255"/>
      <c r="AL320" s="255"/>
      <c r="AM320" s="255"/>
      <c r="AN320" s="255"/>
      <c r="AO320" s="255"/>
      <c r="AP320" s="255"/>
      <c r="AQ320" s="255"/>
      <c r="AR320" s="255"/>
      <c r="AS320" s="255"/>
      <c r="AT320" s="255"/>
      <c r="AU320" s="255"/>
      <c r="AV320" s="255"/>
      <c r="AW320" s="255"/>
      <c r="AX320" s="255"/>
      <c r="AY320" s="255"/>
      <c r="AZ320" s="255"/>
      <c r="BA320" s="255"/>
      <c r="BB320" s="255"/>
    </row>
    <row r="321" spans="2:54" s="241" customFormat="1" ht="51" hidden="1">
      <c r="B321" s="263" t="e">
        <f>IF('Formulario PPGR2'!$G320="","",CONCATENATE('Formulario PPGR2'!$C320,".",'Formulario PPGR2'!$D320,".",'Formulario PPGR2'!$E320,".",'Formulario PPGR2'!$F320))</f>
        <v>#REF!</v>
      </c>
      <c r="C321" s="263"/>
      <c r="D321" s="263" t="e">
        <f>IF('Formulario PPGR2'!$G320="","",'Formulario PPGR1'!#REF!)</f>
        <v>#REF!</v>
      </c>
      <c r="E321" s="263" t="e">
        <f>IF('Formulario PPGR2'!$G320="","",'Formulario PPGR1'!#REF!)</f>
        <v>#REF!</v>
      </c>
      <c r="F321" s="263" t="e">
        <f>IF('Formulario PPGR2'!$G320="","",'Formulario PPGR1'!#REF!)</f>
        <v>#REF!</v>
      </c>
      <c r="G321" s="232" t="s">
        <v>279</v>
      </c>
      <c r="H321" s="232" t="s">
        <v>1175</v>
      </c>
      <c r="I321" s="232" t="s">
        <v>1176</v>
      </c>
      <c r="J321" s="231"/>
      <c r="K321" s="231"/>
      <c r="L321" s="231"/>
      <c r="M321" s="231">
        <v>1</v>
      </c>
      <c r="N321" s="231"/>
      <c r="O321" s="231"/>
      <c r="P321" s="231">
        <v>1</v>
      </c>
      <c r="Q321" s="231"/>
      <c r="R321" s="231"/>
      <c r="S321" s="231"/>
      <c r="T321" s="231">
        <v>1</v>
      </c>
      <c r="U321" s="231"/>
      <c r="V321" s="239">
        <f>+Tabla2[[#This Row],[Dic]]+Tabla2[[#This Row],[Nov]]+Tabla2[[#This Row],[Oct]]+Tabla2[[#This Row],[Sep]]+Tabla2[[#This Row],[Ago]]+Tabla2[[#This Row],[Jul]]+Tabla2[[#This Row],[Jun]]+Tabla2[[#This Row],[May]]+Tabla2[[#This Row],[Abr]]+Tabla2[[#This Row],[Mar]]+Tabla2[[#This Row],[Feb]]+Tabla2[[#This Row],[Ene]]</f>
        <v>3</v>
      </c>
      <c r="W321" s="259" t="s">
        <v>497</v>
      </c>
      <c r="X321" s="259" t="s">
        <v>513</v>
      </c>
      <c r="Y321" s="232"/>
      <c r="Z321" s="231" t="s">
        <v>554</v>
      </c>
      <c r="AA321" s="255"/>
      <c r="AB321" s="255"/>
      <c r="AC321" s="255"/>
      <c r="AD321" s="255"/>
      <c r="AE321" s="255"/>
      <c r="AF321" s="255"/>
      <c r="AG321" s="255"/>
      <c r="AH321" s="255"/>
      <c r="AI321" s="255"/>
      <c r="AJ321" s="255"/>
      <c r="AK321" s="255"/>
      <c r="AL321" s="255"/>
      <c r="AM321" s="255"/>
      <c r="AN321" s="255"/>
      <c r="AO321" s="255"/>
      <c r="AP321" s="255"/>
      <c r="AQ321" s="255"/>
      <c r="AR321" s="255"/>
      <c r="AS321" s="255"/>
      <c r="AT321" s="255"/>
      <c r="AU321" s="255"/>
      <c r="AV321" s="255"/>
      <c r="AW321" s="255"/>
      <c r="AX321" s="255"/>
      <c r="AY321" s="255"/>
      <c r="AZ321" s="255"/>
      <c r="BA321" s="255"/>
      <c r="BB321" s="255"/>
    </row>
    <row r="322" spans="2:54" s="241" customFormat="1" ht="38.25" hidden="1">
      <c r="B322" s="263" t="e">
        <f>IF('Formulario PPGR2'!$G321="","",CONCATENATE('Formulario PPGR2'!$C321,".",'Formulario PPGR2'!$D321,".",'Formulario PPGR2'!$E321,".",'Formulario PPGR2'!$F321))</f>
        <v>#REF!</v>
      </c>
      <c r="C322" s="263"/>
      <c r="D322" s="263" t="e">
        <f>IF('Formulario PPGR2'!$G321="","",'Formulario PPGR1'!#REF!)</f>
        <v>#REF!</v>
      </c>
      <c r="E322" s="263" t="e">
        <f>IF('Formulario PPGR2'!$G321="","",'Formulario PPGR1'!#REF!)</f>
        <v>#REF!</v>
      </c>
      <c r="F322" s="263" t="e">
        <f>IF('Formulario PPGR2'!$G321="","",'Formulario PPGR1'!#REF!)</f>
        <v>#REF!</v>
      </c>
      <c r="G322" s="232" t="s">
        <v>279</v>
      </c>
      <c r="H322" s="232" t="s">
        <v>1177</v>
      </c>
      <c r="I322" s="232" t="s">
        <v>1178</v>
      </c>
      <c r="J322" s="231"/>
      <c r="K322" s="231">
        <v>1</v>
      </c>
      <c r="L322" s="231"/>
      <c r="M322" s="231">
        <v>1</v>
      </c>
      <c r="N322" s="231"/>
      <c r="O322" s="231">
        <v>1</v>
      </c>
      <c r="P322" s="231"/>
      <c r="Q322" s="231">
        <v>1</v>
      </c>
      <c r="R322" s="231"/>
      <c r="S322" s="231">
        <v>1</v>
      </c>
      <c r="T322" s="231"/>
      <c r="U322" s="231">
        <v>1</v>
      </c>
      <c r="V322" s="239">
        <f>+Tabla2[[#This Row],[Dic]]+Tabla2[[#This Row],[Nov]]+Tabla2[[#This Row],[Oct]]+Tabla2[[#This Row],[Sep]]+Tabla2[[#This Row],[Ago]]+Tabla2[[#This Row],[Jul]]+Tabla2[[#This Row],[Jun]]+Tabla2[[#This Row],[May]]+Tabla2[[#This Row],[Abr]]+Tabla2[[#This Row],[Mar]]+Tabla2[[#This Row],[Feb]]+Tabla2[[#This Row],[Ene]]</f>
        <v>6</v>
      </c>
      <c r="W322" s="259" t="s">
        <v>610</v>
      </c>
      <c r="X322" s="259" t="s">
        <v>496</v>
      </c>
      <c r="Y322" s="232"/>
      <c r="Z322" s="231" t="s">
        <v>554</v>
      </c>
      <c r="AA322" s="255"/>
      <c r="AB322" s="255"/>
      <c r="AC322" s="255"/>
      <c r="AD322" s="255"/>
      <c r="AE322" s="255"/>
      <c r="AF322" s="255"/>
      <c r="AG322" s="255"/>
      <c r="AH322" s="255"/>
      <c r="AI322" s="255"/>
      <c r="AJ322" s="255"/>
      <c r="AK322" s="255"/>
      <c r="AL322" s="255"/>
      <c r="AM322" s="255"/>
      <c r="AN322" s="255"/>
      <c r="AO322" s="255"/>
      <c r="AP322" s="255"/>
      <c r="AQ322" s="255"/>
      <c r="AR322" s="255"/>
      <c r="AS322" s="255"/>
      <c r="AT322" s="255"/>
      <c r="AU322" s="255"/>
      <c r="AV322" s="255"/>
      <c r="AW322" s="255"/>
      <c r="AX322" s="255"/>
      <c r="AY322" s="255"/>
      <c r="AZ322" s="255"/>
      <c r="BA322" s="255"/>
      <c r="BB322" s="255"/>
    </row>
    <row r="323" spans="2:54" s="241" customFormat="1" ht="51" hidden="1">
      <c r="B323" s="263" t="e">
        <f>IF('Formulario PPGR2'!$G322="","",CONCATENATE('Formulario PPGR2'!$C322,".",'Formulario PPGR2'!$D322,".",'Formulario PPGR2'!$E322,".",'Formulario PPGR2'!$F322))</f>
        <v>#REF!</v>
      </c>
      <c r="C323" s="263"/>
      <c r="D323" s="263" t="e">
        <f>IF('Formulario PPGR2'!$G322="","",'Formulario PPGR1'!#REF!)</f>
        <v>#REF!</v>
      </c>
      <c r="E323" s="263" t="e">
        <f>IF('Formulario PPGR2'!$G322="","",'Formulario PPGR1'!#REF!)</f>
        <v>#REF!</v>
      </c>
      <c r="F323" s="263" t="e">
        <f>IF('Formulario PPGR2'!$G322="","",'Formulario PPGR1'!#REF!)</f>
        <v>#REF!</v>
      </c>
      <c r="G323" s="232" t="s">
        <v>279</v>
      </c>
      <c r="H323" s="232" t="s">
        <v>1179</v>
      </c>
      <c r="I323" s="232" t="s">
        <v>1180</v>
      </c>
      <c r="J323" s="231"/>
      <c r="K323" s="231"/>
      <c r="L323" s="231">
        <v>1</v>
      </c>
      <c r="M323" s="231"/>
      <c r="N323" s="231"/>
      <c r="O323" s="231"/>
      <c r="P323" s="231"/>
      <c r="Q323" s="231"/>
      <c r="R323" s="231"/>
      <c r="S323" s="231"/>
      <c r="T323" s="231">
        <v>1</v>
      </c>
      <c r="U323" s="231"/>
      <c r="V323" s="239">
        <f>+Tabla2[[#This Row],[Dic]]+Tabla2[[#This Row],[Nov]]+Tabla2[[#This Row],[Oct]]+Tabla2[[#This Row],[Sep]]+Tabla2[[#This Row],[Ago]]+Tabla2[[#This Row],[Jul]]+Tabla2[[#This Row],[Jun]]+Tabla2[[#This Row],[May]]+Tabla2[[#This Row],[Abr]]+Tabla2[[#This Row],[Mar]]+Tabla2[[#This Row],[Feb]]+Tabla2[[#This Row],[Ene]]</f>
        <v>2</v>
      </c>
      <c r="W323" s="259" t="s">
        <v>518</v>
      </c>
      <c r="X323" s="259" t="s">
        <v>496</v>
      </c>
      <c r="Y323" s="232"/>
      <c r="Z323" s="231" t="s">
        <v>554</v>
      </c>
      <c r="AA323" s="255"/>
      <c r="AB323" s="255"/>
      <c r="AC323" s="255"/>
      <c r="AD323" s="255"/>
      <c r="AE323" s="255"/>
      <c r="AF323" s="255"/>
      <c r="AG323" s="255"/>
      <c r="AH323" s="255"/>
      <c r="AI323" s="255"/>
      <c r="AJ323" s="255"/>
      <c r="AK323" s="255"/>
      <c r="AL323" s="255"/>
      <c r="AM323" s="255"/>
      <c r="AN323" s="255"/>
      <c r="AO323" s="255"/>
      <c r="AP323" s="255"/>
      <c r="AQ323" s="255"/>
      <c r="AR323" s="255"/>
      <c r="AS323" s="255"/>
      <c r="AT323" s="255"/>
      <c r="AU323" s="255"/>
      <c r="AV323" s="255"/>
      <c r="AW323" s="255"/>
      <c r="AX323" s="255"/>
      <c r="AY323" s="255"/>
      <c r="AZ323" s="255"/>
      <c r="BA323" s="255"/>
      <c r="BB323" s="255"/>
    </row>
    <row r="324" spans="2:54" s="241" customFormat="1" ht="63.75" hidden="1">
      <c r="B324" s="263" t="e">
        <f>IF('Formulario PPGR2'!$G323="","",CONCATENATE('Formulario PPGR2'!$C323,".",'Formulario PPGR2'!$D323,".",'Formulario PPGR2'!$E323,".",'Formulario PPGR2'!$F323))</f>
        <v>#REF!</v>
      </c>
      <c r="C324" s="263"/>
      <c r="D324" s="263" t="e">
        <f>IF('Formulario PPGR2'!$G323="","",'Formulario PPGR1'!#REF!)</f>
        <v>#REF!</v>
      </c>
      <c r="E324" s="263" t="e">
        <f>IF('Formulario PPGR2'!$G323="","",'Formulario PPGR1'!#REF!)</f>
        <v>#REF!</v>
      </c>
      <c r="F324" s="263" t="e">
        <f>IF('Formulario PPGR2'!$G323="","",'Formulario PPGR1'!#REF!)</f>
        <v>#REF!</v>
      </c>
      <c r="G324" s="232" t="s">
        <v>279</v>
      </c>
      <c r="H324" s="232" t="s">
        <v>1181</v>
      </c>
      <c r="I324" s="232" t="s">
        <v>1182</v>
      </c>
      <c r="J324" s="231">
        <v>1</v>
      </c>
      <c r="K324" s="231"/>
      <c r="L324" s="231"/>
      <c r="M324" s="231">
        <v>1</v>
      </c>
      <c r="N324" s="231"/>
      <c r="O324" s="231"/>
      <c r="P324" s="231">
        <v>1</v>
      </c>
      <c r="Q324" s="231"/>
      <c r="R324" s="231"/>
      <c r="S324" s="231">
        <v>1</v>
      </c>
      <c r="T324" s="231"/>
      <c r="U324" s="231"/>
      <c r="V324" s="239">
        <f>+Tabla2[[#This Row],[Dic]]+Tabla2[[#This Row],[Nov]]+Tabla2[[#This Row],[Oct]]+Tabla2[[#This Row],[Sep]]+Tabla2[[#This Row],[Ago]]+Tabla2[[#This Row],[Jul]]+Tabla2[[#This Row],[Jun]]+Tabla2[[#This Row],[May]]+Tabla2[[#This Row],[Abr]]+Tabla2[[#This Row],[Mar]]+Tabla2[[#This Row],[Feb]]+Tabla2[[#This Row],[Ene]]</f>
        <v>4</v>
      </c>
      <c r="W324" s="259" t="s">
        <v>497</v>
      </c>
      <c r="X324" s="259" t="s">
        <v>496</v>
      </c>
      <c r="Y324" s="232"/>
      <c r="Z324" s="231" t="s">
        <v>1096</v>
      </c>
      <c r="AA324" s="255"/>
      <c r="AB324" s="255"/>
      <c r="AC324" s="255"/>
      <c r="AD324" s="255"/>
      <c r="AE324" s="255"/>
      <c r="AF324" s="255"/>
      <c r="AG324" s="255"/>
      <c r="AH324" s="255"/>
      <c r="AI324" s="255"/>
      <c r="AJ324" s="255"/>
      <c r="AK324" s="255"/>
      <c r="AL324" s="255"/>
      <c r="AM324" s="255"/>
      <c r="AN324" s="255"/>
      <c r="AO324" s="255"/>
      <c r="AP324" s="255"/>
      <c r="AQ324" s="255"/>
      <c r="AR324" s="255"/>
      <c r="AS324" s="255"/>
      <c r="AT324" s="255"/>
      <c r="AU324" s="255"/>
      <c r="AV324" s="255"/>
      <c r="AW324" s="255"/>
      <c r="AX324" s="255"/>
      <c r="AY324" s="255"/>
      <c r="AZ324" s="255"/>
      <c r="BA324" s="255"/>
      <c r="BB324" s="255"/>
    </row>
    <row r="325" spans="2:54" s="241" customFormat="1" ht="51" hidden="1">
      <c r="B325" s="263" t="e">
        <f>IF('Formulario PPGR2'!$G324="","",CONCATENATE('Formulario PPGR2'!$C324,".",'Formulario PPGR2'!$D324,".",'Formulario PPGR2'!$E324,".",'Formulario PPGR2'!$F324))</f>
        <v>#REF!</v>
      </c>
      <c r="C325" s="263"/>
      <c r="D325" s="263" t="e">
        <f>IF('Formulario PPGR2'!$G324="","",'Formulario PPGR1'!#REF!)</f>
        <v>#REF!</v>
      </c>
      <c r="E325" s="263" t="e">
        <f>IF('Formulario PPGR2'!$G324="","",'Formulario PPGR1'!#REF!)</f>
        <v>#REF!</v>
      </c>
      <c r="F325" s="263" t="e">
        <f>IF('Formulario PPGR2'!$G324="","",'Formulario PPGR1'!#REF!)</f>
        <v>#REF!</v>
      </c>
      <c r="G325" s="232" t="s">
        <v>279</v>
      </c>
      <c r="H325" s="232" t="s">
        <v>1183</v>
      </c>
      <c r="I325" s="232" t="s">
        <v>1184</v>
      </c>
      <c r="J325" s="231"/>
      <c r="K325" s="231"/>
      <c r="L325" s="231">
        <v>1</v>
      </c>
      <c r="M325" s="231"/>
      <c r="N325" s="231"/>
      <c r="O325" s="231">
        <v>1</v>
      </c>
      <c r="P325" s="231"/>
      <c r="Q325" s="231"/>
      <c r="R325" s="231">
        <v>1</v>
      </c>
      <c r="S325" s="231"/>
      <c r="T325" s="231"/>
      <c r="U325" s="231"/>
      <c r="V325" s="239">
        <f>+Tabla2[[#This Row],[Dic]]+Tabla2[[#This Row],[Nov]]+Tabla2[[#This Row],[Oct]]+Tabla2[[#This Row],[Sep]]+Tabla2[[#This Row],[Ago]]+Tabla2[[#This Row],[Jul]]+Tabla2[[#This Row],[Jun]]+Tabla2[[#This Row],[May]]+Tabla2[[#This Row],[Abr]]+Tabla2[[#This Row],[Mar]]+Tabla2[[#This Row],[Feb]]+Tabla2[[#This Row],[Ene]]</f>
        <v>3</v>
      </c>
      <c r="W325" s="259" t="s">
        <v>610</v>
      </c>
      <c r="X325" s="259" t="s">
        <v>496</v>
      </c>
      <c r="Y325" s="232"/>
      <c r="Z325" s="231" t="s">
        <v>1096</v>
      </c>
      <c r="AA325" s="255"/>
      <c r="AB325" s="255"/>
      <c r="AC325" s="255"/>
      <c r="AD325" s="255"/>
      <c r="AE325" s="255"/>
      <c r="AF325" s="255"/>
      <c r="AG325" s="255"/>
      <c r="AH325" s="255"/>
      <c r="AI325" s="255"/>
      <c r="AJ325" s="255"/>
      <c r="AK325" s="255"/>
      <c r="AL325" s="255"/>
      <c r="AM325" s="255"/>
      <c r="AN325" s="255"/>
      <c r="AO325" s="255"/>
      <c r="AP325" s="255"/>
      <c r="AQ325" s="255"/>
      <c r="AR325" s="255"/>
      <c r="AS325" s="255"/>
      <c r="AT325" s="255"/>
      <c r="AU325" s="255"/>
      <c r="AV325" s="255"/>
      <c r="AW325" s="255"/>
      <c r="AX325" s="255"/>
      <c r="AY325" s="255"/>
      <c r="AZ325" s="255"/>
      <c r="BA325" s="255"/>
      <c r="BB325" s="255"/>
    </row>
    <row r="326" spans="2:54" s="241" customFormat="1" ht="51" hidden="1">
      <c r="B326" s="263" t="e">
        <f>IF('Formulario PPGR2'!$G325="","",CONCATENATE('Formulario PPGR2'!$C325,".",'Formulario PPGR2'!$D325,".",'Formulario PPGR2'!$E325,".",'Formulario PPGR2'!$F325))</f>
        <v>#REF!</v>
      </c>
      <c r="C326" s="263"/>
      <c r="D326" s="263" t="e">
        <f>IF('Formulario PPGR2'!$G325="","",'Formulario PPGR1'!#REF!)</f>
        <v>#REF!</v>
      </c>
      <c r="E326" s="263" t="e">
        <f>IF('Formulario PPGR2'!$G325="","",'Formulario PPGR1'!#REF!)</f>
        <v>#REF!</v>
      </c>
      <c r="F326" s="263" t="e">
        <f>IF('Formulario PPGR2'!$G325="","",'Formulario PPGR1'!#REF!)</f>
        <v>#REF!</v>
      </c>
      <c r="G326" s="232" t="s">
        <v>279</v>
      </c>
      <c r="H326" s="232" t="s">
        <v>1185</v>
      </c>
      <c r="I326" s="232" t="s">
        <v>1186</v>
      </c>
      <c r="J326" s="231">
        <v>1</v>
      </c>
      <c r="K326" s="231"/>
      <c r="L326" s="231"/>
      <c r="M326" s="231">
        <v>1</v>
      </c>
      <c r="N326" s="231"/>
      <c r="O326" s="231"/>
      <c r="P326" s="231">
        <v>1</v>
      </c>
      <c r="Q326" s="231"/>
      <c r="R326" s="231"/>
      <c r="S326" s="231">
        <v>1</v>
      </c>
      <c r="T326" s="231"/>
      <c r="U326" s="231"/>
      <c r="V326" s="239">
        <f>+Tabla2[[#This Row],[Dic]]+Tabla2[[#This Row],[Nov]]+Tabla2[[#This Row],[Oct]]+Tabla2[[#This Row],[Sep]]+Tabla2[[#This Row],[Ago]]+Tabla2[[#This Row],[Jul]]+Tabla2[[#This Row],[Jun]]+Tabla2[[#This Row],[May]]+Tabla2[[#This Row],[Abr]]+Tabla2[[#This Row],[Mar]]+Tabla2[[#This Row],[Feb]]+Tabla2[[#This Row],[Ene]]</f>
        <v>4</v>
      </c>
      <c r="W326" s="259" t="s">
        <v>497</v>
      </c>
      <c r="X326" s="259"/>
      <c r="Y326" s="232"/>
      <c r="Z326" s="231" t="s">
        <v>1096</v>
      </c>
      <c r="AA326" s="255"/>
      <c r="AB326" s="255"/>
      <c r="AC326" s="255"/>
      <c r="AD326" s="255"/>
      <c r="AE326" s="255"/>
      <c r="AF326" s="255"/>
      <c r="AG326" s="255"/>
      <c r="AH326" s="255"/>
      <c r="AI326" s="255"/>
      <c r="AJ326" s="255"/>
      <c r="AK326" s="255"/>
      <c r="AL326" s="255"/>
      <c r="AM326" s="255"/>
      <c r="AN326" s="255"/>
      <c r="AO326" s="255"/>
      <c r="AP326" s="255"/>
      <c r="AQ326" s="255"/>
      <c r="AR326" s="255"/>
      <c r="AS326" s="255"/>
      <c r="AT326" s="255"/>
      <c r="AU326" s="255"/>
      <c r="AV326" s="255"/>
      <c r="AW326" s="255"/>
      <c r="AX326" s="255"/>
      <c r="AY326" s="255"/>
      <c r="AZ326" s="255"/>
      <c r="BA326" s="255"/>
      <c r="BB326" s="255"/>
    </row>
    <row r="327" spans="2:54" s="241" customFormat="1" ht="38.25" hidden="1">
      <c r="B327" s="263" t="e">
        <f>IF('Formulario PPGR2'!$G326="","",CONCATENATE('Formulario PPGR2'!$C326,".",'Formulario PPGR2'!$D326,".",'Formulario PPGR2'!$E326,".",'Formulario PPGR2'!$F326))</f>
        <v>#REF!</v>
      </c>
      <c r="C327" s="263"/>
      <c r="D327" s="263" t="e">
        <f>IF('Formulario PPGR2'!$G326="","",'Formulario PPGR1'!#REF!)</f>
        <v>#REF!</v>
      </c>
      <c r="E327" s="263" t="e">
        <f>IF('Formulario PPGR2'!$G326="","",'Formulario PPGR1'!#REF!)</f>
        <v>#REF!</v>
      </c>
      <c r="F327" s="263" t="e">
        <f>IF('Formulario PPGR2'!$G326="","",'Formulario PPGR1'!#REF!)</f>
        <v>#REF!</v>
      </c>
      <c r="G327" s="232" t="s">
        <v>279</v>
      </c>
      <c r="H327" s="232" t="s">
        <v>1187</v>
      </c>
      <c r="I327" s="232" t="s">
        <v>1188</v>
      </c>
      <c r="J327" s="231">
        <v>1</v>
      </c>
      <c r="K327" s="231"/>
      <c r="L327" s="231"/>
      <c r="M327" s="231">
        <v>1</v>
      </c>
      <c r="N327" s="231"/>
      <c r="O327" s="231"/>
      <c r="P327" s="231">
        <v>1</v>
      </c>
      <c r="Q327" s="231"/>
      <c r="R327" s="231"/>
      <c r="S327" s="231">
        <v>1</v>
      </c>
      <c r="T327" s="231"/>
      <c r="U327" s="231"/>
      <c r="V327" s="239">
        <f>+Tabla2[[#This Row],[Dic]]+Tabla2[[#This Row],[Nov]]+Tabla2[[#This Row],[Oct]]+Tabla2[[#This Row],[Sep]]+Tabla2[[#This Row],[Ago]]+Tabla2[[#This Row],[Jul]]+Tabla2[[#This Row],[Jun]]+Tabla2[[#This Row],[May]]+Tabla2[[#This Row],[Abr]]+Tabla2[[#This Row],[Mar]]+Tabla2[[#This Row],[Feb]]+Tabla2[[#This Row],[Ene]]</f>
        <v>4</v>
      </c>
      <c r="W327" s="259" t="s">
        <v>497</v>
      </c>
      <c r="X327" s="259"/>
      <c r="Y327" s="232"/>
      <c r="Z327" s="231" t="s">
        <v>1096</v>
      </c>
      <c r="AA327" s="255"/>
      <c r="AB327" s="255"/>
      <c r="AC327" s="255"/>
      <c r="AD327" s="255"/>
      <c r="AE327" s="255"/>
      <c r="AF327" s="255"/>
      <c r="AG327" s="255"/>
      <c r="AH327" s="255"/>
      <c r="AI327" s="255"/>
      <c r="AJ327" s="255"/>
      <c r="AK327" s="255"/>
      <c r="AL327" s="255"/>
      <c r="AM327" s="255"/>
      <c r="AN327" s="255"/>
      <c r="AO327" s="255"/>
      <c r="AP327" s="255"/>
      <c r="AQ327" s="255"/>
      <c r="AR327" s="255"/>
      <c r="AS327" s="255"/>
      <c r="AT327" s="255"/>
      <c r="AU327" s="255"/>
      <c r="AV327" s="255"/>
      <c r="AW327" s="255"/>
      <c r="AX327" s="255"/>
      <c r="AY327" s="255"/>
      <c r="AZ327" s="255"/>
      <c r="BA327" s="255"/>
      <c r="BB327" s="255"/>
    </row>
    <row r="328" spans="2:54" s="241" customFormat="1" ht="51" hidden="1">
      <c r="B328" s="263" t="e">
        <f>IF('Formulario PPGR2'!$G331="","",CONCATENATE('Formulario PPGR2'!$C331,".",'Formulario PPGR2'!$D331,".",'Formulario PPGR2'!$E331,".",'Formulario PPGR2'!$F331))</f>
        <v>#REF!</v>
      </c>
      <c r="C328" s="263"/>
      <c r="D328" s="263" t="e">
        <f>IF('Formulario PPGR2'!$G331="","",'Formulario PPGR1'!#REF!)</f>
        <v>#REF!</v>
      </c>
      <c r="E328" s="263" t="e">
        <f>IF('Formulario PPGR2'!$G331="","",'Formulario PPGR1'!#REF!)</f>
        <v>#REF!</v>
      </c>
      <c r="F328" s="263" t="e">
        <f>IF('Formulario PPGR2'!$G331="","",'Formulario PPGR1'!#REF!)</f>
        <v>#REF!</v>
      </c>
      <c r="G328" s="232" t="s">
        <v>287</v>
      </c>
      <c r="H328" s="232" t="s">
        <v>1189</v>
      </c>
      <c r="I328" s="232" t="s">
        <v>1190</v>
      </c>
      <c r="J328" s="231"/>
      <c r="K328" s="231"/>
      <c r="L328" s="231">
        <v>1</v>
      </c>
      <c r="M328" s="231"/>
      <c r="N328" s="231"/>
      <c r="O328" s="231"/>
      <c r="P328" s="231">
        <v>1</v>
      </c>
      <c r="Q328" s="231"/>
      <c r="R328" s="231"/>
      <c r="S328" s="231">
        <v>1</v>
      </c>
      <c r="T328" s="231"/>
      <c r="U328" s="231"/>
      <c r="V328" s="239">
        <f>+Tabla2[[#This Row],[Dic]]+Tabla2[[#This Row],[Nov]]+Tabla2[[#This Row],[Oct]]+Tabla2[[#This Row],[Sep]]+Tabla2[[#This Row],[Ago]]+Tabla2[[#This Row],[Jul]]+Tabla2[[#This Row],[Jun]]+Tabla2[[#This Row],[May]]+Tabla2[[#This Row],[Abr]]+Tabla2[[#This Row],[Mar]]+Tabla2[[#This Row],[Feb]]+Tabla2[[#This Row],[Ene]]</f>
        <v>3</v>
      </c>
      <c r="W328" s="259" t="s">
        <v>496</v>
      </c>
      <c r="X328" s="259"/>
      <c r="Y328" s="232"/>
      <c r="Z328" s="231" t="s">
        <v>1096</v>
      </c>
      <c r="AA328" s="255"/>
      <c r="AB328" s="255"/>
      <c r="AC328" s="255"/>
      <c r="AD328" s="255"/>
      <c r="AE328" s="255"/>
      <c r="AF328" s="255"/>
      <c r="AG328" s="255"/>
      <c r="AH328" s="255"/>
      <c r="AI328" s="255"/>
      <c r="AJ328" s="255"/>
      <c r="AK328" s="255"/>
      <c r="AL328" s="255"/>
      <c r="AM328" s="255"/>
      <c r="AN328" s="255"/>
      <c r="AO328" s="255"/>
      <c r="AP328" s="255"/>
      <c r="AQ328" s="255"/>
      <c r="AR328" s="255"/>
      <c r="AS328" s="255"/>
      <c r="AT328" s="255"/>
      <c r="AU328" s="255"/>
      <c r="AV328" s="255"/>
      <c r="AW328" s="255"/>
      <c r="AX328" s="255"/>
      <c r="AY328" s="255"/>
      <c r="AZ328" s="255"/>
      <c r="BA328" s="255"/>
      <c r="BB328" s="255"/>
    </row>
    <row r="329" spans="2:54" s="241" customFormat="1" ht="51" hidden="1">
      <c r="B329" s="263" t="e">
        <f>IF('Formulario PPGR2'!$G332="","",CONCATENATE('Formulario PPGR2'!$C332,".",'Formulario PPGR2'!$D332,".",'Formulario PPGR2'!$E332,".",'Formulario PPGR2'!$F332))</f>
        <v>#REF!</v>
      </c>
      <c r="C329" s="263"/>
      <c r="D329" s="263" t="e">
        <f>IF('Formulario PPGR2'!$G332="","",'Formulario PPGR1'!#REF!)</f>
        <v>#REF!</v>
      </c>
      <c r="E329" s="263" t="e">
        <f>IF('Formulario PPGR2'!$G332="","",'Formulario PPGR1'!#REF!)</f>
        <v>#REF!</v>
      </c>
      <c r="F329" s="263" t="e">
        <f>IF('Formulario PPGR2'!$G332="","",'Formulario PPGR1'!#REF!)</f>
        <v>#REF!</v>
      </c>
      <c r="G329" s="232" t="s">
        <v>287</v>
      </c>
      <c r="H329" s="232" t="s">
        <v>1191</v>
      </c>
      <c r="I329" s="232" t="s">
        <v>1192</v>
      </c>
      <c r="J329" s="231"/>
      <c r="K329" s="231"/>
      <c r="L329" s="231">
        <v>1</v>
      </c>
      <c r="M329" s="231"/>
      <c r="N329" s="231">
        <v>1</v>
      </c>
      <c r="O329" s="231"/>
      <c r="P329" s="231"/>
      <c r="Q329" s="231">
        <v>1</v>
      </c>
      <c r="R329" s="231"/>
      <c r="S329" s="231"/>
      <c r="T329" s="231">
        <v>1</v>
      </c>
      <c r="U329" s="231"/>
      <c r="V329" s="239">
        <f>+Tabla2[[#This Row],[Dic]]+Tabla2[[#This Row],[Nov]]+Tabla2[[#This Row],[Oct]]+Tabla2[[#This Row],[Sep]]+Tabla2[[#This Row],[Ago]]+Tabla2[[#This Row],[Jul]]+Tabla2[[#This Row],[Jun]]+Tabla2[[#This Row],[May]]+Tabla2[[#This Row],[Abr]]+Tabla2[[#This Row],[Mar]]+Tabla2[[#This Row],[Feb]]+Tabla2[[#This Row],[Ene]]</f>
        <v>4</v>
      </c>
      <c r="W329" s="259" t="s">
        <v>497</v>
      </c>
      <c r="X329" s="259" t="s">
        <v>496</v>
      </c>
      <c r="Y329" s="232"/>
      <c r="Z329" s="231" t="s">
        <v>1096</v>
      </c>
      <c r="AA329" s="255"/>
      <c r="AB329" s="255"/>
      <c r="AC329" s="255"/>
      <c r="AD329" s="255"/>
      <c r="AE329" s="255"/>
      <c r="AF329" s="255"/>
      <c r="AG329" s="255"/>
      <c r="AH329" s="255"/>
      <c r="AI329" s="255"/>
      <c r="AJ329" s="255"/>
      <c r="AK329" s="255"/>
      <c r="AL329" s="255"/>
      <c r="AM329" s="255"/>
      <c r="AN329" s="255"/>
      <c r="AO329" s="255"/>
      <c r="AP329" s="255"/>
      <c r="AQ329" s="255"/>
      <c r="AR329" s="255"/>
      <c r="AS329" s="255"/>
      <c r="AT329" s="255"/>
      <c r="AU329" s="255"/>
      <c r="AV329" s="255"/>
      <c r="AW329" s="255"/>
      <c r="AX329" s="255"/>
      <c r="AY329" s="255"/>
      <c r="AZ329" s="255"/>
      <c r="BA329" s="255"/>
      <c r="BB329" s="255"/>
    </row>
    <row r="330" spans="2:54" s="241" customFormat="1" ht="51" hidden="1">
      <c r="B330" s="263" t="e">
        <f>IF('Formulario PPGR2'!$G333="","",CONCATENATE('Formulario PPGR2'!$C333,".",'Formulario PPGR2'!$D333,".",'Formulario PPGR2'!$E333,".",'Formulario PPGR2'!$F333))</f>
        <v>#REF!</v>
      </c>
      <c r="C330" s="263"/>
      <c r="D330" s="263" t="e">
        <f>IF('Formulario PPGR2'!$G333="","",'Formulario PPGR1'!#REF!)</f>
        <v>#REF!</v>
      </c>
      <c r="E330" s="263" t="e">
        <f>IF('Formulario PPGR2'!$G333="","",'Formulario PPGR1'!#REF!)</f>
        <v>#REF!</v>
      </c>
      <c r="F330" s="263" t="e">
        <f>IF('Formulario PPGR2'!$G333="","",'Formulario PPGR1'!#REF!)</f>
        <v>#REF!</v>
      </c>
      <c r="G330" s="232" t="s">
        <v>287</v>
      </c>
      <c r="H330" s="232" t="s">
        <v>1193</v>
      </c>
      <c r="I330" s="232" t="s">
        <v>1194</v>
      </c>
      <c r="J330" s="231">
        <v>1</v>
      </c>
      <c r="K330" s="231"/>
      <c r="L330" s="231"/>
      <c r="M330" s="231">
        <v>1</v>
      </c>
      <c r="N330" s="231"/>
      <c r="O330" s="231"/>
      <c r="P330" s="231">
        <v>1</v>
      </c>
      <c r="Q330" s="231"/>
      <c r="R330" s="231"/>
      <c r="S330" s="231">
        <v>1</v>
      </c>
      <c r="T330" s="231"/>
      <c r="U330" s="231"/>
      <c r="V330" s="239">
        <f>+Tabla2[[#This Row],[Dic]]+Tabla2[[#This Row],[Nov]]+Tabla2[[#This Row],[Oct]]+Tabla2[[#This Row],[Sep]]+Tabla2[[#This Row],[Ago]]+Tabla2[[#This Row],[Jul]]+Tabla2[[#This Row],[Jun]]+Tabla2[[#This Row],[May]]+Tabla2[[#This Row],[Abr]]+Tabla2[[#This Row],[Mar]]+Tabla2[[#This Row],[Feb]]+Tabla2[[#This Row],[Ene]]</f>
        <v>4</v>
      </c>
      <c r="W330" s="259" t="s">
        <v>497</v>
      </c>
      <c r="X330" s="259" t="s">
        <v>513</v>
      </c>
      <c r="Y330" s="232"/>
      <c r="Z330" s="231" t="s">
        <v>554</v>
      </c>
      <c r="AA330" s="255"/>
      <c r="AB330" s="255"/>
      <c r="AC330" s="255"/>
      <c r="AD330" s="255"/>
      <c r="AE330" s="255"/>
      <c r="AF330" s="255"/>
      <c r="AG330" s="255"/>
      <c r="AH330" s="255"/>
      <c r="AI330" s="255"/>
      <c r="AJ330" s="255"/>
      <c r="AK330" s="255"/>
      <c r="AL330" s="255"/>
      <c r="AM330" s="255"/>
      <c r="AN330" s="255"/>
      <c r="AO330" s="255"/>
      <c r="AP330" s="255"/>
      <c r="AQ330" s="255"/>
      <c r="AR330" s="255"/>
      <c r="AS330" s="255"/>
      <c r="AT330" s="255"/>
      <c r="AU330" s="255"/>
      <c r="AV330" s="255"/>
      <c r="AW330" s="255"/>
      <c r="AX330" s="255"/>
      <c r="AY330" s="255"/>
      <c r="AZ330" s="255"/>
      <c r="BA330" s="255"/>
      <c r="BB330" s="255"/>
    </row>
    <row r="331" spans="2:54" s="241" customFormat="1" ht="51" hidden="1">
      <c r="B331" s="263" t="e">
        <f>IF('Formulario PPGR2'!$G334="","",CONCATENATE('Formulario PPGR2'!$C334,".",'Formulario PPGR2'!$D334,".",'Formulario PPGR2'!$E334,".",'Formulario PPGR2'!$F334))</f>
        <v>#REF!</v>
      </c>
      <c r="C331" s="263"/>
      <c r="D331" s="263" t="e">
        <f>IF('Formulario PPGR2'!$G334="","",'Formulario PPGR1'!#REF!)</f>
        <v>#REF!</v>
      </c>
      <c r="E331" s="263" t="e">
        <f>IF('Formulario PPGR2'!$G334="","",'Formulario PPGR1'!#REF!)</f>
        <v>#REF!</v>
      </c>
      <c r="F331" s="263" t="e">
        <f>IF('Formulario PPGR2'!$G334="","",'Formulario PPGR1'!#REF!)</f>
        <v>#REF!</v>
      </c>
      <c r="G331" s="232" t="s">
        <v>287</v>
      </c>
      <c r="H331" s="232" t="s">
        <v>1195</v>
      </c>
      <c r="I331" s="232" t="s">
        <v>1196</v>
      </c>
      <c r="J331" s="231"/>
      <c r="K331" s="231"/>
      <c r="L331" s="231"/>
      <c r="M331" s="231">
        <v>1</v>
      </c>
      <c r="N331" s="231"/>
      <c r="O331" s="231"/>
      <c r="P331" s="231">
        <v>1</v>
      </c>
      <c r="Q331" s="231"/>
      <c r="R331" s="231"/>
      <c r="S331" s="231"/>
      <c r="T331" s="231"/>
      <c r="U331" s="231">
        <v>1</v>
      </c>
      <c r="V331" s="239">
        <f>+Tabla2[[#This Row],[Dic]]+Tabla2[[#This Row],[Nov]]+Tabla2[[#This Row],[Oct]]+Tabla2[[#This Row],[Sep]]+Tabla2[[#This Row],[Ago]]+Tabla2[[#This Row],[Jul]]+Tabla2[[#This Row],[Jun]]+Tabla2[[#This Row],[May]]+Tabla2[[#This Row],[Abr]]+Tabla2[[#This Row],[Mar]]+Tabla2[[#This Row],[Feb]]+Tabla2[[#This Row],[Ene]]</f>
        <v>3</v>
      </c>
      <c r="W331" s="259" t="s">
        <v>496</v>
      </c>
      <c r="X331" s="259" t="s">
        <v>518</v>
      </c>
      <c r="Y331" s="232"/>
      <c r="Z331" s="231" t="s">
        <v>554</v>
      </c>
      <c r="AA331" s="255"/>
      <c r="AB331" s="255"/>
      <c r="AC331" s="255"/>
      <c r="AD331" s="255"/>
      <c r="AE331" s="255"/>
      <c r="AF331" s="255"/>
      <c r="AG331" s="255"/>
      <c r="AH331" s="255"/>
      <c r="AI331" s="255"/>
      <c r="AJ331" s="255"/>
      <c r="AK331" s="255"/>
      <c r="AL331" s="255"/>
      <c r="AM331" s="255"/>
      <c r="AN331" s="255"/>
      <c r="AO331" s="255"/>
      <c r="AP331" s="255"/>
      <c r="AQ331" s="255"/>
      <c r="AR331" s="255"/>
      <c r="AS331" s="255"/>
      <c r="AT331" s="255"/>
      <c r="AU331" s="255"/>
      <c r="AV331" s="255"/>
      <c r="AW331" s="255"/>
      <c r="AX331" s="255"/>
      <c r="AY331" s="255"/>
      <c r="AZ331" s="255"/>
      <c r="BA331" s="255"/>
      <c r="BB331" s="255"/>
    </row>
    <row r="332" spans="2:54" s="241" customFormat="1" ht="63.75" hidden="1">
      <c r="B332" s="263" t="e">
        <f>IF('Formulario PPGR2'!$G335="","",CONCATENATE('Formulario PPGR2'!$C335,".",'Formulario PPGR2'!$D335,".",'Formulario PPGR2'!$E335,".",'Formulario PPGR2'!$F335))</f>
        <v>#REF!</v>
      </c>
      <c r="C332" s="263"/>
      <c r="D332" s="263" t="e">
        <f>IF('Formulario PPGR2'!$G335="","",'Formulario PPGR1'!#REF!)</f>
        <v>#REF!</v>
      </c>
      <c r="E332" s="263" t="e">
        <f>IF('Formulario PPGR2'!$G335="","",'Formulario PPGR1'!#REF!)</f>
        <v>#REF!</v>
      </c>
      <c r="F332" s="263" t="e">
        <f>IF('Formulario PPGR2'!$G335="","",'Formulario PPGR1'!#REF!)</f>
        <v>#REF!</v>
      </c>
      <c r="G332" s="232" t="s">
        <v>287</v>
      </c>
      <c r="H332" s="232" t="s">
        <v>1197</v>
      </c>
      <c r="I332" s="232" t="s">
        <v>1198</v>
      </c>
      <c r="J332" s="231"/>
      <c r="K332" s="231"/>
      <c r="L332" s="231">
        <v>2</v>
      </c>
      <c r="M332" s="231"/>
      <c r="N332" s="231"/>
      <c r="O332" s="231">
        <v>2</v>
      </c>
      <c r="P332" s="231"/>
      <c r="Q332" s="231"/>
      <c r="R332" s="231">
        <v>2</v>
      </c>
      <c r="S332" s="231"/>
      <c r="T332" s="231"/>
      <c r="U332" s="231">
        <v>2</v>
      </c>
      <c r="V332" s="239">
        <f>+Tabla2[[#This Row],[Dic]]+Tabla2[[#This Row],[Nov]]+Tabla2[[#This Row],[Oct]]+Tabla2[[#This Row],[Sep]]+Tabla2[[#This Row],[Ago]]+Tabla2[[#This Row],[Jul]]+Tabla2[[#This Row],[Jun]]+Tabla2[[#This Row],[May]]+Tabla2[[#This Row],[Abr]]+Tabla2[[#This Row],[Mar]]+Tabla2[[#This Row],[Feb]]+Tabla2[[#This Row],[Ene]]</f>
        <v>8</v>
      </c>
      <c r="W332" s="259" t="s">
        <v>496</v>
      </c>
      <c r="X332" s="259"/>
      <c r="Y332" s="232"/>
      <c r="Z332" s="231" t="s">
        <v>1096</v>
      </c>
      <c r="AA332" s="255"/>
      <c r="AB332" s="255"/>
      <c r="AC332" s="255"/>
      <c r="AD332" s="255"/>
      <c r="AE332" s="255"/>
      <c r="AF332" s="255"/>
      <c r="AG332" s="255"/>
      <c r="AH332" s="255"/>
      <c r="AI332" s="255"/>
      <c r="AJ332" s="255"/>
      <c r="AK332" s="255"/>
      <c r="AL332" s="255"/>
      <c r="AM332" s="255"/>
      <c r="AN332" s="255"/>
      <c r="AO332" s="255"/>
      <c r="AP332" s="255"/>
      <c r="AQ332" s="255"/>
      <c r="AR332" s="255"/>
      <c r="AS332" s="255"/>
      <c r="AT332" s="255"/>
      <c r="AU332" s="255"/>
      <c r="AV332" s="255"/>
      <c r="AW332" s="255"/>
      <c r="AX332" s="255"/>
      <c r="AY332" s="255"/>
      <c r="AZ332" s="255"/>
      <c r="BA332" s="255"/>
      <c r="BB332" s="255"/>
    </row>
    <row r="333" spans="2:54" s="241" customFormat="1" ht="51" hidden="1">
      <c r="B333" s="263" t="e">
        <f>IF('Formulario PPGR2'!$G336="","",CONCATENATE('Formulario PPGR2'!$C336,".",'Formulario PPGR2'!$D336,".",'Formulario PPGR2'!$E336,".",'Formulario PPGR2'!$F336))</f>
        <v>#REF!</v>
      </c>
      <c r="C333" s="263"/>
      <c r="D333" s="263" t="e">
        <f>IF('Formulario PPGR2'!$G336="","",'Formulario PPGR1'!#REF!)</f>
        <v>#REF!</v>
      </c>
      <c r="E333" s="263" t="e">
        <f>IF('Formulario PPGR2'!$G336="","",'Formulario PPGR1'!#REF!)</f>
        <v>#REF!</v>
      </c>
      <c r="F333" s="263" t="e">
        <f>IF('Formulario PPGR2'!$G336="","",'Formulario PPGR1'!#REF!)</f>
        <v>#REF!</v>
      </c>
      <c r="G333" s="232" t="s">
        <v>287</v>
      </c>
      <c r="H333" s="232" t="s">
        <v>1199</v>
      </c>
      <c r="I333" s="232" t="s">
        <v>1200</v>
      </c>
      <c r="J333" s="231"/>
      <c r="K333" s="231"/>
      <c r="L333" s="231">
        <v>1</v>
      </c>
      <c r="M333" s="231"/>
      <c r="N333" s="231"/>
      <c r="O333" s="231">
        <v>1</v>
      </c>
      <c r="P333" s="231"/>
      <c r="Q333" s="231"/>
      <c r="R333" s="231">
        <v>1</v>
      </c>
      <c r="S333" s="231"/>
      <c r="T333" s="231"/>
      <c r="U333" s="231">
        <v>1</v>
      </c>
      <c r="V333" s="239">
        <f>+Tabla2[[#This Row],[Dic]]+Tabla2[[#This Row],[Nov]]+Tabla2[[#This Row],[Oct]]+Tabla2[[#This Row],[Sep]]+Tabla2[[#This Row],[Ago]]+Tabla2[[#This Row],[Jul]]+Tabla2[[#This Row],[Jun]]+Tabla2[[#This Row],[May]]+Tabla2[[#This Row],[Abr]]+Tabla2[[#This Row],[Mar]]+Tabla2[[#This Row],[Feb]]+Tabla2[[#This Row],[Ene]]</f>
        <v>4</v>
      </c>
      <c r="W333" s="259" t="s">
        <v>497</v>
      </c>
      <c r="X333" s="259" t="s">
        <v>496</v>
      </c>
      <c r="Y333" s="232"/>
      <c r="Z333" s="231" t="s">
        <v>1096</v>
      </c>
      <c r="AA333" s="255"/>
      <c r="AB333" s="255"/>
      <c r="AC333" s="255"/>
      <c r="AD333" s="255"/>
      <c r="AE333" s="255"/>
      <c r="AF333" s="255"/>
      <c r="AG333" s="255"/>
      <c r="AH333" s="255"/>
      <c r="AI333" s="255"/>
      <c r="AJ333" s="255"/>
      <c r="AK333" s="255"/>
      <c r="AL333" s="255"/>
      <c r="AM333" s="255"/>
      <c r="AN333" s="255"/>
      <c r="AO333" s="255"/>
      <c r="AP333" s="255"/>
      <c r="AQ333" s="255"/>
      <c r="AR333" s="255"/>
      <c r="AS333" s="255"/>
      <c r="AT333" s="255"/>
      <c r="AU333" s="255"/>
      <c r="AV333" s="255"/>
      <c r="AW333" s="255"/>
      <c r="AX333" s="255"/>
      <c r="AY333" s="255"/>
      <c r="AZ333" s="255"/>
      <c r="BA333" s="255"/>
      <c r="BB333" s="255"/>
    </row>
    <row r="334" spans="2:54" s="241" customFormat="1" ht="51" hidden="1">
      <c r="B334" s="263" t="e">
        <f>IF('Formulario PPGR2'!$G337="","",CONCATENATE('Formulario PPGR2'!$C337,".",'Formulario PPGR2'!$D337,".",'Formulario PPGR2'!$E337,".",'Formulario PPGR2'!$F337))</f>
        <v>#REF!</v>
      </c>
      <c r="C334" s="263"/>
      <c r="D334" s="263" t="e">
        <f>IF('Formulario PPGR2'!$G337="","",'Formulario PPGR1'!#REF!)</f>
        <v>#REF!</v>
      </c>
      <c r="E334" s="263" t="e">
        <f>IF('Formulario PPGR2'!$G337="","",'Formulario PPGR1'!#REF!)</f>
        <v>#REF!</v>
      </c>
      <c r="F334" s="263" t="e">
        <f>IF('Formulario PPGR2'!$G337="","",'Formulario PPGR1'!#REF!)</f>
        <v>#REF!</v>
      </c>
      <c r="G334" s="232" t="s">
        <v>287</v>
      </c>
      <c r="H334" s="232" t="s">
        <v>1201</v>
      </c>
      <c r="I334" s="232" t="s">
        <v>1202</v>
      </c>
      <c r="J334" s="231"/>
      <c r="K334" s="231"/>
      <c r="L334" s="231">
        <v>1</v>
      </c>
      <c r="M334" s="231"/>
      <c r="N334" s="231"/>
      <c r="O334" s="231">
        <v>1</v>
      </c>
      <c r="P334" s="231"/>
      <c r="Q334" s="231"/>
      <c r="R334" s="231">
        <v>1</v>
      </c>
      <c r="S334" s="231"/>
      <c r="T334" s="231"/>
      <c r="U334" s="231">
        <v>1</v>
      </c>
      <c r="V334" s="239">
        <f>+Tabla2[[#This Row],[Dic]]+Tabla2[[#This Row],[Nov]]+Tabla2[[#This Row],[Oct]]+Tabla2[[#This Row],[Sep]]+Tabla2[[#This Row],[Ago]]+Tabla2[[#This Row],[Jul]]+Tabla2[[#This Row],[Jun]]+Tabla2[[#This Row],[May]]+Tabla2[[#This Row],[Abr]]+Tabla2[[#This Row],[Mar]]+Tabla2[[#This Row],[Feb]]+Tabla2[[#This Row],[Ene]]</f>
        <v>4</v>
      </c>
      <c r="W334" s="259" t="s">
        <v>497</v>
      </c>
      <c r="X334" s="259" t="s">
        <v>496</v>
      </c>
      <c r="Y334" s="232"/>
      <c r="Z334" s="231" t="s">
        <v>1096</v>
      </c>
      <c r="AA334" s="255"/>
      <c r="AB334" s="255"/>
      <c r="AC334" s="255"/>
      <c r="AD334" s="255"/>
      <c r="AE334" s="255"/>
      <c r="AF334" s="255"/>
      <c r="AG334" s="255"/>
      <c r="AH334" s="255"/>
      <c r="AI334" s="255"/>
      <c r="AJ334" s="255"/>
      <c r="AK334" s="255"/>
      <c r="AL334" s="255"/>
      <c r="AM334" s="255"/>
      <c r="AN334" s="255"/>
      <c r="AO334" s="255"/>
      <c r="AP334" s="255"/>
      <c r="AQ334" s="255"/>
      <c r="AR334" s="255"/>
      <c r="AS334" s="255"/>
      <c r="AT334" s="255"/>
      <c r="AU334" s="255"/>
      <c r="AV334" s="255"/>
      <c r="AW334" s="255"/>
      <c r="AX334" s="255"/>
      <c r="AY334" s="255"/>
      <c r="AZ334" s="255"/>
      <c r="BA334" s="255"/>
      <c r="BB334" s="255"/>
    </row>
    <row r="335" spans="2:54" s="241" customFormat="1" ht="38.25" hidden="1">
      <c r="B335" s="263" t="e">
        <f>IF('Formulario PPGR2'!$G338="","",CONCATENATE('Formulario PPGR2'!$C338,".",'Formulario PPGR2'!$D338,".",'Formulario PPGR2'!$E338,".",'Formulario PPGR2'!$F338))</f>
        <v>#REF!</v>
      </c>
      <c r="C335" s="263"/>
      <c r="D335" s="263" t="e">
        <f>IF('Formulario PPGR2'!$G338="","",'Formulario PPGR1'!#REF!)</f>
        <v>#REF!</v>
      </c>
      <c r="E335" s="263" t="e">
        <f>IF('Formulario PPGR2'!$G338="","",'Formulario PPGR1'!#REF!)</f>
        <v>#REF!</v>
      </c>
      <c r="F335" s="263" t="e">
        <f>IF('Formulario PPGR2'!$G338="","",'Formulario PPGR1'!#REF!)</f>
        <v>#REF!</v>
      </c>
      <c r="G335" s="232" t="s">
        <v>295</v>
      </c>
      <c r="H335" s="232" t="s">
        <v>1203</v>
      </c>
      <c r="I335" s="232" t="s">
        <v>1204</v>
      </c>
      <c r="J335" s="231"/>
      <c r="K335" s="231">
        <v>1</v>
      </c>
      <c r="L335" s="231"/>
      <c r="M335" s="231">
        <v>1</v>
      </c>
      <c r="N335" s="231"/>
      <c r="O335" s="231">
        <v>1</v>
      </c>
      <c r="P335" s="231"/>
      <c r="Q335" s="231">
        <v>1</v>
      </c>
      <c r="R335" s="231"/>
      <c r="S335" s="231">
        <v>1</v>
      </c>
      <c r="T335" s="231"/>
      <c r="U335" s="231">
        <v>1</v>
      </c>
      <c r="V335" s="239">
        <f>+Tabla2[[#This Row],[Dic]]+Tabla2[[#This Row],[Nov]]+Tabla2[[#This Row],[Oct]]+Tabla2[[#This Row],[Sep]]+Tabla2[[#This Row],[Ago]]+Tabla2[[#This Row],[Jul]]+Tabla2[[#This Row],[Jun]]+Tabla2[[#This Row],[May]]+Tabla2[[#This Row],[Abr]]+Tabla2[[#This Row],[Mar]]+Tabla2[[#This Row],[Feb]]+Tabla2[[#This Row],[Ene]]</f>
        <v>6</v>
      </c>
      <c r="W335" s="259" t="s">
        <v>497</v>
      </c>
      <c r="X335" s="259" t="s">
        <v>496</v>
      </c>
      <c r="Y335" s="232"/>
      <c r="Z335" s="231" t="s">
        <v>554</v>
      </c>
      <c r="AA335" s="255"/>
      <c r="AB335" s="255"/>
      <c r="AC335" s="255"/>
      <c r="AD335" s="255"/>
      <c r="AE335" s="255"/>
      <c r="AF335" s="255"/>
      <c r="AG335" s="255"/>
      <c r="AH335" s="255"/>
      <c r="AI335" s="255"/>
      <c r="AJ335" s="255"/>
      <c r="AK335" s="255"/>
      <c r="AL335" s="255"/>
      <c r="AM335" s="255"/>
      <c r="AN335" s="255"/>
      <c r="AO335" s="255"/>
      <c r="AP335" s="255"/>
      <c r="AQ335" s="255"/>
      <c r="AR335" s="255"/>
      <c r="AS335" s="255"/>
      <c r="AT335" s="255"/>
      <c r="AU335" s="255"/>
      <c r="AV335" s="255"/>
      <c r="AW335" s="255"/>
      <c r="AX335" s="255"/>
      <c r="AY335" s="255"/>
      <c r="AZ335" s="255"/>
      <c r="BA335" s="255"/>
      <c r="BB335" s="255"/>
    </row>
    <row r="336" spans="2:54" s="241" customFormat="1" ht="38.25" hidden="1">
      <c r="B336" s="263" t="e">
        <f>IF('Formulario PPGR2'!$G339="","",CONCATENATE('Formulario PPGR2'!$C339,".",'Formulario PPGR2'!$D339,".",'Formulario PPGR2'!$E339,".",'Formulario PPGR2'!$F339))</f>
        <v>#REF!</v>
      </c>
      <c r="C336" s="263"/>
      <c r="D336" s="263" t="e">
        <f>IF('Formulario PPGR2'!$G339="","",'Formulario PPGR1'!#REF!)</f>
        <v>#REF!</v>
      </c>
      <c r="E336" s="263" t="e">
        <f>IF('Formulario PPGR2'!$G339="","",'Formulario PPGR1'!#REF!)</f>
        <v>#REF!</v>
      </c>
      <c r="F336" s="263" t="e">
        <f>IF('Formulario PPGR2'!$G339="","",'Formulario PPGR1'!#REF!)</f>
        <v>#REF!</v>
      </c>
      <c r="G336" s="232" t="s">
        <v>295</v>
      </c>
      <c r="H336" s="232" t="s">
        <v>1205</v>
      </c>
      <c r="I336" s="232" t="s">
        <v>1206</v>
      </c>
      <c r="J336" s="231"/>
      <c r="K336" s="231">
        <v>1</v>
      </c>
      <c r="L336" s="231"/>
      <c r="M336" s="231"/>
      <c r="N336" s="231">
        <v>1</v>
      </c>
      <c r="O336" s="231"/>
      <c r="P336" s="231"/>
      <c r="Q336" s="231">
        <v>1</v>
      </c>
      <c r="R336" s="231"/>
      <c r="S336" s="231"/>
      <c r="T336" s="231">
        <v>1</v>
      </c>
      <c r="U336" s="231"/>
      <c r="V336" s="239">
        <f>+Tabla2[[#This Row],[Dic]]+Tabla2[[#This Row],[Nov]]+Tabla2[[#This Row],[Oct]]+Tabla2[[#This Row],[Sep]]+Tabla2[[#This Row],[Ago]]+Tabla2[[#This Row],[Jul]]+Tabla2[[#This Row],[Jun]]+Tabla2[[#This Row],[May]]+Tabla2[[#This Row],[Abr]]+Tabla2[[#This Row],[Mar]]+Tabla2[[#This Row],[Feb]]+Tabla2[[#This Row],[Ene]]</f>
        <v>4</v>
      </c>
      <c r="W336" s="259" t="s">
        <v>497</v>
      </c>
      <c r="X336" s="259" t="s">
        <v>496</v>
      </c>
      <c r="Y336" s="232"/>
      <c r="Z336" s="231" t="s">
        <v>554</v>
      </c>
      <c r="AA336" s="255"/>
      <c r="AB336" s="255"/>
      <c r="AC336" s="255"/>
      <c r="AD336" s="255"/>
      <c r="AE336" s="255"/>
      <c r="AF336" s="255"/>
      <c r="AG336" s="255"/>
      <c r="AH336" s="255"/>
      <c r="AI336" s="255"/>
      <c r="AJ336" s="255"/>
      <c r="AK336" s="255"/>
      <c r="AL336" s="255"/>
      <c r="AM336" s="255"/>
      <c r="AN336" s="255"/>
      <c r="AO336" s="255"/>
      <c r="AP336" s="255"/>
      <c r="AQ336" s="255"/>
      <c r="AR336" s="255"/>
      <c r="AS336" s="255"/>
      <c r="AT336" s="255"/>
      <c r="AU336" s="255"/>
      <c r="AV336" s="255"/>
      <c r="AW336" s="255"/>
      <c r="AX336" s="255"/>
      <c r="AY336" s="255"/>
      <c r="AZ336" s="255"/>
      <c r="BA336" s="255"/>
      <c r="BB336" s="255"/>
    </row>
    <row r="337" spans="2:54" s="241" customFormat="1" ht="38.25" hidden="1">
      <c r="B337" s="263" t="e">
        <f>IF('Formulario PPGR2'!$G340="","",CONCATENATE('Formulario PPGR2'!$C340,".",'Formulario PPGR2'!$D340,".",'Formulario PPGR2'!$E340,".",'Formulario PPGR2'!$F340))</f>
        <v>#REF!</v>
      </c>
      <c r="C337" s="263"/>
      <c r="D337" s="263" t="e">
        <f>IF('Formulario PPGR2'!$G340="","",'Formulario PPGR1'!#REF!)</f>
        <v>#REF!</v>
      </c>
      <c r="E337" s="263" t="e">
        <f>IF('Formulario PPGR2'!$G340="","",'Formulario PPGR1'!#REF!)</f>
        <v>#REF!</v>
      </c>
      <c r="F337" s="263" t="e">
        <f>IF('Formulario PPGR2'!$G340="","",'Formulario PPGR1'!#REF!)</f>
        <v>#REF!</v>
      </c>
      <c r="G337" s="232" t="s">
        <v>295</v>
      </c>
      <c r="H337" s="232" t="s">
        <v>1207</v>
      </c>
      <c r="I337" s="232" t="s">
        <v>1208</v>
      </c>
      <c r="J337" s="231"/>
      <c r="K337" s="231">
        <v>1</v>
      </c>
      <c r="L337" s="231"/>
      <c r="M337" s="231"/>
      <c r="N337" s="231">
        <v>1</v>
      </c>
      <c r="O337" s="231"/>
      <c r="P337" s="231"/>
      <c r="Q337" s="231">
        <v>1</v>
      </c>
      <c r="R337" s="231"/>
      <c r="S337" s="231"/>
      <c r="T337" s="231">
        <v>1</v>
      </c>
      <c r="U337" s="231"/>
      <c r="V337" s="239">
        <f>+Tabla2[[#This Row],[Dic]]+Tabla2[[#This Row],[Nov]]+Tabla2[[#This Row],[Oct]]+Tabla2[[#This Row],[Sep]]+Tabla2[[#This Row],[Ago]]+Tabla2[[#This Row],[Jul]]+Tabla2[[#This Row],[Jun]]+Tabla2[[#This Row],[May]]+Tabla2[[#This Row],[Abr]]+Tabla2[[#This Row],[Mar]]+Tabla2[[#This Row],[Feb]]+Tabla2[[#This Row],[Ene]]</f>
        <v>4</v>
      </c>
      <c r="W337" s="259" t="s">
        <v>497</v>
      </c>
      <c r="X337" s="259" t="s">
        <v>496</v>
      </c>
      <c r="Y337" s="232"/>
      <c r="Z337" s="231" t="s">
        <v>554</v>
      </c>
      <c r="AA337" s="255"/>
      <c r="AB337" s="255"/>
      <c r="AC337" s="255"/>
      <c r="AD337" s="255"/>
      <c r="AE337" s="255"/>
      <c r="AF337" s="255"/>
      <c r="AG337" s="255"/>
      <c r="AH337" s="255"/>
      <c r="AI337" s="255"/>
      <c r="AJ337" s="255"/>
      <c r="AK337" s="255"/>
      <c r="AL337" s="255"/>
      <c r="AM337" s="255"/>
      <c r="AN337" s="255"/>
      <c r="AO337" s="255"/>
      <c r="AP337" s="255"/>
      <c r="AQ337" s="255"/>
      <c r="AR337" s="255"/>
      <c r="AS337" s="255"/>
      <c r="AT337" s="255"/>
      <c r="AU337" s="255"/>
      <c r="AV337" s="255"/>
      <c r="AW337" s="255"/>
      <c r="AX337" s="255"/>
      <c r="AY337" s="255"/>
      <c r="AZ337" s="255"/>
      <c r="BA337" s="255"/>
      <c r="BB337" s="255"/>
    </row>
    <row r="338" spans="2:54" s="241" customFormat="1" ht="72" hidden="1" customHeight="1">
      <c r="B338" s="263" t="e">
        <f>IF('Formulario PPGR2'!$G341="","",CONCATENATE('Formulario PPGR2'!$C341,".",'Formulario PPGR2'!$D341,".",'Formulario PPGR2'!$E341,".",'Formulario PPGR2'!$F341))</f>
        <v>#REF!</v>
      </c>
      <c r="C338" s="263"/>
      <c r="D338" s="263" t="e">
        <f>IF('Formulario PPGR2'!$G341="","",'Formulario PPGR1'!#REF!)</f>
        <v>#REF!</v>
      </c>
      <c r="E338" s="263" t="e">
        <f>IF('Formulario PPGR2'!$G341="","",'Formulario PPGR1'!#REF!)</f>
        <v>#REF!</v>
      </c>
      <c r="F338" s="263" t="e">
        <f>IF('Formulario PPGR2'!$G341="","",'Formulario PPGR1'!#REF!)</f>
        <v>#REF!</v>
      </c>
      <c r="G338" s="232" t="s">
        <v>295</v>
      </c>
      <c r="H338" s="232" t="s">
        <v>1209</v>
      </c>
      <c r="I338" s="232" t="s">
        <v>1210</v>
      </c>
      <c r="J338" s="231">
        <v>1</v>
      </c>
      <c r="K338" s="231"/>
      <c r="L338" s="231">
        <v>1</v>
      </c>
      <c r="M338" s="231"/>
      <c r="N338" s="231">
        <v>1</v>
      </c>
      <c r="O338" s="231"/>
      <c r="P338" s="231">
        <v>1</v>
      </c>
      <c r="Q338" s="231"/>
      <c r="R338" s="231">
        <v>1</v>
      </c>
      <c r="S338" s="231"/>
      <c r="T338" s="231">
        <v>1</v>
      </c>
      <c r="U338" s="231"/>
      <c r="V338" s="239">
        <f>+Tabla2[[#This Row],[Dic]]+Tabla2[[#This Row],[Nov]]+Tabla2[[#This Row],[Oct]]+Tabla2[[#This Row],[Sep]]+Tabla2[[#This Row],[Ago]]+Tabla2[[#This Row],[Jul]]+Tabla2[[#This Row],[Jun]]+Tabla2[[#This Row],[May]]+Tabla2[[#This Row],[Abr]]+Tabla2[[#This Row],[Mar]]+Tabla2[[#This Row],[Feb]]+Tabla2[[#This Row],[Ene]]</f>
        <v>6</v>
      </c>
      <c r="W338" s="259" t="s">
        <v>497</v>
      </c>
      <c r="X338" s="259" t="s">
        <v>496</v>
      </c>
      <c r="Y338" s="232"/>
      <c r="Z338" s="231" t="s">
        <v>554</v>
      </c>
      <c r="AA338" s="255"/>
      <c r="AB338" s="255"/>
      <c r="AC338" s="255"/>
      <c r="AD338" s="255"/>
      <c r="AE338" s="255"/>
      <c r="AF338" s="255"/>
      <c r="AG338" s="255"/>
      <c r="AH338" s="255"/>
      <c r="AI338" s="255"/>
      <c r="AJ338" s="255"/>
      <c r="AK338" s="255"/>
      <c r="AL338" s="255"/>
      <c r="AM338" s="255"/>
      <c r="AN338" s="255"/>
      <c r="AO338" s="255"/>
      <c r="AP338" s="255"/>
      <c r="AQ338" s="255"/>
      <c r="AR338" s="255"/>
      <c r="AS338" s="255"/>
      <c r="AT338" s="255"/>
      <c r="AU338" s="255"/>
      <c r="AV338" s="255"/>
      <c r="AW338" s="255"/>
      <c r="AX338" s="255"/>
      <c r="AY338" s="255"/>
      <c r="AZ338" s="255"/>
      <c r="BA338" s="255"/>
      <c r="BB338" s="255"/>
    </row>
    <row r="339" spans="2:54" s="241" customFormat="1" ht="51" hidden="1">
      <c r="B339" s="263" t="e">
        <f>IF('Formulario PPGR2'!$G342="","",CONCATENATE('Formulario PPGR2'!$C342,".",'Formulario PPGR2'!$D342,".",'Formulario PPGR2'!$E342,".",'Formulario PPGR2'!$F342))</f>
        <v>#REF!</v>
      </c>
      <c r="C339" s="263"/>
      <c r="D339" s="263" t="e">
        <f>IF('Formulario PPGR2'!$G342="","",'Formulario PPGR1'!#REF!)</f>
        <v>#REF!</v>
      </c>
      <c r="E339" s="263" t="e">
        <f>IF('Formulario PPGR2'!$G342="","",'Formulario PPGR1'!#REF!)</f>
        <v>#REF!</v>
      </c>
      <c r="F339" s="263" t="e">
        <f>IF('Formulario PPGR2'!$G342="","",'Formulario PPGR1'!#REF!)</f>
        <v>#REF!</v>
      </c>
      <c r="G339" s="232" t="s">
        <v>295</v>
      </c>
      <c r="H339" s="232" t="s">
        <v>1211</v>
      </c>
      <c r="I339" s="232" t="s">
        <v>1212</v>
      </c>
      <c r="J339" s="231"/>
      <c r="K339" s="231">
        <v>1</v>
      </c>
      <c r="L339" s="231"/>
      <c r="M339" s="231">
        <v>1</v>
      </c>
      <c r="N339" s="231"/>
      <c r="O339" s="231">
        <v>1</v>
      </c>
      <c r="P339" s="231"/>
      <c r="Q339" s="231"/>
      <c r="R339" s="231"/>
      <c r="S339" s="231">
        <v>1</v>
      </c>
      <c r="T339" s="231"/>
      <c r="U339" s="231"/>
      <c r="V339" s="239">
        <f>+Tabla2[[#This Row],[Dic]]+Tabla2[[#This Row],[Nov]]+Tabla2[[#This Row],[Oct]]+Tabla2[[#This Row],[Sep]]+Tabla2[[#This Row],[Ago]]+Tabla2[[#This Row],[Jul]]+Tabla2[[#This Row],[Jun]]+Tabla2[[#This Row],[May]]+Tabla2[[#This Row],[Abr]]+Tabla2[[#This Row],[Mar]]+Tabla2[[#This Row],[Feb]]+Tabla2[[#This Row],[Ene]]</f>
        <v>4</v>
      </c>
      <c r="W339" s="259" t="s">
        <v>735</v>
      </c>
      <c r="X339" s="259"/>
      <c r="Y339" s="232"/>
      <c r="Z339" s="231" t="s">
        <v>554</v>
      </c>
      <c r="AA339" s="255"/>
      <c r="AB339" s="255"/>
      <c r="AC339" s="255"/>
      <c r="AD339" s="255"/>
      <c r="AE339" s="255"/>
      <c r="AF339" s="255"/>
      <c r="AG339" s="255"/>
      <c r="AH339" s="255"/>
      <c r="AI339" s="255"/>
      <c r="AJ339" s="255"/>
      <c r="AK339" s="255"/>
      <c r="AL339" s="255"/>
      <c r="AM339" s="255"/>
      <c r="AN339" s="255"/>
      <c r="AO339" s="255"/>
      <c r="AP339" s="255"/>
      <c r="AQ339" s="255"/>
      <c r="AR339" s="255"/>
      <c r="AS339" s="255"/>
      <c r="AT339" s="255"/>
      <c r="AU339" s="255"/>
      <c r="AV339" s="255"/>
      <c r="AW339" s="255"/>
      <c r="AX339" s="255"/>
      <c r="AY339" s="255"/>
      <c r="AZ339" s="255"/>
      <c r="BA339" s="255"/>
      <c r="BB339" s="255"/>
    </row>
    <row r="340" spans="2:54" s="241" customFormat="1" ht="25.5" hidden="1">
      <c r="B340" s="263" t="e">
        <f>IF('Formulario PPGR2'!$G343="","",CONCATENATE('Formulario PPGR2'!$C343,".",'Formulario PPGR2'!$D343,".",'Formulario PPGR2'!$E343,".",'Formulario PPGR2'!$F343))</f>
        <v>#REF!</v>
      </c>
      <c r="C340" s="263"/>
      <c r="D340" s="263" t="e">
        <f>IF('Formulario PPGR2'!$G343="","",'Formulario PPGR1'!#REF!)</f>
        <v>#REF!</v>
      </c>
      <c r="E340" s="263" t="e">
        <f>IF('Formulario PPGR2'!$G343="","",'Formulario PPGR1'!#REF!)</f>
        <v>#REF!</v>
      </c>
      <c r="F340" s="263" t="e">
        <f>IF('Formulario PPGR2'!$G343="","",'Formulario PPGR1'!#REF!)</f>
        <v>#REF!</v>
      </c>
      <c r="G340" s="232" t="s">
        <v>295</v>
      </c>
      <c r="H340" s="232" t="s">
        <v>1213</v>
      </c>
      <c r="I340" s="232" t="s">
        <v>1214</v>
      </c>
      <c r="J340" s="231"/>
      <c r="K340" s="231"/>
      <c r="L340" s="231"/>
      <c r="M340" s="231">
        <v>1</v>
      </c>
      <c r="N340" s="231"/>
      <c r="O340" s="231"/>
      <c r="P340" s="231"/>
      <c r="Q340" s="231">
        <v>1</v>
      </c>
      <c r="R340" s="231"/>
      <c r="S340" s="231"/>
      <c r="T340" s="231"/>
      <c r="U340" s="231">
        <v>1</v>
      </c>
      <c r="V340" s="239">
        <f>+Tabla2[[#This Row],[Dic]]+Tabla2[[#This Row],[Nov]]+Tabla2[[#This Row],[Oct]]+Tabla2[[#This Row],[Sep]]+Tabla2[[#This Row],[Ago]]+Tabla2[[#This Row],[Jul]]+Tabla2[[#This Row],[Jun]]+Tabla2[[#This Row],[May]]+Tabla2[[#This Row],[Abr]]+Tabla2[[#This Row],[Mar]]+Tabla2[[#This Row],[Feb]]+Tabla2[[#This Row],[Ene]]</f>
        <v>3</v>
      </c>
      <c r="W340" s="259" t="s">
        <v>497</v>
      </c>
      <c r="X340" s="259" t="s">
        <v>496</v>
      </c>
      <c r="Y340" s="232"/>
      <c r="Z340" s="231" t="s">
        <v>554</v>
      </c>
      <c r="AA340" s="255"/>
      <c r="AB340" s="255"/>
      <c r="AC340" s="255"/>
      <c r="AD340" s="255"/>
      <c r="AE340" s="255"/>
      <c r="AF340" s="255"/>
      <c r="AG340" s="255"/>
      <c r="AH340" s="255"/>
      <c r="AI340" s="255"/>
      <c r="AJ340" s="255"/>
      <c r="AK340" s="255"/>
      <c r="AL340" s="255"/>
      <c r="AM340" s="255"/>
      <c r="AN340" s="255"/>
      <c r="AO340" s="255"/>
      <c r="AP340" s="255"/>
      <c r="AQ340" s="255"/>
      <c r="AR340" s="255"/>
      <c r="AS340" s="255"/>
      <c r="AT340" s="255"/>
      <c r="AU340" s="255"/>
      <c r="AV340" s="255"/>
      <c r="AW340" s="255"/>
      <c r="AX340" s="255"/>
      <c r="AY340" s="255"/>
      <c r="AZ340" s="255"/>
      <c r="BA340" s="255"/>
      <c r="BB340" s="255"/>
    </row>
    <row r="341" spans="2:54" s="241" customFormat="1" ht="38.25" hidden="1">
      <c r="B341" s="263" t="e">
        <f>IF('Formulario PPGR2'!$G344="","",CONCATENATE('Formulario PPGR2'!$C344,".",'Formulario PPGR2'!$D344,".",'Formulario PPGR2'!$E344,".",'Formulario PPGR2'!$F344))</f>
        <v>#REF!</v>
      </c>
      <c r="C341" s="263"/>
      <c r="D341" s="263" t="e">
        <f>IF('Formulario PPGR2'!$G344="","",'Formulario PPGR1'!#REF!)</f>
        <v>#REF!</v>
      </c>
      <c r="E341" s="263" t="e">
        <f>IF('Formulario PPGR2'!$G344="","",'Formulario PPGR1'!#REF!)</f>
        <v>#REF!</v>
      </c>
      <c r="F341" s="263" t="e">
        <f>IF('Formulario PPGR2'!$G344="","",'Formulario PPGR1'!#REF!)</f>
        <v>#REF!</v>
      </c>
      <c r="G341" s="232" t="s">
        <v>295</v>
      </c>
      <c r="H341" s="232" t="s">
        <v>1215</v>
      </c>
      <c r="I341" s="232" t="s">
        <v>1216</v>
      </c>
      <c r="J341" s="231">
        <v>1</v>
      </c>
      <c r="K341" s="231"/>
      <c r="L341" s="231"/>
      <c r="M341" s="231"/>
      <c r="N341" s="231"/>
      <c r="O341" s="231">
        <v>1</v>
      </c>
      <c r="P341" s="231"/>
      <c r="Q341" s="231"/>
      <c r="R341" s="231">
        <v>1</v>
      </c>
      <c r="S341" s="231"/>
      <c r="T341" s="231"/>
      <c r="U341" s="231"/>
      <c r="V341" s="239">
        <f>+Tabla2[[#This Row],[Dic]]+Tabla2[[#This Row],[Nov]]+Tabla2[[#This Row],[Oct]]+Tabla2[[#This Row],[Sep]]+Tabla2[[#This Row],[Ago]]+Tabla2[[#This Row],[Jul]]+Tabla2[[#This Row],[Jun]]+Tabla2[[#This Row],[May]]+Tabla2[[#This Row],[Abr]]+Tabla2[[#This Row],[Mar]]+Tabla2[[#This Row],[Feb]]+Tabla2[[#This Row],[Ene]]</f>
        <v>3</v>
      </c>
      <c r="W341" s="259" t="s">
        <v>513</v>
      </c>
      <c r="X341" s="259"/>
      <c r="Y341" s="232"/>
      <c r="Z341" s="231" t="s">
        <v>554</v>
      </c>
      <c r="AA341" s="255"/>
      <c r="AB341" s="255"/>
      <c r="AC341" s="255"/>
      <c r="AD341" s="255"/>
      <c r="AE341" s="255"/>
      <c r="AF341" s="255"/>
      <c r="AG341" s="255"/>
      <c r="AH341" s="255"/>
      <c r="AI341" s="255"/>
      <c r="AJ341" s="255"/>
      <c r="AK341" s="255"/>
      <c r="AL341" s="255"/>
      <c r="AM341" s="255"/>
      <c r="AN341" s="255"/>
      <c r="AO341" s="255"/>
      <c r="AP341" s="255"/>
      <c r="AQ341" s="255"/>
      <c r="AR341" s="255"/>
      <c r="AS341" s="255"/>
      <c r="AT341" s="255"/>
      <c r="AU341" s="255"/>
      <c r="AV341" s="255"/>
      <c r="AW341" s="255"/>
      <c r="AX341" s="255"/>
      <c r="AY341" s="255"/>
      <c r="AZ341" s="255"/>
      <c r="BA341" s="255"/>
      <c r="BB341" s="255"/>
    </row>
    <row r="342" spans="2:54" s="241" customFormat="1" ht="63.75" hidden="1">
      <c r="B342" s="263" t="e">
        <f>IF('Formulario PPGR2'!$G345="","",CONCATENATE('Formulario PPGR2'!$C345,".",'Formulario PPGR2'!$D345,".",'Formulario PPGR2'!$E345,".",'Formulario PPGR2'!$F345))</f>
        <v>#REF!</v>
      </c>
      <c r="C342" s="263"/>
      <c r="D342" s="263" t="e">
        <f>IF('Formulario PPGR2'!$G345="","",'Formulario PPGR1'!#REF!)</f>
        <v>#REF!</v>
      </c>
      <c r="E342" s="263" t="e">
        <f>IF('Formulario PPGR2'!$G345="","",'Formulario PPGR1'!#REF!)</f>
        <v>#REF!</v>
      </c>
      <c r="F342" s="263" t="e">
        <f>IF('Formulario PPGR2'!$G345="","",'Formulario PPGR1'!#REF!)</f>
        <v>#REF!</v>
      </c>
      <c r="G342" s="232" t="s">
        <v>298</v>
      </c>
      <c r="H342" s="232" t="s">
        <v>1217</v>
      </c>
      <c r="I342" s="232" t="s">
        <v>1218</v>
      </c>
      <c r="J342" s="231"/>
      <c r="K342" s="231"/>
      <c r="L342" s="231">
        <v>5</v>
      </c>
      <c r="M342" s="231">
        <v>4</v>
      </c>
      <c r="N342" s="231"/>
      <c r="O342" s="231"/>
      <c r="P342" s="231"/>
      <c r="Q342" s="231"/>
      <c r="R342" s="231"/>
      <c r="S342" s="231"/>
      <c r="T342" s="231"/>
      <c r="U342" s="231"/>
      <c r="V342" s="239">
        <f>+Tabla2[[#This Row],[Dic]]+Tabla2[[#This Row],[Nov]]+Tabla2[[#This Row],[Oct]]+Tabla2[[#This Row],[Sep]]+Tabla2[[#This Row],[Ago]]+Tabla2[[#This Row],[Jul]]+Tabla2[[#This Row],[Jun]]+Tabla2[[#This Row],[May]]+Tabla2[[#This Row],[Abr]]+Tabla2[[#This Row],[Mar]]+Tabla2[[#This Row],[Feb]]+Tabla2[[#This Row],[Ene]]</f>
        <v>9</v>
      </c>
      <c r="W342" s="259" t="s">
        <v>497</v>
      </c>
      <c r="X342" s="259" t="s">
        <v>507</v>
      </c>
      <c r="Y342" s="232" t="s">
        <v>1219</v>
      </c>
      <c r="Z342" s="231" t="s">
        <v>850</v>
      </c>
      <c r="AA342" s="255"/>
      <c r="AB342" s="255"/>
      <c r="AC342" s="255"/>
      <c r="AD342" s="255"/>
      <c r="AE342" s="255"/>
      <c r="AF342" s="255"/>
      <c r="AG342" s="255"/>
      <c r="AH342" s="255"/>
      <c r="AI342" s="255"/>
      <c r="AJ342" s="255"/>
      <c r="AK342" s="255"/>
      <c r="AL342" s="255"/>
      <c r="AM342" s="255"/>
      <c r="AN342" s="255"/>
      <c r="AO342" s="255"/>
      <c r="AP342" s="255"/>
      <c r="AQ342" s="255"/>
      <c r="AR342" s="255"/>
      <c r="AS342" s="255"/>
      <c r="AT342" s="255"/>
      <c r="AU342" s="255"/>
      <c r="AV342" s="255"/>
      <c r="AW342" s="255"/>
      <c r="AX342" s="255"/>
      <c r="AY342" s="255"/>
      <c r="AZ342" s="255"/>
      <c r="BA342" s="255"/>
      <c r="BB342" s="255"/>
    </row>
    <row r="343" spans="2:54" s="241" customFormat="1" ht="51" hidden="1">
      <c r="B343" s="263" t="e">
        <f>IF('Formulario PPGR2'!$G346="","",CONCATENATE('Formulario PPGR2'!$C346,".",'Formulario PPGR2'!$D346,".",'Formulario PPGR2'!$E346,".",'Formulario PPGR2'!$F346))</f>
        <v>#REF!</v>
      </c>
      <c r="C343" s="263"/>
      <c r="D343" s="263" t="e">
        <f>IF('Formulario PPGR2'!$G346="","",'Formulario PPGR1'!#REF!)</f>
        <v>#REF!</v>
      </c>
      <c r="E343" s="263" t="e">
        <f>IF('Formulario PPGR2'!$G346="","",'Formulario PPGR1'!#REF!)</f>
        <v>#REF!</v>
      </c>
      <c r="F343" s="263" t="e">
        <f>IF('Formulario PPGR2'!$G346="","",'Formulario PPGR1'!#REF!)</f>
        <v>#REF!</v>
      </c>
      <c r="G343" s="232" t="s">
        <v>298</v>
      </c>
      <c r="H343" s="232" t="s">
        <v>1220</v>
      </c>
      <c r="I343" s="232" t="s">
        <v>1221</v>
      </c>
      <c r="J343" s="231"/>
      <c r="K343" s="231"/>
      <c r="L343" s="231"/>
      <c r="M343" s="231">
        <v>1</v>
      </c>
      <c r="N343" s="231"/>
      <c r="O343" s="231"/>
      <c r="P343" s="231">
        <v>1</v>
      </c>
      <c r="Q343" s="231"/>
      <c r="R343" s="231"/>
      <c r="S343" s="231">
        <v>1</v>
      </c>
      <c r="T343" s="231"/>
      <c r="U343" s="231"/>
      <c r="V343" s="239">
        <f>+Tabla2[[#This Row],[Dic]]+Tabla2[[#This Row],[Nov]]+Tabla2[[#This Row],[Oct]]+Tabla2[[#This Row],[Sep]]+Tabla2[[#This Row],[Ago]]+Tabla2[[#This Row],[Jul]]+Tabla2[[#This Row],[Jun]]+Tabla2[[#This Row],[May]]+Tabla2[[#This Row],[Abr]]+Tabla2[[#This Row],[Mar]]+Tabla2[[#This Row],[Feb]]+Tabla2[[#This Row],[Ene]]</f>
        <v>3</v>
      </c>
      <c r="W343" s="259" t="s">
        <v>497</v>
      </c>
      <c r="X343" s="259"/>
      <c r="Y343" s="232"/>
      <c r="Z343" s="231" t="s">
        <v>850</v>
      </c>
      <c r="AA343" s="255"/>
      <c r="AB343" s="255"/>
      <c r="AC343" s="255"/>
      <c r="AD343" s="255"/>
      <c r="AE343" s="255"/>
      <c r="AF343" s="255"/>
      <c r="AG343" s="255"/>
      <c r="AH343" s="255"/>
      <c r="AI343" s="255"/>
      <c r="AJ343" s="255"/>
      <c r="AK343" s="255"/>
      <c r="AL343" s="255"/>
      <c r="AM343" s="255"/>
      <c r="AN343" s="255"/>
      <c r="AO343" s="255"/>
      <c r="AP343" s="255"/>
      <c r="AQ343" s="255"/>
      <c r="AR343" s="255"/>
      <c r="AS343" s="255"/>
      <c r="AT343" s="255"/>
      <c r="AU343" s="255"/>
      <c r="AV343" s="255"/>
      <c r="AW343" s="255"/>
      <c r="AX343" s="255"/>
      <c r="AY343" s="255"/>
      <c r="AZ343" s="255"/>
      <c r="BA343" s="255"/>
      <c r="BB343" s="255"/>
    </row>
    <row r="344" spans="2:54" s="241" customFormat="1" ht="51" hidden="1">
      <c r="B344" s="263" t="e">
        <f>IF('Formulario PPGR2'!$G347="","",CONCATENATE('Formulario PPGR2'!$C347,".",'Formulario PPGR2'!$D347,".",'Formulario PPGR2'!$E347,".",'Formulario PPGR2'!$F347))</f>
        <v>#REF!</v>
      </c>
      <c r="C344" s="263"/>
      <c r="D344" s="263" t="e">
        <f>IF('Formulario PPGR2'!$G347="","",'Formulario PPGR1'!#REF!)</f>
        <v>#REF!</v>
      </c>
      <c r="E344" s="263" t="e">
        <f>IF('Formulario PPGR2'!$G347="","",'Formulario PPGR1'!#REF!)</f>
        <v>#REF!</v>
      </c>
      <c r="F344" s="263" t="e">
        <f>IF('Formulario PPGR2'!$G347="","",'Formulario PPGR1'!#REF!)</f>
        <v>#REF!</v>
      </c>
      <c r="G344" s="232" t="s">
        <v>298</v>
      </c>
      <c r="H344" s="232" t="s">
        <v>1222</v>
      </c>
      <c r="I344" s="232" t="s">
        <v>1223</v>
      </c>
      <c r="J344" s="231"/>
      <c r="K344" s="231"/>
      <c r="L344" s="231"/>
      <c r="M344" s="231"/>
      <c r="N344" s="231">
        <v>1</v>
      </c>
      <c r="O344" s="231"/>
      <c r="P344" s="231"/>
      <c r="Q344" s="231">
        <v>1</v>
      </c>
      <c r="R344" s="231"/>
      <c r="S344" s="231"/>
      <c r="T344" s="231"/>
      <c r="U344" s="231">
        <v>1</v>
      </c>
      <c r="V344" s="239">
        <f>+Tabla2[[#This Row],[Dic]]+Tabla2[[#This Row],[Nov]]+Tabla2[[#This Row],[Oct]]+Tabla2[[#This Row],[Sep]]+Tabla2[[#This Row],[Ago]]+Tabla2[[#This Row],[Jul]]+Tabla2[[#This Row],[Jun]]+Tabla2[[#This Row],[May]]+Tabla2[[#This Row],[Abr]]+Tabla2[[#This Row],[Mar]]+Tabla2[[#This Row],[Feb]]+Tabla2[[#This Row],[Ene]]</f>
        <v>3</v>
      </c>
      <c r="W344" s="259" t="s">
        <v>497</v>
      </c>
      <c r="X344" s="259"/>
      <c r="Y344" s="232"/>
      <c r="Z344" s="231" t="s">
        <v>850</v>
      </c>
      <c r="AA344" s="255"/>
      <c r="AB344" s="255"/>
      <c r="AC344" s="255"/>
      <c r="AD344" s="255"/>
      <c r="AE344" s="255"/>
      <c r="AF344" s="255"/>
      <c r="AG344" s="255"/>
      <c r="AH344" s="255"/>
      <c r="AI344" s="255"/>
      <c r="AJ344" s="255"/>
      <c r="AK344" s="255"/>
      <c r="AL344" s="255"/>
      <c r="AM344" s="255"/>
      <c r="AN344" s="255"/>
      <c r="AO344" s="255"/>
      <c r="AP344" s="255"/>
      <c r="AQ344" s="255"/>
      <c r="AR344" s="255"/>
      <c r="AS344" s="255"/>
      <c r="AT344" s="255"/>
      <c r="AU344" s="255"/>
      <c r="AV344" s="255"/>
      <c r="AW344" s="255"/>
      <c r="AX344" s="255"/>
      <c r="AY344" s="255"/>
      <c r="AZ344" s="255"/>
      <c r="BA344" s="255"/>
      <c r="BB344" s="255"/>
    </row>
    <row r="345" spans="2:54" s="241" customFormat="1" ht="51" hidden="1">
      <c r="B345" s="263" t="e">
        <f>IF('Formulario PPGR2'!$G348="","",CONCATENATE('Formulario PPGR2'!$C348,".",'Formulario PPGR2'!$D348,".",'Formulario PPGR2'!$E348,".",'Formulario PPGR2'!$F348))</f>
        <v>#REF!</v>
      </c>
      <c r="C345" s="263" t="e">
        <f>IF('Formulario PPGR2'!$G348="","",'Formulario PPGR1'!#REF!)</f>
        <v>#REF!</v>
      </c>
      <c r="D345" s="263" t="e">
        <f>IF('Formulario PPGR2'!$G348="","",'Formulario PPGR1'!#REF!)</f>
        <v>#REF!</v>
      </c>
      <c r="E345" s="263" t="e">
        <f>IF('Formulario PPGR2'!$G348="","",'Formulario PPGR1'!#REF!)</f>
        <v>#REF!</v>
      </c>
      <c r="F345" s="263" t="e">
        <f>IF('Formulario PPGR2'!$G348="","",'Formulario PPGR1'!#REF!)</f>
        <v>#REF!</v>
      </c>
      <c r="G345" s="232" t="s">
        <v>304</v>
      </c>
      <c r="H345" s="232" t="s">
        <v>1224</v>
      </c>
      <c r="I345" s="232" t="s">
        <v>1225</v>
      </c>
      <c r="J345" s="231"/>
      <c r="K345" s="231"/>
      <c r="L345" s="231">
        <v>1</v>
      </c>
      <c r="M345" s="231"/>
      <c r="N345" s="231"/>
      <c r="O345" s="231">
        <v>1</v>
      </c>
      <c r="P345" s="231"/>
      <c r="Q345" s="231"/>
      <c r="R345" s="231">
        <v>1</v>
      </c>
      <c r="S345" s="231"/>
      <c r="T345" s="231"/>
      <c r="U345" s="231">
        <v>1</v>
      </c>
      <c r="V345" s="239">
        <f>+Tabla2[[#This Row],[Dic]]+Tabla2[[#This Row],[Nov]]+Tabla2[[#This Row],[Oct]]+Tabla2[[#This Row],[Sep]]+Tabla2[[#This Row],[Ago]]+Tabla2[[#This Row],[Jul]]+Tabla2[[#This Row],[Jun]]+Tabla2[[#This Row],[May]]+Tabla2[[#This Row],[Abr]]+Tabla2[[#This Row],[Mar]]+Tabla2[[#This Row],[Feb]]+Tabla2[[#This Row],[Ene]]</f>
        <v>4</v>
      </c>
      <c r="W345" s="259" t="s">
        <v>496</v>
      </c>
      <c r="X345" s="259" t="s">
        <v>610</v>
      </c>
      <c r="Y345" s="232" t="s">
        <v>508</v>
      </c>
      <c r="Z345" s="231" t="s">
        <v>1050</v>
      </c>
      <c r="AA345" s="255"/>
      <c r="AB345" s="255"/>
      <c r="AC345" s="255"/>
      <c r="AD345" s="255"/>
      <c r="AE345" s="255"/>
      <c r="AF345" s="255"/>
      <c r="AG345" s="255"/>
      <c r="AH345" s="255"/>
      <c r="AI345" s="255"/>
      <c r="AJ345" s="255"/>
      <c r="AK345" s="255"/>
      <c r="AL345" s="255"/>
      <c r="AM345" s="255"/>
      <c r="AN345" s="255"/>
      <c r="AO345" s="255"/>
      <c r="AP345" s="255"/>
      <c r="AQ345" s="255"/>
      <c r="AR345" s="255"/>
      <c r="AS345" s="255"/>
      <c r="AT345" s="255"/>
      <c r="AU345" s="255"/>
      <c r="AV345" s="255"/>
      <c r="AW345" s="255"/>
      <c r="AX345" s="255"/>
      <c r="AY345" s="255"/>
      <c r="AZ345" s="255"/>
      <c r="BA345" s="255"/>
      <c r="BB345" s="255"/>
    </row>
    <row r="346" spans="2:54" s="241" customFormat="1" ht="51" hidden="1">
      <c r="B346" s="263" t="e">
        <f>IF('Formulario PPGR2'!$G349="","",CONCATENATE('Formulario PPGR2'!$C349,".",'Formulario PPGR2'!$D349,".",'Formulario PPGR2'!$E349,".",'Formulario PPGR2'!$F349))</f>
        <v>#REF!</v>
      </c>
      <c r="C346" s="263" t="e">
        <f>IF('Formulario PPGR2'!$G349="","",'Formulario PPGR1'!#REF!)</f>
        <v>#REF!</v>
      </c>
      <c r="D346" s="263" t="e">
        <f>IF('Formulario PPGR2'!$G349="","",'Formulario PPGR1'!#REF!)</f>
        <v>#REF!</v>
      </c>
      <c r="E346" s="263" t="e">
        <f>IF('Formulario PPGR2'!$G349="","",'Formulario PPGR1'!#REF!)</f>
        <v>#REF!</v>
      </c>
      <c r="F346" s="263" t="e">
        <f>IF('Formulario PPGR2'!$G349="","",'Formulario PPGR1'!#REF!)</f>
        <v>#REF!</v>
      </c>
      <c r="G346" s="232" t="s">
        <v>304</v>
      </c>
      <c r="H346" s="232" t="s">
        <v>1226</v>
      </c>
      <c r="I346" s="232" t="s">
        <v>1227</v>
      </c>
      <c r="J346" s="231"/>
      <c r="K346" s="231"/>
      <c r="L346" s="231"/>
      <c r="M346" s="231"/>
      <c r="N346" s="231">
        <v>1</v>
      </c>
      <c r="O346" s="231"/>
      <c r="P346" s="231"/>
      <c r="Q346" s="231"/>
      <c r="R346" s="231"/>
      <c r="S346" s="231">
        <v>1</v>
      </c>
      <c r="T346" s="231"/>
      <c r="U346" s="231"/>
      <c r="V346" s="239">
        <f>+Tabla2[[#This Row],[Dic]]+Tabla2[[#This Row],[Nov]]+Tabla2[[#This Row],[Oct]]+Tabla2[[#This Row],[Sep]]+Tabla2[[#This Row],[Ago]]+Tabla2[[#This Row],[Jul]]+Tabla2[[#This Row],[Jun]]+Tabla2[[#This Row],[May]]+Tabla2[[#This Row],[Abr]]+Tabla2[[#This Row],[Mar]]+Tabla2[[#This Row],[Feb]]+Tabla2[[#This Row],[Ene]]</f>
        <v>2</v>
      </c>
      <c r="W346" s="259" t="s">
        <v>496</v>
      </c>
      <c r="X346" s="259" t="s">
        <v>513</v>
      </c>
      <c r="Y346" s="232" t="s">
        <v>508</v>
      </c>
      <c r="Z346" s="231" t="s">
        <v>1050</v>
      </c>
      <c r="AA346" s="255"/>
      <c r="AB346" s="255"/>
      <c r="AC346" s="255"/>
      <c r="AD346" s="255"/>
      <c r="AE346" s="255"/>
      <c r="AF346" s="255"/>
      <c r="AG346" s="255"/>
      <c r="AH346" s="255"/>
      <c r="AI346" s="255"/>
      <c r="AJ346" s="255"/>
      <c r="AK346" s="255"/>
      <c r="AL346" s="255"/>
      <c r="AM346" s="255"/>
      <c r="AN346" s="255"/>
      <c r="AO346" s="255"/>
      <c r="AP346" s="255"/>
      <c r="AQ346" s="255"/>
      <c r="AR346" s="255"/>
      <c r="AS346" s="255"/>
      <c r="AT346" s="255"/>
      <c r="AU346" s="255"/>
      <c r="AV346" s="255"/>
      <c r="AW346" s="255"/>
      <c r="AX346" s="255"/>
      <c r="AY346" s="255"/>
      <c r="AZ346" s="255"/>
      <c r="BA346" s="255"/>
      <c r="BB346" s="255"/>
    </row>
    <row r="347" spans="2:54" s="241" customFormat="1" ht="51" hidden="1">
      <c r="B347" s="263" t="e">
        <f>IF('Formulario PPGR2'!$G350="","",CONCATENATE('Formulario PPGR2'!$C350,".",'Formulario PPGR2'!$D350,".",'Formulario PPGR2'!$E350,".",'Formulario PPGR2'!$F350))</f>
        <v>#REF!</v>
      </c>
      <c r="C347" s="263" t="e">
        <f>IF('Formulario PPGR2'!$G350="","",'Formulario PPGR1'!#REF!)</f>
        <v>#REF!</v>
      </c>
      <c r="D347" s="263" t="e">
        <f>IF('Formulario PPGR2'!$G350="","",'Formulario PPGR1'!#REF!)</f>
        <v>#REF!</v>
      </c>
      <c r="E347" s="263" t="e">
        <f>IF('Formulario PPGR2'!$G350="","",'Formulario PPGR1'!#REF!)</f>
        <v>#REF!</v>
      </c>
      <c r="F347" s="263" t="e">
        <f>IF('Formulario PPGR2'!$G350="","",'Formulario PPGR1'!#REF!)</f>
        <v>#REF!</v>
      </c>
      <c r="G347" s="232" t="s">
        <v>304</v>
      </c>
      <c r="H347" s="232" t="s">
        <v>1228</v>
      </c>
      <c r="I347" s="232" t="s">
        <v>1229</v>
      </c>
      <c r="J347" s="231"/>
      <c r="K347" s="231"/>
      <c r="L347" s="231"/>
      <c r="M347" s="231">
        <v>1</v>
      </c>
      <c r="N347" s="231"/>
      <c r="O347" s="231"/>
      <c r="P347" s="231"/>
      <c r="Q347" s="231"/>
      <c r="R347" s="231"/>
      <c r="S347" s="231"/>
      <c r="T347" s="231">
        <v>1</v>
      </c>
      <c r="U347" s="231"/>
      <c r="V347" s="239">
        <f>+Tabla2[[#This Row],[Dic]]+Tabla2[[#This Row],[Nov]]+Tabla2[[#This Row],[Oct]]+Tabla2[[#This Row],[Sep]]+Tabla2[[#This Row],[Ago]]+Tabla2[[#This Row],[Jul]]+Tabla2[[#This Row],[Jun]]+Tabla2[[#This Row],[May]]+Tabla2[[#This Row],[Abr]]+Tabla2[[#This Row],[Mar]]+Tabla2[[#This Row],[Feb]]+Tabla2[[#This Row],[Ene]]</f>
        <v>2</v>
      </c>
      <c r="W347" s="259" t="s">
        <v>496</v>
      </c>
      <c r="X347" s="259" t="s">
        <v>610</v>
      </c>
      <c r="Y347" s="232" t="s">
        <v>508</v>
      </c>
      <c r="Z347" s="231" t="s">
        <v>1050</v>
      </c>
      <c r="AA347" s="255"/>
      <c r="AB347" s="255"/>
      <c r="AC347" s="255"/>
      <c r="AD347" s="255"/>
      <c r="AE347" s="255"/>
      <c r="AF347" s="255"/>
      <c r="AG347" s="255"/>
      <c r="AH347" s="255"/>
      <c r="AI347" s="255"/>
      <c r="AJ347" s="255"/>
      <c r="AK347" s="255"/>
      <c r="AL347" s="255"/>
      <c r="AM347" s="255"/>
      <c r="AN347" s="255"/>
      <c r="AO347" s="255"/>
      <c r="AP347" s="255"/>
      <c r="AQ347" s="255"/>
      <c r="AR347" s="255"/>
      <c r="AS347" s="255"/>
      <c r="AT347" s="255"/>
      <c r="AU347" s="255"/>
      <c r="AV347" s="255"/>
      <c r="AW347" s="255"/>
      <c r="AX347" s="255"/>
      <c r="AY347" s="255"/>
      <c r="AZ347" s="255"/>
      <c r="BA347" s="255"/>
      <c r="BB347" s="255"/>
    </row>
    <row r="348" spans="2:54" s="241" customFormat="1" ht="82.5" hidden="1" customHeight="1">
      <c r="B348" s="263" t="e">
        <f>IF('Formulario PPGR2'!$G351="","",CONCATENATE('Formulario PPGR2'!$C351,".",'Formulario PPGR2'!$D351,".",'Formulario PPGR2'!$E351,".",'Formulario PPGR2'!$F351))</f>
        <v>#REF!</v>
      </c>
      <c r="C348" s="263" t="e">
        <f>IF('Formulario PPGR2'!$G351="","",'Formulario PPGR1'!#REF!)</f>
        <v>#REF!</v>
      </c>
      <c r="D348" s="263" t="e">
        <f>IF('Formulario PPGR2'!$G351="","",'Formulario PPGR1'!#REF!)</f>
        <v>#REF!</v>
      </c>
      <c r="E348" s="263" t="e">
        <f>IF('Formulario PPGR2'!$G351="","",'Formulario PPGR1'!#REF!)</f>
        <v>#REF!</v>
      </c>
      <c r="F348" s="263" t="e">
        <f>IF('Formulario PPGR2'!$G351="","",'Formulario PPGR1'!#REF!)</f>
        <v>#REF!</v>
      </c>
      <c r="G348" s="232" t="s">
        <v>304</v>
      </c>
      <c r="H348" s="232" t="s">
        <v>1230</v>
      </c>
      <c r="I348" s="232" t="s">
        <v>1231</v>
      </c>
      <c r="J348" s="231"/>
      <c r="K348" s="231"/>
      <c r="L348" s="231"/>
      <c r="M348" s="231">
        <v>1</v>
      </c>
      <c r="N348" s="231"/>
      <c r="O348" s="231"/>
      <c r="P348" s="231">
        <v>1</v>
      </c>
      <c r="Q348" s="231"/>
      <c r="R348" s="231"/>
      <c r="S348" s="231"/>
      <c r="T348" s="231">
        <v>1</v>
      </c>
      <c r="U348" s="231"/>
      <c r="V348" s="239">
        <f>+Tabla2[[#This Row],[Dic]]+Tabla2[[#This Row],[Nov]]+Tabla2[[#This Row],[Oct]]+Tabla2[[#This Row],[Sep]]+Tabla2[[#This Row],[Ago]]+Tabla2[[#This Row],[Jul]]+Tabla2[[#This Row],[Jun]]+Tabla2[[#This Row],[May]]+Tabla2[[#This Row],[Abr]]+Tabla2[[#This Row],[Mar]]+Tabla2[[#This Row],[Feb]]+Tabla2[[#This Row],[Ene]]</f>
        <v>3</v>
      </c>
      <c r="W348" s="259" t="s">
        <v>496</v>
      </c>
      <c r="X348" s="259" t="s">
        <v>513</v>
      </c>
      <c r="Y348" s="232" t="s">
        <v>508</v>
      </c>
      <c r="Z348" s="231" t="s">
        <v>1050</v>
      </c>
      <c r="AA348" s="255"/>
      <c r="AB348" s="255"/>
      <c r="AC348" s="255"/>
      <c r="AD348" s="255"/>
      <c r="AE348" s="255"/>
      <c r="AF348" s="255"/>
      <c r="AG348" s="255"/>
      <c r="AH348" s="255"/>
      <c r="AI348" s="255"/>
      <c r="AJ348" s="255"/>
      <c r="AK348" s="255"/>
      <c r="AL348" s="255"/>
      <c r="AM348" s="255"/>
      <c r="AN348" s="255"/>
      <c r="AO348" s="255"/>
      <c r="AP348" s="255"/>
      <c r="AQ348" s="255"/>
      <c r="AR348" s="255"/>
      <c r="AS348" s="255"/>
      <c r="AT348" s="255"/>
      <c r="AU348" s="255"/>
      <c r="AV348" s="255"/>
      <c r="AW348" s="255"/>
      <c r="AX348" s="255"/>
      <c r="AY348" s="255"/>
      <c r="AZ348" s="255"/>
      <c r="BA348" s="255"/>
      <c r="BB348" s="255"/>
    </row>
    <row r="349" spans="2:54" s="241" customFormat="1" ht="51" hidden="1">
      <c r="B349" s="263" t="e">
        <f>IF('Formulario PPGR2'!$G371="","",CONCATENATE('Formulario PPGR2'!$C371,".",'Formulario PPGR2'!$D371,".",'Formulario PPGR2'!$E371,".",'Formulario PPGR2'!$F371))</f>
        <v>#REF!</v>
      </c>
      <c r="C349" s="263"/>
      <c r="D349" s="263" t="e">
        <f>IF('Formulario PPGR2'!$G371="","",'Formulario PPGR1'!#REF!)</f>
        <v>#REF!</v>
      </c>
      <c r="E349" s="263" t="e">
        <f>IF('Formulario PPGR2'!$G371="","",'Formulario PPGR1'!#REF!)</f>
        <v>#REF!</v>
      </c>
      <c r="F349" s="263" t="e">
        <f>IF('Formulario PPGR2'!$G371="","",'Formulario PPGR1'!#REF!)</f>
        <v>#REF!</v>
      </c>
      <c r="G349" s="232" t="s">
        <v>307</v>
      </c>
      <c r="H349" s="232" t="s">
        <v>1232</v>
      </c>
      <c r="I349" s="232" t="s">
        <v>1233</v>
      </c>
      <c r="J349" s="231">
        <v>1</v>
      </c>
      <c r="K349" s="231">
        <v>1</v>
      </c>
      <c r="L349" s="231">
        <v>1</v>
      </c>
      <c r="M349" s="231"/>
      <c r="N349" s="231"/>
      <c r="O349" s="231"/>
      <c r="P349" s="231"/>
      <c r="Q349" s="231"/>
      <c r="R349" s="231"/>
      <c r="S349" s="231"/>
      <c r="T349" s="231"/>
      <c r="U349" s="231"/>
      <c r="V349" s="239">
        <f>+Tabla2[[#This Row],[Dic]]+Tabla2[[#This Row],[Nov]]+Tabla2[[#This Row],[Oct]]+Tabla2[[#This Row],[Sep]]+Tabla2[[#This Row],[Ago]]+Tabla2[[#This Row],[Jul]]+Tabla2[[#This Row],[Jun]]+Tabla2[[#This Row],[May]]+Tabla2[[#This Row],[Abr]]+Tabla2[[#This Row],[Mar]]+Tabla2[[#This Row],[Feb]]+Tabla2[[#This Row],[Ene]]</f>
        <v>3</v>
      </c>
      <c r="W349" s="259" t="s">
        <v>496</v>
      </c>
      <c r="X349" s="259" t="s">
        <v>518</v>
      </c>
      <c r="Y349" s="232"/>
      <c r="Z349" s="231" t="s">
        <v>504</v>
      </c>
      <c r="AA349" s="255"/>
      <c r="AB349" s="255"/>
      <c r="AC349" s="255"/>
      <c r="AD349" s="255"/>
      <c r="AE349" s="255"/>
      <c r="AF349" s="255"/>
      <c r="AG349" s="255"/>
      <c r="AH349" s="255"/>
      <c r="AI349" s="255"/>
      <c r="AJ349" s="255"/>
      <c r="AK349" s="255"/>
      <c r="AL349" s="255"/>
      <c r="AM349" s="255"/>
      <c r="AN349" s="255"/>
      <c r="AO349" s="255"/>
      <c r="AP349" s="255"/>
      <c r="AQ349" s="255"/>
      <c r="AR349" s="255"/>
      <c r="AS349" s="255"/>
      <c r="AT349" s="255"/>
      <c r="AU349" s="255"/>
      <c r="AV349" s="255"/>
      <c r="AW349" s="255"/>
      <c r="AX349" s="255"/>
      <c r="AY349" s="255"/>
      <c r="AZ349" s="255"/>
      <c r="BA349" s="255"/>
      <c r="BB349" s="255"/>
    </row>
    <row r="350" spans="2:54" s="241" customFormat="1" ht="51" hidden="1">
      <c r="B350" s="263" t="e">
        <f>IF('Formulario PPGR2'!$G372="","",CONCATENATE('Formulario PPGR2'!$C372,".",'Formulario PPGR2'!$D372,".",'Formulario PPGR2'!$E372,".",'Formulario PPGR2'!$F372))</f>
        <v>#REF!</v>
      </c>
      <c r="C350" s="263"/>
      <c r="D350" s="263" t="e">
        <f>IF('Formulario PPGR2'!$G372="","",'Formulario PPGR1'!#REF!)</f>
        <v>#REF!</v>
      </c>
      <c r="E350" s="263" t="e">
        <f>IF('Formulario PPGR2'!$G372="","",'Formulario PPGR1'!#REF!)</f>
        <v>#REF!</v>
      </c>
      <c r="F350" s="263" t="e">
        <f>IF('Formulario PPGR2'!$G372="","",'Formulario PPGR1'!#REF!)</f>
        <v>#REF!</v>
      </c>
      <c r="G350" s="232" t="s">
        <v>307</v>
      </c>
      <c r="H350" s="232" t="s">
        <v>1234</v>
      </c>
      <c r="I350" s="232" t="s">
        <v>1235</v>
      </c>
      <c r="J350" s="231"/>
      <c r="K350" s="231"/>
      <c r="L350" s="231"/>
      <c r="M350" s="231"/>
      <c r="N350" s="231"/>
      <c r="O350" s="231">
        <v>3</v>
      </c>
      <c r="P350" s="231"/>
      <c r="Q350" s="231">
        <v>3</v>
      </c>
      <c r="R350" s="231"/>
      <c r="S350" s="231"/>
      <c r="T350" s="231">
        <v>4</v>
      </c>
      <c r="U350" s="231"/>
      <c r="V350" s="239">
        <f>+Tabla2[[#This Row],[Dic]]+Tabla2[[#This Row],[Nov]]+Tabla2[[#This Row],[Oct]]+Tabla2[[#This Row],[Sep]]+Tabla2[[#This Row],[Ago]]+Tabla2[[#This Row],[Jul]]+Tabla2[[#This Row],[Jun]]+Tabla2[[#This Row],[May]]+Tabla2[[#This Row],[Abr]]+Tabla2[[#This Row],[Mar]]+Tabla2[[#This Row],[Feb]]+Tabla2[[#This Row],[Ene]]</f>
        <v>10</v>
      </c>
      <c r="W350" s="259" t="s">
        <v>496</v>
      </c>
      <c r="X350" s="259" t="s">
        <v>610</v>
      </c>
      <c r="Y350" s="232" t="s">
        <v>1236</v>
      </c>
      <c r="Z350" s="231" t="s">
        <v>504</v>
      </c>
      <c r="AA350" s="255"/>
      <c r="AB350" s="255"/>
      <c r="AC350" s="255"/>
      <c r="AD350" s="255"/>
      <c r="AE350" s="255"/>
      <c r="AF350" s="255"/>
      <c r="AG350" s="255"/>
      <c r="AH350" s="255"/>
      <c r="AI350" s="255"/>
      <c r="AJ350" s="255"/>
      <c r="AK350" s="255"/>
      <c r="AL350" s="255"/>
      <c r="AM350" s="255"/>
      <c r="AN350" s="255"/>
      <c r="AO350" s="255"/>
      <c r="AP350" s="255"/>
      <c r="AQ350" s="255"/>
      <c r="AR350" s="255"/>
      <c r="AS350" s="255"/>
      <c r="AT350" s="255"/>
      <c r="AU350" s="255"/>
      <c r="AV350" s="255"/>
      <c r="AW350" s="255"/>
      <c r="AX350" s="255"/>
      <c r="AY350" s="255"/>
      <c r="AZ350" s="255"/>
      <c r="BA350" s="255"/>
      <c r="BB350" s="255"/>
    </row>
    <row r="351" spans="2:54" s="241" customFormat="1" ht="38.25" hidden="1">
      <c r="B351" s="263" t="e">
        <f>IF('Formulario PPGR2'!$G352="","",CONCATENATE('Formulario PPGR2'!$C352,".",'Formulario PPGR2'!$D352,".",'Formulario PPGR2'!$E352,".",'Formulario PPGR2'!$F352))</f>
        <v>#REF!</v>
      </c>
      <c r="C351" s="263" t="e">
        <f>IF('Formulario PPGR2'!$G352="","",'Formulario PPGR1'!#REF!)</f>
        <v>#REF!</v>
      </c>
      <c r="D351" s="263" t="e">
        <f>IF('Formulario PPGR2'!$G352="","",'Formulario PPGR1'!#REF!)</f>
        <v>#REF!</v>
      </c>
      <c r="E351" s="263" t="e">
        <f>IF('Formulario PPGR2'!$G352="","",'Formulario PPGR1'!#REF!)</f>
        <v>#REF!</v>
      </c>
      <c r="F351" s="263" t="e">
        <f>IF('Formulario PPGR2'!$G352="","",'Formulario PPGR1'!#REF!)</f>
        <v>#REF!</v>
      </c>
      <c r="G351" s="232" t="s">
        <v>307</v>
      </c>
      <c r="H351" s="232" t="s">
        <v>1237</v>
      </c>
      <c r="I351" s="232" t="s">
        <v>1238</v>
      </c>
      <c r="J351" s="231"/>
      <c r="K351" s="231"/>
      <c r="L351" s="231">
        <v>1</v>
      </c>
      <c r="M351" s="231"/>
      <c r="N351" s="231"/>
      <c r="O351" s="231">
        <v>1</v>
      </c>
      <c r="P351" s="231"/>
      <c r="Q351" s="231"/>
      <c r="R351" s="231">
        <v>1</v>
      </c>
      <c r="S351" s="231"/>
      <c r="T351" s="231"/>
      <c r="U351" s="231">
        <v>1</v>
      </c>
      <c r="V351" s="239">
        <f>+Tabla2[[#This Row],[Dic]]+Tabla2[[#This Row],[Nov]]+Tabla2[[#This Row],[Oct]]+Tabla2[[#This Row],[Sep]]+Tabla2[[#This Row],[Ago]]+Tabla2[[#This Row],[Jul]]+Tabla2[[#This Row],[Jun]]+Tabla2[[#This Row],[May]]+Tabla2[[#This Row],[Abr]]+Tabla2[[#This Row],[Mar]]+Tabla2[[#This Row],[Feb]]+Tabla2[[#This Row],[Ene]]</f>
        <v>4</v>
      </c>
      <c r="W351" s="259" t="s">
        <v>497</v>
      </c>
      <c r="X351" s="259"/>
      <c r="Y351" s="232"/>
      <c r="Z351" s="231" t="s">
        <v>1239</v>
      </c>
      <c r="AA351" s="255"/>
      <c r="AB351" s="255"/>
      <c r="AC351" s="255"/>
      <c r="AD351" s="255"/>
      <c r="AE351" s="255"/>
      <c r="AF351" s="255"/>
      <c r="AG351" s="255"/>
      <c r="AH351" s="255"/>
      <c r="AI351" s="255"/>
      <c r="AJ351" s="255"/>
      <c r="AK351" s="255"/>
      <c r="AL351" s="255"/>
      <c r="AM351" s="255"/>
      <c r="AN351" s="255"/>
      <c r="AO351" s="255"/>
      <c r="AP351" s="255"/>
      <c r="AQ351" s="255"/>
      <c r="AR351" s="255"/>
      <c r="AS351" s="255"/>
      <c r="AT351" s="255"/>
      <c r="AU351" s="255"/>
      <c r="AV351" s="255"/>
      <c r="AW351" s="255"/>
      <c r="AX351" s="255"/>
      <c r="AY351" s="255"/>
      <c r="AZ351" s="255"/>
      <c r="BA351" s="255"/>
      <c r="BB351" s="255"/>
    </row>
    <row r="352" spans="2:54" s="241" customFormat="1" ht="38.25" hidden="1">
      <c r="B352" s="263" t="e">
        <f>IF('Formulario PPGR2'!$G353="","",CONCATENATE('Formulario PPGR2'!$C353,".",'Formulario PPGR2'!$D353,".",'Formulario PPGR2'!$E353,".",'Formulario PPGR2'!$F353))</f>
        <v>#REF!</v>
      </c>
      <c r="C352" s="263" t="e">
        <f>IF('Formulario PPGR2'!$G353="","",'Formulario PPGR1'!#REF!)</f>
        <v>#REF!</v>
      </c>
      <c r="D352" s="263" t="e">
        <f>IF('Formulario PPGR2'!$G353="","",'Formulario PPGR1'!#REF!)</f>
        <v>#REF!</v>
      </c>
      <c r="E352" s="263" t="e">
        <f>IF('Formulario PPGR2'!$G353="","",'Formulario PPGR1'!#REF!)</f>
        <v>#REF!</v>
      </c>
      <c r="F352" s="263" t="e">
        <f>IF('Formulario PPGR2'!$G353="","",'Formulario PPGR1'!#REF!)</f>
        <v>#REF!</v>
      </c>
      <c r="G352" s="232" t="s">
        <v>307</v>
      </c>
      <c r="H352" s="232" t="s">
        <v>1240</v>
      </c>
      <c r="I352" s="232" t="s">
        <v>1241</v>
      </c>
      <c r="J352" s="231"/>
      <c r="K352" s="231"/>
      <c r="L352" s="231"/>
      <c r="M352" s="231"/>
      <c r="N352" s="231"/>
      <c r="O352" s="231">
        <v>1</v>
      </c>
      <c r="P352" s="231"/>
      <c r="Q352" s="231"/>
      <c r="R352" s="231"/>
      <c r="S352" s="231"/>
      <c r="T352" s="231"/>
      <c r="U352" s="231">
        <v>1</v>
      </c>
      <c r="V352" s="239">
        <f>+Tabla2[[#This Row],[Dic]]+Tabla2[[#This Row],[Nov]]+Tabla2[[#This Row],[Oct]]+Tabla2[[#This Row],[Sep]]+Tabla2[[#This Row],[Ago]]+Tabla2[[#This Row],[Jul]]+Tabla2[[#This Row],[Jun]]+Tabla2[[#This Row],[May]]+Tabla2[[#This Row],[Abr]]+Tabla2[[#This Row],[Mar]]+Tabla2[[#This Row],[Feb]]+Tabla2[[#This Row],[Ene]]</f>
        <v>2</v>
      </c>
      <c r="W352" s="259" t="s">
        <v>675</v>
      </c>
      <c r="X352" s="259"/>
      <c r="Y352" s="232" t="s">
        <v>1242</v>
      </c>
      <c r="Z352" s="231" t="s">
        <v>1239</v>
      </c>
      <c r="AA352" s="255"/>
      <c r="AB352" s="255"/>
      <c r="AC352" s="255"/>
      <c r="AD352" s="255"/>
      <c r="AE352" s="255"/>
      <c r="AF352" s="255"/>
      <c r="AG352" s="255"/>
      <c r="AH352" s="255"/>
      <c r="AI352" s="255"/>
      <c r="AJ352" s="255"/>
      <c r="AK352" s="255"/>
      <c r="AL352" s="255"/>
      <c r="AM352" s="255"/>
      <c r="AN352" s="255"/>
      <c r="AO352" s="255"/>
      <c r="AP352" s="255"/>
      <c r="AQ352" s="255"/>
      <c r="AR352" s="255"/>
      <c r="AS352" s="255"/>
      <c r="AT352" s="255"/>
      <c r="AU352" s="255"/>
      <c r="AV352" s="255"/>
      <c r="AW352" s="255"/>
      <c r="AX352" s="255"/>
      <c r="AY352" s="255"/>
      <c r="AZ352" s="255"/>
      <c r="BA352" s="255"/>
      <c r="BB352" s="255"/>
    </row>
    <row r="353" spans="2:54" s="241" customFormat="1" ht="38.25" hidden="1">
      <c r="B353" s="263" t="e">
        <f>IF('Formulario PPGR2'!$G354="","",CONCATENATE('Formulario PPGR2'!$C354,".",'Formulario PPGR2'!$D354,".",'Formulario PPGR2'!$E354,".",'Formulario PPGR2'!$F354))</f>
        <v>#REF!</v>
      </c>
      <c r="C353" s="263" t="e">
        <f>IF('Formulario PPGR2'!$G354="","",'Formulario PPGR1'!#REF!)</f>
        <v>#REF!</v>
      </c>
      <c r="D353" s="263" t="e">
        <f>IF('Formulario PPGR2'!$G354="","",'Formulario PPGR1'!#REF!)</f>
        <v>#REF!</v>
      </c>
      <c r="E353" s="263" t="e">
        <f>IF('Formulario PPGR2'!$G354="","",'Formulario PPGR1'!#REF!)</f>
        <v>#REF!</v>
      </c>
      <c r="F353" s="263" t="e">
        <f>IF('Formulario PPGR2'!$G354="","",'Formulario PPGR1'!#REF!)</f>
        <v>#REF!</v>
      </c>
      <c r="G353" s="232" t="s">
        <v>307</v>
      </c>
      <c r="H353" s="232" t="s">
        <v>1243</v>
      </c>
      <c r="I353" s="232" t="s">
        <v>1244</v>
      </c>
      <c r="J353" s="231"/>
      <c r="K353" s="231"/>
      <c r="L353" s="231"/>
      <c r="M353" s="231"/>
      <c r="N353" s="231"/>
      <c r="O353" s="231"/>
      <c r="P353" s="231"/>
      <c r="Q353" s="231"/>
      <c r="R353" s="231"/>
      <c r="S353" s="231"/>
      <c r="T353" s="231">
        <v>1</v>
      </c>
      <c r="U353" s="231"/>
      <c r="V353" s="239">
        <f>+Tabla2[[#This Row],[Dic]]+Tabla2[[#This Row],[Nov]]+Tabla2[[#This Row],[Oct]]+Tabla2[[#This Row],[Sep]]+Tabla2[[#This Row],[Ago]]+Tabla2[[#This Row],[Jul]]+Tabla2[[#This Row],[Jun]]+Tabla2[[#This Row],[May]]+Tabla2[[#This Row],[Abr]]+Tabla2[[#This Row],[Mar]]+Tabla2[[#This Row],[Feb]]+Tabla2[[#This Row],[Ene]]</f>
        <v>1</v>
      </c>
      <c r="W353" s="259" t="s">
        <v>735</v>
      </c>
      <c r="X353" s="259"/>
      <c r="Y353" s="232"/>
      <c r="Z353" s="231" t="s">
        <v>1239</v>
      </c>
      <c r="AA353" s="255"/>
      <c r="AB353" s="255"/>
      <c r="AC353" s="255"/>
      <c r="AD353" s="255"/>
      <c r="AE353" s="255"/>
      <c r="AF353" s="255"/>
      <c r="AG353" s="255"/>
      <c r="AH353" s="255"/>
      <c r="AI353" s="255"/>
      <c r="AJ353" s="255"/>
      <c r="AK353" s="255"/>
      <c r="AL353" s="255"/>
      <c r="AM353" s="255"/>
      <c r="AN353" s="255"/>
      <c r="AO353" s="255"/>
      <c r="AP353" s="255"/>
      <c r="AQ353" s="255"/>
      <c r="AR353" s="255"/>
      <c r="AS353" s="255"/>
      <c r="AT353" s="255"/>
      <c r="AU353" s="255"/>
      <c r="AV353" s="255"/>
      <c r="AW353" s="255"/>
      <c r="AX353" s="255"/>
      <c r="AY353" s="255"/>
      <c r="AZ353" s="255"/>
      <c r="BA353" s="255"/>
      <c r="BB353" s="255"/>
    </row>
    <row r="354" spans="2:54" s="241" customFormat="1" ht="51" hidden="1">
      <c r="B354" s="263" t="e">
        <f>IF('Formulario PPGR2'!$G355="","",CONCATENATE('Formulario PPGR2'!$C355,".",'Formulario PPGR2'!$D355,".",'Formulario PPGR2'!$E355,".",'Formulario PPGR2'!$F355))</f>
        <v>#REF!</v>
      </c>
      <c r="C354" s="263" t="e">
        <f>IF('Formulario PPGR2'!$G355="","",'Formulario PPGR1'!#REF!)</f>
        <v>#REF!</v>
      </c>
      <c r="D354" s="263" t="e">
        <f>IF('Formulario PPGR2'!$G355="","",'Formulario PPGR1'!#REF!)</f>
        <v>#REF!</v>
      </c>
      <c r="E354" s="263" t="e">
        <f>IF('Formulario PPGR2'!$G355="","",'Formulario PPGR1'!#REF!)</f>
        <v>#REF!</v>
      </c>
      <c r="F354" s="263" t="e">
        <f>IF('Formulario PPGR2'!$G355="","",'Formulario PPGR1'!#REF!)</f>
        <v>#REF!</v>
      </c>
      <c r="G354" s="232" t="s">
        <v>307</v>
      </c>
      <c r="H354" s="232" t="s">
        <v>1245</v>
      </c>
      <c r="I354" s="232" t="s">
        <v>1246</v>
      </c>
      <c r="J354" s="231"/>
      <c r="K354" s="231"/>
      <c r="L354" s="231"/>
      <c r="M354" s="231"/>
      <c r="N354" s="231"/>
      <c r="O354" s="231"/>
      <c r="P354" s="231"/>
      <c r="Q354" s="231"/>
      <c r="R354" s="231"/>
      <c r="S354" s="231">
        <v>1</v>
      </c>
      <c r="T354" s="231"/>
      <c r="U354" s="231"/>
      <c r="V354" s="239">
        <f>+Tabla2[[#This Row],[Dic]]+Tabla2[[#This Row],[Nov]]+Tabla2[[#This Row],[Oct]]+Tabla2[[#This Row],[Sep]]+Tabla2[[#This Row],[Ago]]+Tabla2[[#This Row],[Jul]]+Tabla2[[#This Row],[Jun]]+Tabla2[[#This Row],[May]]+Tabla2[[#This Row],[Abr]]+Tabla2[[#This Row],[Mar]]+Tabla2[[#This Row],[Feb]]+Tabla2[[#This Row],[Ene]]</f>
        <v>1</v>
      </c>
      <c r="W354" s="232" t="s">
        <v>1247</v>
      </c>
      <c r="X354" s="259"/>
      <c r="Y354" s="232"/>
      <c r="Z354" s="231" t="s">
        <v>1239</v>
      </c>
      <c r="AA354" s="255"/>
      <c r="AB354" s="255"/>
      <c r="AC354" s="255"/>
      <c r="AD354" s="255"/>
      <c r="AE354" s="255"/>
      <c r="AF354" s="255"/>
      <c r="AG354" s="255"/>
      <c r="AH354" s="255"/>
      <c r="AI354" s="255"/>
      <c r="AJ354" s="255"/>
      <c r="AK354" s="255"/>
      <c r="AL354" s="255"/>
      <c r="AM354" s="255"/>
      <c r="AN354" s="255"/>
      <c r="AO354" s="255"/>
      <c r="AP354" s="255"/>
      <c r="AQ354" s="255"/>
      <c r="AR354" s="255"/>
      <c r="AS354" s="255"/>
      <c r="AT354" s="255"/>
      <c r="AU354" s="255"/>
      <c r="AV354" s="255"/>
      <c r="AW354" s="255"/>
      <c r="AX354" s="255"/>
      <c r="AY354" s="255"/>
      <c r="AZ354" s="255"/>
      <c r="BA354" s="255"/>
      <c r="BB354" s="255"/>
    </row>
    <row r="355" spans="2:54" s="241" customFormat="1" ht="63.75" hidden="1">
      <c r="B355" s="263" t="e">
        <f>IF('Formulario PPGR2'!$G356="","",CONCATENATE('Formulario PPGR2'!$C356,".",'Formulario PPGR2'!$D356,".",'Formulario PPGR2'!$E356,".",'Formulario PPGR2'!$F356))</f>
        <v>#REF!</v>
      </c>
      <c r="C355" s="263" t="e">
        <f>IF('Formulario PPGR2'!$G356="","",'Formulario PPGR1'!#REF!)</f>
        <v>#REF!</v>
      </c>
      <c r="D355" s="263" t="e">
        <f>IF('Formulario PPGR2'!$G356="","",'Formulario PPGR1'!#REF!)</f>
        <v>#REF!</v>
      </c>
      <c r="E355" s="263" t="e">
        <f>IF('Formulario PPGR2'!$G356="","",'Formulario PPGR1'!#REF!)</f>
        <v>#REF!</v>
      </c>
      <c r="F355" s="263" t="e">
        <f>IF('Formulario PPGR2'!$G356="","",'Formulario PPGR1'!#REF!)</f>
        <v>#REF!</v>
      </c>
      <c r="G355" s="232" t="s">
        <v>307</v>
      </c>
      <c r="H355" s="232" t="s">
        <v>1248</v>
      </c>
      <c r="I355" s="232" t="s">
        <v>1249</v>
      </c>
      <c r="J355" s="231"/>
      <c r="K355" s="231"/>
      <c r="L355" s="231">
        <v>1</v>
      </c>
      <c r="M355" s="231"/>
      <c r="N355" s="231"/>
      <c r="O355" s="231"/>
      <c r="P355" s="231"/>
      <c r="Q355" s="231"/>
      <c r="R355" s="231"/>
      <c r="S355" s="231"/>
      <c r="T355" s="231"/>
      <c r="U355" s="231"/>
      <c r="V355" s="239">
        <f>+Tabla2[[#This Row],[Dic]]+Tabla2[[#This Row],[Nov]]+Tabla2[[#This Row],[Oct]]+Tabla2[[#This Row],[Sep]]+Tabla2[[#This Row],[Ago]]+Tabla2[[#This Row],[Jul]]+Tabla2[[#This Row],[Jun]]+Tabla2[[#This Row],[May]]+Tabla2[[#This Row],[Abr]]+Tabla2[[#This Row],[Mar]]+Tabla2[[#This Row],[Feb]]+Tabla2[[#This Row],[Ene]]</f>
        <v>1</v>
      </c>
      <c r="W355" s="259" t="s">
        <v>496</v>
      </c>
      <c r="X355" s="259" t="s">
        <v>518</v>
      </c>
      <c r="Y355" s="232"/>
      <c r="Z355" s="231" t="s">
        <v>1239</v>
      </c>
      <c r="AA355" s="255"/>
      <c r="AB355" s="255"/>
      <c r="AC355" s="255"/>
      <c r="AD355" s="255"/>
      <c r="AE355" s="255"/>
      <c r="AF355" s="255"/>
      <c r="AG355" s="255"/>
      <c r="AH355" s="255"/>
      <c r="AI355" s="255"/>
      <c r="AJ355" s="255"/>
      <c r="AK355" s="255"/>
      <c r="AL355" s="255"/>
      <c r="AM355" s="255"/>
      <c r="AN355" s="255"/>
      <c r="AO355" s="255"/>
      <c r="AP355" s="255"/>
      <c r="AQ355" s="255"/>
      <c r="AR355" s="255"/>
      <c r="AS355" s="255"/>
      <c r="AT355" s="255"/>
      <c r="AU355" s="255"/>
      <c r="AV355" s="255"/>
      <c r="AW355" s="255"/>
      <c r="AX355" s="255"/>
      <c r="AY355" s="255"/>
      <c r="AZ355" s="255"/>
      <c r="BA355" s="255"/>
      <c r="BB355" s="255"/>
    </row>
    <row r="356" spans="2:54" s="241" customFormat="1" ht="51" hidden="1">
      <c r="B356" s="263" t="e">
        <f>IF('Formulario PPGR2'!$G357="","",CONCATENATE('Formulario PPGR2'!$C357,".",'Formulario PPGR2'!$D357,".",'Formulario PPGR2'!$E357,".",'Formulario PPGR2'!$F357))</f>
        <v>#REF!</v>
      </c>
      <c r="C356" s="263" t="e">
        <f>IF('Formulario PPGR2'!$G357="","",'Formulario PPGR1'!#REF!)</f>
        <v>#REF!</v>
      </c>
      <c r="D356" s="263" t="e">
        <f>IF('Formulario PPGR2'!$G357="","",'Formulario PPGR1'!#REF!)</f>
        <v>#REF!</v>
      </c>
      <c r="E356" s="263" t="e">
        <f>IF('Formulario PPGR2'!$G357="","",'Formulario PPGR1'!#REF!)</f>
        <v>#REF!</v>
      </c>
      <c r="F356" s="263" t="e">
        <f>IF('Formulario PPGR2'!$G357="","",'Formulario PPGR1'!#REF!)</f>
        <v>#REF!</v>
      </c>
      <c r="G356" s="232" t="s">
        <v>307</v>
      </c>
      <c r="H356" s="232" t="s">
        <v>1250</v>
      </c>
      <c r="I356" s="232" t="s">
        <v>1251</v>
      </c>
      <c r="J356" s="231"/>
      <c r="K356" s="231">
        <v>1</v>
      </c>
      <c r="L356" s="231"/>
      <c r="M356" s="231"/>
      <c r="N356" s="231"/>
      <c r="O356" s="231"/>
      <c r="P356" s="231"/>
      <c r="Q356" s="231"/>
      <c r="R356" s="231"/>
      <c r="S356" s="231"/>
      <c r="T356" s="231">
        <v>1</v>
      </c>
      <c r="U356" s="231"/>
      <c r="V356" s="239">
        <f>+Tabla2[[#This Row],[Dic]]+Tabla2[[#This Row],[Nov]]+Tabla2[[#This Row],[Oct]]+Tabla2[[#This Row],[Sep]]+Tabla2[[#This Row],[Ago]]+Tabla2[[#This Row],[Jul]]+Tabla2[[#This Row],[Jun]]+Tabla2[[#This Row],[May]]+Tabla2[[#This Row],[Abr]]+Tabla2[[#This Row],[Mar]]+Tabla2[[#This Row],[Feb]]+Tabla2[[#This Row],[Ene]]</f>
        <v>2</v>
      </c>
      <c r="W356" s="259" t="s">
        <v>496</v>
      </c>
      <c r="X356" s="259"/>
      <c r="Y356" s="232"/>
      <c r="Z356" s="231" t="s">
        <v>1239</v>
      </c>
      <c r="AA356" s="255"/>
      <c r="AB356" s="255"/>
      <c r="AC356" s="255"/>
      <c r="AD356" s="255"/>
      <c r="AE356" s="255"/>
      <c r="AF356" s="255"/>
      <c r="AG356" s="255"/>
      <c r="AH356" s="255"/>
      <c r="AI356" s="255"/>
      <c r="AJ356" s="255"/>
      <c r="AK356" s="255"/>
      <c r="AL356" s="255"/>
      <c r="AM356" s="255"/>
      <c r="AN356" s="255"/>
      <c r="AO356" s="255"/>
      <c r="AP356" s="255"/>
      <c r="AQ356" s="255"/>
      <c r="AR356" s="255"/>
      <c r="AS356" s="255"/>
      <c r="AT356" s="255"/>
      <c r="AU356" s="255"/>
      <c r="AV356" s="255"/>
      <c r="AW356" s="255"/>
      <c r="AX356" s="255"/>
      <c r="AY356" s="255"/>
      <c r="AZ356" s="255"/>
      <c r="BA356" s="255"/>
      <c r="BB356" s="255"/>
    </row>
    <row r="357" spans="2:54" s="241" customFormat="1" ht="38.25" hidden="1">
      <c r="B357" s="263" t="e">
        <f>IF('Formulario PPGR2'!$G358="","",CONCATENATE('Formulario PPGR2'!$C358,".",'Formulario PPGR2'!$D358,".",'Formulario PPGR2'!$E358,".",'Formulario PPGR2'!$F358))</f>
        <v>#REF!</v>
      </c>
      <c r="C357" s="263" t="e">
        <f>IF('Formulario PPGR2'!$G358="","",'Formulario PPGR1'!#REF!)</f>
        <v>#REF!</v>
      </c>
      <c r="D357" s="263" t="e">
        <f>IF('Formulario PPGR2'!$G358="","",'Formulario PPGR1'!#REF!)</f>
        <v>#REF!</v>
      </c>
      <c r="E357" s="263" t="e">
        <f>IF('Formulario PPGR2'!$G358="","",'Formulario PPGR1'!#REF!)</f>
        <v>#REF!</v>
      </c>
      <c r="F357" s="263" t="e">
        <f>IF('Formulario PPGR2'!$G358="","",'Formulario PPGR1'!#REF!)</f>
        <v>#REF!</v>
      </c>
      <c r="G357" s="232" t="s">
        <v>307</v>
      </c>
      <c r="H357" s="232" t="s">
        <v>1252</v>
      </c>
      <c r="I357" s="232" t="s">
        <v>1253</v>
      </c>
      <c r="J357" s="231"/>
      <c r="K357" s="231"/>
      <c r="L357" s="231"/>
      <c r="M357" s="231"/>
      <c r="N357" s="231"/>
      <c r="O357" s="231"/>
      <c r="P357" s="231">
        <v>1</v>
      </c>
      <c r="Q357" s="231"/>
      <c r="R357" s="231"/>
      <c r="S357" s="231"/>
      <c r="T357" s="231"/>
      <c r="U357" s="231"/>
      <c r="V357" s="239">
        <f>+Tabla2[[#This Row],[Dic]]+Tabla2[[#This Row],[Nov]]+Tabla2[[#This Row],[Oct]]+Tabla2[[#This Row],[Sep]]+Tabla2[[#This Row],[Ago]]+Tabla2[[#This Row],[Jul]]+Tabla2[[#This Row],[Jun]]+Tabla2[[#This Row],[May]]+Tabla2[[#This Row],[Abr]]+Tabla2[[#This Row],[Mar]]+Tabla2[[#This Row],[Feb]]+Tabla2[[#This Row],[Ene]]</f>
        <v>1</v>
      </c>
      <c r="W357" s="259" t="s">
        <v>496</v>
      </c>
      <c r="X357" s="259"/>
      <c r="Y357" s="232"/>
      <c r="Z357" s="231" t="s">
        <v>1239</v>
      </c>
      <c r="AA357" s="255"/>
      <c r="AB357" s="255"/>
      <c r="AC357" s="255"/>
      <c r="AD357" s="255"/>
      <c r="AE357" s="255"/>
      <c r="AF357" s="255"/>
      <c r="AG357" s="255"/>
      <c r="AH357" s="255"/>
      <c r="AI357" s="255"/>
      <c r="AJ357" s="255"/>
      <c r="AK357" s="255"/>
      <c r="AL357" s="255"/>
      <c r="AM357" s="255"/>
      <c r="AN357" s="255"/>
      <c r="AO357" s="255"/>
      <c r="AP357" s="255"/>
      <c r="AQ357" s="255"/>
      <c r="AR357" s="255"/>
      <c r="AS357" s="255"/>
      <c r="AT357" s="255"/>
      <c r="AU357" s="255"/>
      <c r="AV357" s="255"/>
      <c r="AW357" s="255"/>
      <c r="AX357" s="255"/>
      <c r="AY357" s="255"/>
      <c r="AZ357" s="255"/>
      <c r="BA357" s="255"/>
      <c r="BB357" s="255"/>
    </row>
    <row r="358" spans="2:54" s="241" customFormat="1" ht="38.25" hidden="1">
      <c r="B358" s="263" t="e">
        <f>IF('Formulario PPGR2'!$G359="","",CONCATENATE('Formulario PPGR2'!$C359,".",'Formulario PPGR2'!$D359,".",'Formulario PPGR2'!$E359,".",'Formulario PPGR2'!$F359))</f>
        <v>#REF!</v>
      </c>
      <c r="C358" s="263" t="e">
        <f>IF('Formulario PPGR2'!$G359="","",'Formulario PPGR1'!#REF!)</f>
        <v>#REF!</v>
      </c>
      <c r="D358" s="263" t="e">
        <f>IF('Formulario PPGR2'!$G359="","",'Formulario PPGR1'!#REF!)</f>
        <v>#REF!</v>
      </c>
      <c r="E358" s="263" t="e">
        <f>IF('Formulario PPGR2'!$G359="","",'Formulario PPGR1'!#REF!)</f>
        <v>#REF!</v>
      </c>
      <c r="F358" s="263" t="e">
        <f>IF('Formulario PPGR2'!$G359="","",'Formulario PPGR1'!#REF!)</f>
        <v>#REF!</v>
      </c>
      <c r="G358" s="232" t="s">
        <v>307</v>
      </c>
      <c r="H358" s="232" t="s">
        <v>1254</v>
      </c>
      <c r="I358" s="232" t="s">
        <v>1255</v>
      </c>
      <c r="J358" s="282">
        <v>1</v>
      </c>
      <c r="K358" s="282">
        <v>1</v>
      </c>
      <c r="L358" s="282">
        <v>1</v>
      </c>
      <c r="M358" s="282">
        <v>1</v>
      </c>
      <c r="N358" s="282">
        <v>1</v>
      </c>
      <c r="O358" s="282">
        <v>1</v>
      </c>
      <c r="P358" s="282">
        <v>1</v>
      </c>
      <c r="Q358" s="282">
        <v>1</v>
      </c>
      <c r="R358" s="282">
        <v>1</v>
      </c>
      <c r="S358" s="282">
        <v>1</v>
      </c>
      <c r="T358" s="282">
        <v>1</v>
      </c>
      <c r="U358" s="282">
        <v>1</v>
      </c>
      <c r="V358" s="239">
        <f>+Tabla2[[#This Row],[Dic]]+Tabla2[[#This Row],[Nov]]+Tabla2[[#This Row],[Oct]]+Tabla2[[#This Row],[Sep]]+Tabla2[[#This Row],[Ago]]+Tabla2[[#This Row],[Jul]]+Tabla2[[#This Row],[Jun]]+Tabla2[[#This Row],[May]]+Tabla2[[#This Row],[Abr]]+Tabla2[[#This Row],[Mar]]+Tabla2[[#This Row],[Feb]]+Tabla2[[#This Row],[Ene]]</f>
        <v>12</v>
      </c>
      <c r="W358" s="259" t="s">
        <v>496</v>
      </c>
      <c r="X358" s="259"/>
      <c r="Y358" s="232"/>
      <c r="Z358" s="231" t="s">
        <v>1239</v>
      </c>
      <c r="AA358" s="255"/>
      <c r="AB358" s="255"/>
      <c r="AC358" s="255"/>
      <c r="AD358" s="255"/>
      <c r="AE358" s="255"/>
      <c r="AF358" s="255"/>
      <c r="AG358" s="255"/>
      <c r="AH358" s="255"/>
      <c r="AI358" s="255"/>
      <c r="AJ358" s="255"/>
      <c r="AK358" s="255"/>
      <c r="AL358" s="255"/>
      <c r="AM358" s="255"/>
      <c r="AN358" s="255"/>
      <c r="AO358" s="255"/>
      <c r="AP358" s="255"/>
      <c r="AQ358" s="255"/>
      <c r="AR358" s="255"/>
      <c r="AS358" s="255"/>
      <c r="AT358" s="255"/>
      <c r="AU358" s="255"/>
      <c r="AV358" s="255"/>
      <c r="AW358" s="255"/>
      <c r="AX358" s="255"/>
      <c r="AY358" s="255"/>
      <c r="AZ358" s="255"/>
      <c r="BA358" s="255"/>
      <c r="BB358" s="255"/>
    </row>
    <row r="359" spans="2:54" s="241" customFormat="1" ht="38.25" hidden="1">
      <c r="B359" s="263" t="e">
        <f>IF('Formulario PPGR2'!$G360="","",CONCATENATE('Formulario PPGR2'!$C360,".",'Formulario PPGR2'!$D360,".",'Formulario PPGR2'!$E360,".",'Formulario PPGR2'!$F360))</f>
        <v>#REF!</v>
      </c>
      <c r="C359" s="263"/>
      <c r="D359" s="263" t="e">
        <f>IF('Formulario PPGR2'!$G360="","",'Formulario PPGR1'!#REF!)</f>
        <v>#REF!</v>
      </c>
      <c r="E359" s="263" t="e">
        <f>IF('Formulario PPGR2'!$G360="","",'Formulario PPGR1'!#REF!)</f>
        <v>#REF!</v>
      </c>
      <c r="F359" s="263" t="e">
        <f>IF('Formulario PPGR2'!$G360="","",'Formulario PPGR1'!#REF!)</f>
        <v>#REF!</v>
      </c>
      <c r="G359" s="232" t="s">
        <v>307</v>
      </c>
      <c r="H359" s="232" t="s">
        <v>1256</v>
      </c>
      <c r="I359" s="232" t="s">
        <v>1257</v>
      </c>
      <c r="J359" s="231"/>
      <c r="K359" s="231"/>
      <c r="L359" s="231"/>
      <c r="M359" s="231">
        <v>1</v>
      </c>
      <c r="N359" s="231"/>
      <c r="O359" s="231"/>
      <c r="P359" s="231"/>
      <c r="Q359" s="231"/>
      <c r="R359" s="231"/>
      <c r="S359" s="231"/>
      <c r="T359" s="231"/>
      <c r="U359" s="231"/>
      <c r="V359" s="239">
        <f>+Tabla2[[#This Row],[Dic]]+Tabla2[[#This Row],[Nov]]+Tabla2[[#This Row],[Oct]]+Tabla2[[#This Row],[Sep]]+Tabla2[[#This Row],[Ago]]+Tabla2[[#This Row],[Jul]]+Tabla2[[#This Row],[Jun]]+Tabla2[[#This Row],[May]]+Tabla2[[#This Row],[Abr]]+Tabla2[[#This Row],[Mar]]+Tabla2[[#This Row],[Feb]]+Tabla2[[#This Row],[Ene]]</f>
        <v>1</v>
      </c>
      <c r="W359" s="259" t="s">
        <v>496</v>
      </c>
      <c r="X359" s="259"/>
      <c r="Y359" s="232"/>
      <c r="Z359" s="231" t="s">
        <v>1239</v>
      </c>
      <c r="AA359" s="255"/>
      <c r="AB359" s="255"/>
      <c r="AC359" s="255"/>
      <c r="AD359" s="255"/>
      <c r="AE359" s="255"/>
      <c r="AF359" s="255"/>
      <c r="AG359" s="255"/>
      <c r="AH359" s="255"/>
      <c r="AI359" s="255"/>
      <c r="AJ359" s="255"/>
      <c r="AK359" s="255"/>
      <c r="AL359" s="255"/>
      <c r="AM359" s="255"/>
      <c r="AN359" s="255"/>
      <c r="AO359" s="255"/>
      <c r="AP359" s="255"/>
      <c r="AQ359" s="255"/>
      <c r="AR359" s="255"/>
      <c r="AS359" s="255"/>
      <c r="AT359" s="255"/>
      <c r="AU359" s="255"/>
      <c r="AV359" s="255"/>
      <c r="AW359" s="255"/>
      <c r="AX359" s="255"/>
      <c r="AY359" s="255"/>
      <c r="AZ359" s="255"/>
      <c r="BA359" s="255"/>
      <c r="BB359" s="255"/>
    </row>
    <row r="360" spans="2:54" s="241" customFormat="1" ht="38.25" hidden="1">
      <c r="B360" s="263" t="e">
        <f>IF('Formulario PPGR2'!#REF!="","",CONCATENATE('Formulario PPGR2'!#REF!,".",'Formulario PPGR2'!#REF!,".",'Formulario PPGR2'!#REF!,".",'Formulario PPGR2'!#REF!))</f>
        <v>#REF!</v>
      </c>
      <c r="C360" s="263"/>
      <c r="D360" s="263" t="e">
        <f>IF('Formulario PPGR2'!#REF!="","",'Formulario PPGR1'!#REF!)</f>
        <v>#REF!</v>
      </c>
      <c r="E360" s="263" t="e">
        <f>IF('Formulario PPGR2'!#REF!="","",'Formulario PPGR1'!#REF!)</f>
        <v>#REF!</v>
      </c>
      <c r="F360" s="263" t="e">
        <f>IF('Formulario PPGR2'!#REF!="","",'Formulario PPGR1'!#REF!)</f>
        <v>#REF!</v>
      </c>
      <c r="G360" s="232" t="s">
        <v>307</v>
      </c>
      <c r="H360" s="232" t="s">
        <v>1258</v>
      </c>
      <c r="I360" s="232" t="s">
        <v>1259</v>
      </c>
      <c r="J360" s="231"/>
      <c r="K360" s="231"/>
      <c r="L360" s="231">
        <v>1</v>
      </c>
      <c r="M360" s="231"/>
      <c r="N360" s="231"/>
      <c r="O360" s="231"/>
      <c r="P360" s="231"/>
      <c r="Q360" s="231"/>
      <c r="R360" s="231"/>
      <c r="S360" s="231"/>
      <c r="T360" s="231"/>
      <c r="U360" s="231"/>
      <c r="V360" s="239">
        <f>+Tabla2[[#This Row],[Dic]]+Tabla2[[#This Row],[Nov]]+Tabla2[[#This Row],[Oct]]+Tabla2[[#This Row],[Sep]]+Tabla2[[#This Row],[Ago]]+Tabla2[[#This Row],[Jul]]+Tabla2[[#This Row],[Jun]]+Tabla2[[#This Row],[May]]+Tabla2[[#This Row],[Abr]]+Tabla2[[#This Row],[Mar]]+Tabla2[[#This Row],[Feb]]+Tabla2[[#This Row],[Ene]]</f>
        <v>1</v>
      </c>
      <c r="W360" s="259" t="s">
        <v>496</v>
      </c>
      <c r="X360" s="259"/>
      <c r="Y360" s="232"/>
      <c r="Z360" s="231" t="s">
        <v>1239</v>
      </c>
      <c r="AA360" s="255"/>
      <c r="AB360" s="255"/>
      <c r="AC360" s="255"/>
      <c r="AD360" s="255"/>
      <c r="AE360" s="255"/>
      <c r="AF360" s="255"/>
      <c r="AG360" s="255"/>
      <c r="AH360" s="255"/>
      <c r="AI360" s="255"/>
      <c r="AJ360" s="255"/>
      <c r="AK360" s="255"/>
      <c r="AL360" s="255"/>
      <c r="AM360" s="255"/>
      <c r="AN360" s="255"/>
      <c r="AO360" s="255"/>
      <c r="AP360" s="255"/>
      <c r="AQ360" s="255"/>
      <c r="AR360" s="255"/>
      <c r="AS360" s="255"/>
      <c r="AT360" s="255"/>
      <c r="AU360" s="255"/>
      <c r="AV360" s="255"/>
      <c r="AW360" s="255"/>
      <c r="AX360" s="255"/>
      <c r="AY360" s="255"/>
      <c r="AZ360" s="255"/>
      <c r="BA360" s="255"/>
      <c r="BB360" s="255"/>
    </row>
    <row r="361" spans="2:54" s="241" customFormat="1" ht="76.5" hidden="1">
      <c r="B361" s="263" t="e">
        <f>IF('Formulario PPGR2'!$G361="","",CONCATENATE('Formulario PPGR2'!$C361,".",'Formulario PPGR2'!$D361,".",'Formulario PPGR2'!$E361,".",'Formulario PPGR2'!$F361))</f>
        <v>#REF!</v>
      </c>
      <c r="C361" s="263"/>
      <c r="D361" s="263" t="e">
        <f>IF('Formulario PPGR2'!$G361="","",'Formulario PPGR1'!#REF!)</f>
        <v>#REF!</v>
      </c>
      <c r="E361" s="263" t="e">
        <f>IF('Formulario PPGR2'!$G361="","",'Formulario PPGR1'!#REF!)</f>
        <v>#REF!</v>
      </c>
      <c r="F361" s="263" t="e">
        <f>IF('Formulario PPGR2'!$G361="","",'Formulario PPGR1'!#REF!)</f>
        <v>#REF!</v>
      </c>
      <c r="G361" s="232" t="s">
        <v>307</v>
      </c>
      <c r="H361" s="232" t="s">
        <v>1260</v>
      </c>
      <c r="I361" s="232" t="s">
        <v>1261</v>
      </c>
      <c r="J361" s="231"/>
      <c r="K361" s="231"/>
      <c r="L361" s="231">
        <v>1</v>
      </c>
      <c r="M361" s="231"/>
      <c r="N361" s="231"/>
      <c r="O361" s="231">
        <v>1</v>
      </c>
      <c r="P361" s="231"/>
      <c r="Q361" s="231"/>
      <c r="R361" s="231">
        <v>1</v>
      </c>
      <c r="S361" s="231"/>
      <c r="T361" s="231"/>
      <c r="U361" s="231">
        <v>1</v>
      </c>
      <c r="V361" s="239">
        <f>+Tabla2[[#This Row],[Dic]]+Tabla2[[#This Row],[Nov]]+Tabla2[[#This Row],[Oct]]+Tabla2[[#This Row],[Sep]]+Tabla2[[#This Row],[Ago]]+Tabla2[[#This Row],[Jul]]+Tabla2[[#This Row],[Jun]]+Tabla2[[#This Row],[May]]+Tabla2[[#This Row],[Abr]]+Tabla2[[#This Row],[Mar]]+Tabla2[[#This Row],[Feb]]+Tabla2[[#This Row],[Ene]]</f>
        <v>4</v>
      </c>
      <c r="W361" s="259" t="s">
        <v>496</v>
      </c>
      <c r="X361" s="259" t="s">
        <v>497</v>
      </c>
      <c r="Y361" s="232"/>
      <c r="Z361" s="231" t="s">
        <v>1239</v>
      </c>
      <c r="AA361" s="255"/>
      <c r="AB361" s="255"/>
      <c r="AC361" s="255"/>
      <c r="AD361" s="255"/>
      <c r="AE361" s="255"/>
      <c r="AF361" s="255"/>
      <c r="AG361" s="255"/>
      <c r="AH361" s="255"/>
      <c r="AI361" s="255"/>
      <c r="AJ361" s="255"/>
      <c r="AK361" s="255"/>
      <c r="AL361" s="255"/>
      <c r="AM361" s="255"/>
      <c r="AN361" s="255"/>
      <c r="AO361" s="255"/>
      <c r="AP361" s="255"/>
      <c r="AQ361" s="255"/>
      <c r="AR361" s="255"/>
      <c r="AS361" s="255"/>
      <c r="AT361" s="255"/>
      <c r="AU361" s="255"/>
      <c r="AV361" s="255"/>
      <c r="AW361" s="255"/>
      <c r="AX361" s="255"/>
      <c r="AY361" s="255"/>
      <c r="AZ361" s="255"/>
      <c r="BA361" s="255"/>
      <c r="BB361" s="255"/>
    </row>
    <row r="362" spans="2:54" s="241" customFormat="1" ht="38.25" hidden="1">
      <c r="B362" s="263" t="e">
        <f>IF('Formulario PPGR2'!$G362="","",CONCATENATE('Formulario PPGR2'!$C362,".",'Formulario PPGR2'!$D362,".",'Formulario PPGR2'!$E362,".",'Formulario PPGR2'!$F362))</f>
        <v>#REF!</v>
      </c>
      <c r="C362" s="263"/>
      <c r="D362" s="263" t="e">
        <f>IF('Formulario PPGR2'!$G362="","",'Formulario PPGR1'!#REF!)</f>
        <v>#REF!</v>
      </c>
      <c r="E362" s="263" t="e">
        <f>IF('Formulario PPGR2'!$G362="","",'Formulario PPGR1'!#REF!)</f>
        <v>#REF!</v>
      </c>
      <c r="F362" s="263" t="e">
        <f>IF('Formulario PPGR2'!$G362="","",'Formulario PPGR1'!#REF!)</f>
        <v>#REF!</v>
      </c>
      <c r="G362" s="232" t="s">
        <v>307</v>
      </c>
      <c r="H362" s="232" t="s">
        <v>1262</v>
      </c>
      <c r="I362" s="232" t="s">
        <v>1263</v>
      </c>
      <c r="J362" s="231"/>
      <c r="K362" s="231"/>
      <c r="L362" s="231">
        <v>1</v>
      </c>
      <c r="M362" s="231"/>
      <c r="N362" s="231"/>
      <c r="O362" s="231">
        <v>1</v>
      </c>
      <c r="P362" s="231"/>
      <c r="Q362" s="231"/>
      <c r="R362" s="231">
        <v>1</v>
      </c>
      <c r="S362" s="231"/>
      <c r="T362" s="231"/>
      <c r="U362" s="231">
        <v>1</v>
      </c>
      <c r="V362" s="239">
        <f>+Tabla2[[#This Row],[Dic]]+Tabla2[[#This Row],[Nov]]+Tabla2[[#This Row],[Oct]]+Tabla2[[#This Row],[Sep]]+Tabla2[[#This Row],[Ago]]+Tabla2[[#This Row],[Jul]]+Tabla2[[#This Row],[Jun]]+Tabla2[[#This Row],[May]]+Tabla2[[#This Row],[Abr]]+Tabla2[[#This Row],[Mar]]+Tabla2[[#This Row],[Feb]]+Tabla2[[#This Row],[Ene]]</f>
        <v>4</v>
      </c>
      <c r="W362" s="259" t="s">
        <v>513</v>
      </c>
      <c r="X362" s="259"/>
      <c r="Y362" s="232"/>
      <c r="Z362" s="231" t="s">
        <v>1239</v>
      </c>
      <c r="AA362" s="255"/>
      <c r="AB362" s="255"/>
      <c r="AC362" s="255"/>
      <c r="AD362" s="255"/>
      <c r="AE362" s="255"/>
      <c r="AF362" s="255"/>
      <c r="AG362" s="255"/>
      <c r="AH362" s="255"/>
      <c r="AI362" s="255"/>
      <c r="AJ362" s="255"/>
      <c r="AK362" s="255"/>
      <c r="AL362" s="255"/>
      <c r="AM362" s="255"/>
      <c r="AN362" s="255"/>
      <c r="AO362" s="255"/>
      <c r="AP362" s="255"/>
      <c r="AQ362" s="255"/>
      <c r="AR362" s="255"/>
      <c r="AS362" s="255"/>
      <c r="AT362" s="255"/>
      <c r="AU362" s="255"/>
      <c r="AV362" s="255"/>
      <c r="AW362" s="255"/>
      <c r="AX362" s="255"/>
      <c r="AY362" s="255"/>
      <c r="AZ362" s="255"/>
      <c r="BA362" s="255"/>
      <c r="BB362" s="255"/>
    </row>
    <row r="363" spans="2:54" s="241" customFormat="1" ht="38.25" hidden="1">
      <c r="B363" s="263" t="e">
        <f>IF('Formulario PPGR2'!$G363="","",CONCATENATE('Formulario PPGR2'!$C363,".",'Formulario PPGR2'!$D363,".",'Formulario PPGR2'!$E363,".",'Formulario PPGR2'!$F363))</f>
        <v>#REF!</v>
      </c>
      <c r="C363" s="263"/>
      <c r="D363" s="263" t="e">
        <f>IF('Formulario PPGR2'!$G363="","",'Formulario PPGR1'!#REF!)</f>
        <v>#REF!</v>
      </c>
      <c r="E363" s="263" t="e">
        <f>IF('Formulario PPGR2'!$G363="","",'Formulario PPGR1'!#REF!)</f>
        <v>#REF!</v>
      </c>
      <c r="F363" s="263" t="e">
        <f>IF('Formulario PPGR2'!$G363="","",'Formulario PPGR1'!#REF!)</f>
        <v>#REF!</v>
      </c>
      <c r="G363" s="232" t="s">
        <v>307</v>
      </c>
      <c r="H363" s="232" t="s">
        <v>1264</v>
      </c>
      <c r="I363" s="232" t="s">
        <v>1265</v>
      </c>
      <c r="J363" s="231">
        <v>1</v>
      </c>
      <c r="K363" s="231">
        <v>1</v>
      </c>
      <c r="L363" s="231">
        <v>1</v>
      </c>
      <c r="M363" s="231">
        <v>1</v>
      </c>
      <c r="N363" s="231">
        <v>1</v>
      </c>
      <c r="O363" s="231">
        <v>1</v>
      </c>
      <c r="P363" s="231">
        <v>1</v>
      </c>
      <c r="Q363" s="231">
        <v>1</v>
      </c>
      <c r="R363" s="231">
        <v>1</v>
      </c>
      <c r="S363" s="231">
        <v>1</v>
      </c>
      <c r="T363" s="231">
        <v>1</v>
      </c>
      <c r="U363" s="231"/>
      <c r="V363" s="239">
        <f>+Tabla2[[#This Row],[Dic]]+Tabla2[[#This Row],[Nov]]+Tabla2[[#This Row],[Oct]]+Tabla2[[#This Row],[Sep]]+Tabla2[[#This Row],[Ago]]+Tabla2[[#This Row],[Jul]]+Tabla2[[#This Row],[Jun]]+Tabla2[[#This Row],[May]]+Tabla2[[#This Row],[Abr]]+Tabla2[[#This Row],[Mar]]+Tabla2[[#This Row],[Feb]]+Tabla2[[#This Row],[Ene]]</f>
        <v>11</v>
      </c>
      <c r="W363" s="259" t="s">
        <v>496</v>
      </c>
      <c r="X363" s="259"/>
      <c r="Y363" s="232" t="s">
        <v>1266</v>
      </c>
      <c r="Z363" s="231" t="s">
        <v>1239</v>
      </c>
      <c r="AA363" s="255"/>
      <c r="AB363" s="255"/>
      <c r="AC363" s="255"/>
      <c r="AD363" s="255"/>
      <c r="AE363" s="255"/>
      <c r="AF363" s="255"/>
      <c r="AG363" s="255"/>
      <c r="AH363" s="255"/>
      <c r="AI363" s="255"/>
      <c r="AJ363" s="255"/>
      <c r="AK363" s="255"/>
      <c r="AL363" s="255"/>
      <c r="AM363" s="255"/>
      <c r="AN363" s="255"/>
      <c r="AO363" s="255"/>
      <c r="AP363" s="255"/>
      <c r="AQ363" s="255"/>
      <c r="AR363" s="255"/>
      <c r="AS363" s="255"/>
      <c r="AT363" s="255"/>
      <c r="AU363" s="255"/>
      <c r="AV363" s="255"/>
      <c r="AW363" s="255"/>
      <c r="AX363" s="255"/>
      <c r="AY363" s="255"/>
      <c r="AZ363" s="255"/>
      <c r="BA363" s="255"/>
      <c r="BB363" s="255"/>
    </row>
    <row r="364" spans="2:54" s="241" customFormat="1" ht="38.25" hidden="1">
      <c r="B364" s="263" t="e">
        <f>IF('Formulario PPGR2'!$G364="","",CONCATENATE('Formulario PPGR2'!$C364,".",'Formulario PPGR2'!$D364,".",'Formulario PPGR2'!$E364,".",'Formulario PPGR2'!$F364))</f>
        <v>#REF!</v>
      </c>
      <c r="C364" s="263"/>
      <c r="D364" s="263" t="e">
        <f>IF('Formulario PPGR2'!$G364="","",'Formulario PPGR1'!#REF!)</f>
        <v>#REF!</v>
      </c>
      <c r="E364" s="263" t="e">
        <f>IF('Formulario PPGR2'!$G364="","",'Formulario PPGR1'!#REF!)</f>
        <v>#REF!</v>
      </c>
      <c r="F364" s="263" t="e">
        <f>IF('Formulario PPGR2'!$G364="","",'Formulario PPGR1'!#REF!)</f>
        <v>#REF!</v>
      </c>
      <c r="G364" s="232" t="s">
        <v>307</v>
      </c>
      <c r="H364" s="232" t="s">
        <v>1267</v>
      </c>
      <c r="I364" s="232" t="s">
        <v>1268</v>
      </c>
      <c r="J364" s="231">
        <v>1</v>
      </c>
      <c r="K364" s="231">
        <v>1</v>
      </c>
      <c r="L364" s="231">
        <v>1</v>
      </c>
      <c r="M364" s="231">
        <v>1</v>
      </c>
      <c r="N364" s="231">
        <v>1</v>
      </c>
      <c r="O364" s="231">
        <v>1</v>
      </c>
      <c r="P364" s="231">
        <v>1</v>
      </c>
      <c r="Q364" s="231">
        <v>1</v>
      </c>
      <c r="R364" s="231">
        <v>1</v>
      </c>
      <c r="S364" s="231">
        <v>1</v>
      </c>
      <c r="T364" s="231">
        <v>1</v>
      </c>
      <c r="U364" s="231">
        <v>1</v>
      </c>
      <c r="V364" s="239">
        <f>+Tabla2[[#This Row],[Dic]]+Tabla2[[#This Row],[Nov]]+Tabla2[[#This Row],[Oct]]+Tabla2[[#This Row],[Sep]]+Tabla2[[#This Row],[Ago]]+Tabla2[[#This Row],[Jul]]+Tabla2[[#This Row],[Jun]]+Tabla2[[#This Row],[May]]+Tabla2[[#This Row],[Abr]]+Tabla2[[#This Row],[Mar]]+Tabla2[[#This Row],[Feb]]+Tabla2[[#This Row],[Ene]]</f>
        <v>12</v>
      </c>
      <c r="W364" s="259" t="s">
        <v>497</v>
      </c>
      <c r="X364" s="259"/>
      <c r="Y364" s="232"/>
      <c r="Z364" s="231" t="s">
        <v>1239</v>
      </c>
      <c r="AA364" s="255"/>
      <c r="AB364" s="255"/>
      <c r="AC364" s="255"/>
      <c r="AD364" s="255"/>
      <c r="AE364" s="255"/>
      <c r="AF364" s="255"/>
      <c r="AG364" s="255"/>
      <c r="AH364" s="255"/>
      <c r="AI364" s="255"/>
      <c r="AJ364" s="255"/>
      <c r="AK364" s="255"/>
      <c r="AL364" s="255"/>
      <c r="AM364" s="255"/>
      <c r="AN364" s="255"/>
      <c r="AO364" s="255"/>
      <c r="AP364" s="255"/>
      <c r="AQ364" s="255"/>
      <c r="AR364" s="255"/>
      <c r="AS364" s="255"/>
      <c r="AT364" s="255"/>
      <c r="AU364" s="255"/>
      <c r="AV364" s="255"/>
      <c r="AW364" s="255"/>
      <c r="AX364" s="255"/>
      <c r="AY364" s="255"/>
      <c r="AZ364" s="255"/>
      <c r="BA364" s="255"/>
      <c r="BB364" s="255"/>
    </row>
    <row r="365" spans="2:54" s="241" customFormat="1" ht="38.25" hidden="1">
      <c r="B365" s="263" t="e">
        <f>IF('Formulario PPGR2'!$G365="","",CONCATENATE('Formulario PPGR2'!$C365,".",'Formulario PPGR2'!$D365,".",'Formulario PPGR2'!$E365,".",'Formulario PPGR2'!$F365))</f>
        <v>#REF!</v>
      </c>
      <c r="C365" s="263"/>
      <c r="D365" s="263" t="e">
        <f>IF('Formulario PPGR2'!$G365="","",'Formulario PPGR1'!#REF!)</f>
        <v>#REF!</v>
      </c>
      <c r="E365" s="263" t="e">
        <f>IF('Formulario PPGR2'!$G365="","",'Formulario PPGR1'!#REF!)</f>
        <v>#REF!</v>
      </c>
      <c r="F365" s="263" t="e">
        <f>IF('Formulario PPGR2'!$G365="","",'Formulario PPGR1'!#REF!)</f>
        <v>#REF!</v>
      </c>
      <c r="G365" s="232" t="s">
        <v>307</v>
      </c>
      <c r="H365" s="232" t="s">
        <v>1269</v>
      </c>
      <c r="I365" s="232" t="s">
        <v>1270</v>
      </c>
      <c r="J365" s="231"/>
      <c r="K365" s="231"/>
      <c r="L365" s="231">
        <v>1</v>
      </c>
      <c r="M365" s="231"/>
      <c r="N365" s="231"/>
      <c r="O365" s="231">
        <v>1</v>
      </c>
      <c r="P365" s="231"/>
      <c r="Q365" s="231"/>
      <c r="R365" s="231">
        <v>1</v>
      </c>
      <c r="S365" s="231"/>
      <c r="T365" s="231">
        <v>1</v>
      </c>
      <c r="U365" s="231"/>
      <c r="V365" s="239">
        <f>+Tabla2[[#This Row],[Dic]]+Tabla2[[#This Row],[Nov]]+Tabla2[[#This Row],[Oct]]+Tabla2[[#This Row],[Sep]]+Tabla2[[#This Row],[Ago]]+Tabla2[[#This Row],[Jul]]+Tabla2[[#This Row],[Jun]]+Tabla2[[#This Row],[May]]+Tabla2[[#This Row],[Abr]]+Tabla2[[#This Row],[Mar]]+Tabla2[[#This Row],[Feb]]+Tabla2[[#This Row],[Ene]]</f>
        <v>4</v>
      </c>
      <c r="W365" s="259" t="s">
        <v>496</v>
      </c>
      <c r="X365" s="259"/>
      <c r="Y365" s="232"/>
      <c r="Z365" s="231" t="s">
        <v>1239</v>
      </c>
      <c r="AA365" s="255"/>
      <c r="AB365" s="255"/>
      <c r="AC365" s="255"/>
      <c r="AD365" s="255"/>
      <c r="AE365" s="255"/>
      <c r="AF365" s="255"/>
      <c r="AG365" s="255"/>
      <c r="AH365" s="255"/>
      <c r="AI365" s="255"/>
      <c r="AJ365" s="255"/>
      <c r="AK365" s="255"/>
      <c r="AL365" s="255"/>
      <c r="AM365" s="255"/>
      <c r="AN365" s="255"/>
      <c r="AO365" s="255"/>
      <c r="AP365" s="255"/>
      <c r="AQ365" s="255"/>
      <c r="AR365" s="255"/>
      <c r="AS365" s="255"/>
      <c r="AT365" s="255"/>
      <c r="AU365" s="255"/>
      <c r="AV365" s="255"/>
      <c r="AW365" s="255"/>
      <c r="AX365" s="255"/>
      <c r="AY365" s="255"/>
      <c r="AZ365" s="255"/>
      <c r="BA365" s="255"/>
      <c r="BB365" s="255"/>
    </row>
    <row r="366" spans="2:54" s="241" customFormat="1" ht="38.25" hidden="1">
      <c r="B366" s="263" t="e">
        <f>IF('Formulario PPGR2'!$G366="","",CONCATENATE('Formulario PPGR2'!$C366,".",'Formulario PPGR2'!$D366,".",'Formulario PPGR2'!$E366,".",'Formulario PPGR2'!$F366))</f>
        <v>#REF!</v>
      </c>
      <c r="C366" s="263"/>
      <c r="D366" s="263" t="e">
        <f>IF('Formulario PPGR2'!$G366="","",'Formulario PPGR1'!#REF!)</f>
        <v>#REF!</v>
      </c>
      <c r="E366" s="263" t="e">
        <f>IF('Formulario PPGR2'!$G366="","",'Formulario PPGR1'!#REF!)</f>
        <v>#REF!</v>
      </c>
      <c r="F366" s="263" t="e">
        <f>IF('Formulario PPGR2'!$G366="","",'Formulario PPGR1'!#REF!)</f>
        <v>#REF!</v>
      </c>
      <c r="G366" s="232" t="s">
        <v>307</v>
      </c>
      <c r="H366" s="232" t="s">
        <v>1271</v>
      </c>
      <c r="I366" s="232" t="s">
        <v>1272</v>
      </c>
      <c r="J366" s="231"/>
      <c r="K366" s="231"/>
      <c r="L366" s="231">
        <v>2</v>
      </c>
      <c r="M366" s="231"/>
      <c r="N366" s="231"/>
      <c r="O366" s="231">
        <v>2</v>
      </c>
      <c r="P366" s="231"/>
      <c r="Q366" s="231"/>
      <c r="R366" s="231">
        <v>2</v>
      </c>
      <c r="S366" s="231"/>
      <c r="T366" s="231">
        <v>2</v>
      </c>
      <c r="U366" s="231"/>
      <c r="V366" s="239">
        <f>+Tabla2[[#This Row],[Dic]]+Tabla2[[#This Row],[Nov]]+Tabla2[[#This Row],[Oct]]+Tabla2[[#This Row],[Sep]]+Tabla2[[#This Row],[Ago]]+Tabla2[[#This Row],[Jul]]+Tabla2[[#This Row],[Jun]]+Tabla2[[#This Row],[May]]+Tabla2[[#This Row],[Abr]]+Tabla2[[#This Row],[Mar]]+Tabla2[[#This Row],[Feb]]+Tabla2[[#This Row],[Ene]]</f>
        <v>8</v>
      </c>
      <c r="W366" s="259" t="s">
        <v>496</v>
      </c>
      <c r="X366" s="259"/>
      <c r="Y366" s="232"/>
      <c r="Z366" s="231" t="s">
        <v>1239</v>
      </c>
      <c r="AA366" s="255"/>
      <c r="AB366" s="255"/>
      <c r="AC366" s="255"/>
      <c r="AD366" s="255"/>
      <c r="AE366" s="255"/>
      <c r="AF366" s="255"/>
      <c r="AG366" s="255"/>
      <c r="AH366" s="255"/>
      <c r="AI366" s="255"/>
      <c r="AJ366" s="255"/>
      <c r="AK366" s="255"/>
      <c r="AL366" s="255"/>
      <c r="AM366" s="255"/>
      <c r="AN366" s="255"/>
      <c r="AO366" s="255"/>
      <c r="AP366" s="255"/>
      <c r="AQ366" s="255"/>
      <c r="AR366" s="255"/>
      <c r="AS366" s="255"/>
      <c r="AT366" s="255"/>
      <c r="AU366" s="255"/>
      <c r="AV366" s="255"/>
      <c r="AW366" s="255"/>
      <c r="AX366" s="255"/>
      <c r="AY366" s="255"/>
      <c r="AZ366" s="255"/>
      <c r="BA366" s="255"/>
      <c r="BB366" s="255"/>
    </row>
    <row r="367" spans="2:54" s="241" customFormat="1" ht="38.25" hidden="1">
      <c r="B367" s="263" t="e">
        <f>IF('Formulario PPGR2'!$G367="","",CONCATENATE('Formulario PPGR2'!$C367,".",'Formulario PPGR2'!$D367,".",'Formulario PPGR2'!$E367,".",'Formulario PPGR2'!$F367))</f>
        <v>#REF!</v>
      </c>
      <c r="C367" s="263"/>
      <c r="D367" s="263" t="e">
        <f>IF('Formulario PPGR2'!$G367="","",'Formulario PPGR1'!#REF!)</f>
        <v>#REF!</v>
      </c>
      <c r="E367" s="263" t="e">
        <f>IF('Formulario PPGR2'!$G367="","",'Formulario PPGR1'!#REF!)</f>
        <v>#REF!</v>
      </c>
      <c r="F367" s="263" t="e">
        <f>IF('Formulario PPGR2'!$G367="","",'Formulario PPGR1'!#REF!)</f>
        <v>#REF!</v>
      </c>
      <c r="G367" s="232" t="s">
        <v>307</v>
      </c>
      <c r="H367" s="232" t="s">
        <v>1273</v>
      </c>
      <c r="I367" s="667" t="s">
        <v>1274</v>
      </c>
      <c r="J367" s="231"/>
      <c r="K367" s="231">
        <v>1</v>
      </c>
      <c r="L367" s="231">
        <v>1</v>
      </c>
      <c r="M367" s="231"/>
      <c r="N367" s="231"/>
      <c r="O367" s="231"/>
      <c r="P367" s="231"/>
      <c r="Q367" s="231">
        <v>1</v>
      </c>
      <c r="R367" s="231"/>
      <c r="S367" s="231">
        <v>1</v>
      </c>
      <c r="T367" s="231"/>
      <c r="U367" s="231"/>
      <c r="V367" s="239">
        <f>+Tabla2[[#This Row],[Dic]]+Tabla2[[#This Row],[Nov]]+Tabla2[[#This Row],[Oct]]+Tabla2[[#This Row],[Sep]]+Tabla2[[#This Row],[Ago]]+Tabla2[[#This Row],[Jul]]+Tabla2[[#This Row],[Jun]]+Tabla2[[#This Row],[May]]+Tabla2[[#This Row],[Abr]]+Tabla2[[#This Row],[Mar]]+Tabla2[[#This Row],[Feb]]+Tabla2[[#This Row],[Ene]]</f>
        <v>4</v>
      </c>
      <c r="W367" s="259" t="s">
        <v>496</v>
      </c>
      <c r="X367" s="259"/>
      <c r="Y367" s="232"/>
      <c r="Z367" s="231" t="s">
        <v>1275</v>
      </c>
      <c r="AA367" s="255"/>
      <c r="AB367" s="255"/>
      <c r="AC367" s="255"/>
      <c r="AD367" s="255"/>
      <c r="AE367" s="255"/>
      <c r="AF367" s="255"/>
      <c r="AG367" s="255"/>
      <c r="AH367" s="255"/>
      <c r="AI367" s="255"/>
      <c r="AJ367" s="255"/>
      <c r="AK367" s="255"/>
      <c r="AL367" s="255"/>
      <c r="AM367" s="255"/>
      <c r="AN367" s="255"/>
      <c r="AO367" s="255"/>
      <c r="AP367" s="255"/>
      <c r="AQ367" s="255"/>
      <c r="AR367" s="255"/>
      <c r="AS367" s="255"/>
      <c r="AT367" s="255"/>
      <c r="AU367" s="255"/>
      <c r="AV367" s="255"/>
      <c r="AW367" s="255"/>
      <c r="AX367" s="255"/>
      <c r="AY367" s="255"/>
      <c r="AZ367" s="255"/>
      <c r="BA367" s="255"/>
      <c r="BB367" s="255"/>
    </row>
    <row r="368" spans="2:54" s="241" customFormat="1" ht="51" hidden="1">
      <c r="B368" s="263" t="e">
        <f>IF('Formulario PPGR2'!$G368="","",CONCATENATE('Formulario PPGR2'!$C368,".",'Formulario PPGR2'!$D368,".",'Formulario PPGR2'!$E368,".",'Formulario PPGR2'!$F368))</f>
        <v>#REF!</v>
      </c>
      <c r="C368" s="263"/>
      <c r="D368" s="263" t="e">
        <f>IF('Formulario PPGR2'!$G368="","",'Formulario PPGR1'!#REF!)</f>
        <v>#REF!</v>
      </c>
      <c r="E368" s="263" t="e">
        <f>IF('Formulario PPGR2'!$G368="","",'Formulario PPGR1'!#REF!)</f>
        <v>#REF!</v>
      </c>
      <c r="F368" s="263" t="e">
        <f>IF('Formulario PPGR2'!$G368="","",'Formulario PPGR1'!#REF!)</f>
        <v>#REF!</v>
      </c>
      <c r="G368" s="232" t="s">
        <v>307</v>
      </c>
      <c r="H368" s="232" t="s">
        <v>1276</v>
      </c>
      <c r="I368" s="667" t="s">
        <v>1277</v>
      </c>
      <c r="J368" s="231"/>
      <c r="K368" s="231"/>
      <c r="L368" s="231"/>
      <c r="M368" s="231">
        <v>1</v>
      </c>
      <c r="N368" s="231"/>
      <c r="O368" s="231"/>
      <c r="P368" s="231"/>
      <c r="Q368" s="231">
        <v>1</v>
      </c>
      <c r="R368" s="231"/>
      <c r="S368" s="231"/>
      <c r="T368" s="231">
        <v>1</v>
      </c>
      <c r="U368" s="231"/>
      <c r="V368" s="239">
        <f>+Tabla2[[#This Row],[Dic]]+Tabla2[[#This Row],[Nov]]+Tabla2[[#This Row],[Oct]]+Tabla2[[#This Row],[Sep]]+Tabla2[[#This Row],[Ago]]+Tabla2[[#This Row],[Jul]]+Tabla2[[#This Row],[Jun]]+Tabla2[[#This Row],[May]]+Tabla2[[#This Row],[Abr]]+Tabla2[[#This Row],[Mar]]+Tabla2[[#This Row],[Feb]]+Tabla2[[#This Row],[Ene]]</f>
        <v>3</v>
      </c>
      <c r="W368" s="259" t="s">
        <v>496</v>
      </c>
      <c r="X368" s="259"/>
      <c r="Y368" s="232"/>
      <c r="Z368" s="231" t="s">
        <v>1275</v>
      </c>
      <c r="AA368" s="255"/>
      <c r="AB368" s="255"/>
      <c r="AC368" s="255"/>
      <c r="AD368" s="255"/>
      <c r="AE368" s="255"/>
      <c r="AF368" s="255"/>
      <c r="AG368" s="255"/>
      <c r="AH368" s="255"/>
      <c r="AI368" s="255"/>
      <c r="AJ368" s="255"/>
      <c r="AK368" s="255"/>
      <c r="AL368" s="255"/>
      <c r="AM368" s="255"/>
      <c r="AN368" s="255"/>
      <c r="AO368" s="255"/>
      <c r="AP368" s="255"/>
      <c r="AQ368" s="255"/>
      <c r="AR368" s="255"/>
      <c r="AS368" s="255"/>
      <c r="AT368" s="255"/>
      <c r="AU368" s="255"/>
      <c r="AV368" s="255"/>
      <c r="AW368" s="255"/>
      <c r="AX368" s="255"/>
      <c r="AY368" s="255"/>
      <c r="AZ368" s="255"/>
      <c r="BA368" s="255"/>
      <c r="BB368" s="255"/>
    </row>
    <row r="369" spans="2:54" s="241" customFormat="1" ht="51" hidden="1">
      <c r="B369" s="263" t="e">
        <f>IF('Formulario PPGR2'!$G369="","",CONCATENATE('Formulario PPGR2'!$C369,".",'Formulario PPGR2'!$D369,".",'Formulario PPGR2'!$E369,".",'Formulario PPGR2'!$F369))</f>
        <v>#REF!</v>
      </c>
      <c r="C369" s="263"/>
      <c r="D369" s="263" t="e">
        <f>IF('Formulario PPGR2'!$G369="","",'Formulario PPGR1'!#REF!)</f>
        <v>#REF!</v>
      </c>
      <c r="E369" s="263" t="e">
        <f>IF('Formulario PPGR2'!$G369="","",'Formulario PPGR1'!#REF!)</f>
        <v>#REF!</v>
      </c>
      <c r="F369" s="263" t="e">
        <f>IF('Formulario PPGR2'!$G369="","",'Formulario PPGR1'!#REF!)</f>
        <v>#REF!</v>
      </c>
      <c r="G369" s="232" t="s">
        <v>307</v>
      </c>
      <c r="H369" s="232" t="s">
        <v>1278</v>
      </c>
      <c r="I369" s="667" t="s">
        <v>1279</v>
      </c>
      <c r="J369" s="231"/>
      <c r="K369" s="231"/>
      <c r="L369" s="231">
        <v>1</v>
      </c>
      <c r="M369" s="231"/>
      <c r="N369" s="231"/>
      <c r="O369" s="231">
        <v>1</v>
      </c>
      <c r="P369" s="231"/>
      <c r="Q369" s="231"/>
      <c r="R369" s="231">
        <v>1</v>
      </c>
      <c r="S369" s="231"/>
      <c r="T369" s="231"/>
      <c r="U369" s="231"/>
      <c r="V369" s="239">
        <f>+Tabla2[[#This Row],[Dic]]+Tabla2[[#This Row],[Nov]]+Tabla2[[#This Row],[Oct]]+Tabla2[[#This Row],[Sep]]+Tabla2[[#This Row],[Ago]]+Tabla2[[#This Row],[Jul]]+Tabla2[[#This Row],[Jun]]+Tabla2[[#This Row],[May]]+Tabla2[[#This Row],[Abr]]+Tabla2[[#This Row],[Mar]]+Tabla2[[#This Row],[Feb]]+Tabla2[[#This Row],[Ene]]</f>
        <v>3</v>
      </c>
      <c r="W369" s="259" t="s">
        <v>513</v>
      </c>
      <c r="X369" s="259" t="s">
        <v>741</v>
      </c>
      <c r="Y369" s="232"/>
      <c r="Z369" s="231" t="s">
        <v>1275</v>
      </c>
      <c r="AA369" s="255"/>
      <c r="AB369" s="255"/>
      <c r="AC369" s="255"/>
      <c r="AD369" s="255"/>
      <c r="AE369" s="255"/>
      <c r="AF369" s="255"/>
      <c r="AG369" s="255"/>
      <c r="AH369" s="255"/>
      <c r="AI369" s="255"/>
      <c r="AJ369" s="255"/>
      <c r="AK369" s="255"/>
      <c r="AL369" s="255"/>
      <c r="AM369" s="255"/>
      <c r="AN369" s="255"/>
      <c r="AO369" s="255"/>
      <c r="AP369" s="255"/>
      <c r="AQ369" s="255"/>
      <c r="AR369" s="255"/>
      <c r="AS369" s="255"/>
      <c r="AT369" s="255"/>
      <c r="AU369" s="255"/>
      <c r="AV369" s="255"/>
      <c r="AW369" s="255"/>
      <c r="AX369" s="255"/>
      <c r="AY369" s="255"/>
      <c r="AZ369" s="255"/>
      <c r="BA369" s="255"/>
      <c r="BB369" s="255"/>
    </row>
    <row r="370" spans="2:54" s="241" customFormat="1" ht="51" hidden="1">
      <c r="B370" s="263" t="e">
        <f>IF('Formulario PPGR2'!$G370="","",CONCATENATE('Formulario PPGR2'!$C370,".",'Formulario PPGR2'!$D370,".",'Formulario PPGR2'!$E370,".",'Formulario PPGR2'!$F370))</f>
        <v>#REF!</v>
      </c>
      <c r="C370" s="263"/>
      <c r="D370" s="263" t="e">
        <f>IF('Formulario PPGR2'!$G370="","",'Formulario PPGR1'!#REF!)</f>
        <v>#REF!</v>
      </c>
      <c r="E370" s="263" t="e">
        <f>IF('Formulario PPGR2'!$G370="","",'Formulario PPGR1'!#REF!)</f>
        <v>#REF!</v>
      </c>
      <c r="F370" s="263" t="e">
        <f>IF('Formulario PPGR2'!$G370="","",'Formulario PPGR1'!#REF!)</f>
        <v>#REF!</v>
      </c>
      <c r="G370" s="232" t="s">
        <v>307</v>
      </c>
      <c r="H370" s="232" t="s">
        <v>1280</v>
      </c>
      <c r="I370" s="667" t="s">
        <v>1281</v>
      </c>
      <c r="J370" s="231"/>
      <c r="K370" s="231"/>
      <c r="L370" s="231">
        <v>1</v>
      </c>
      <c r="M370" s="231"/>
      <c r="N370" s="231"/>
      <c r="O370" s="231">
        <v>1</v>
      </c>
      <c r="P370" s="231"/>
      <c r="Q370" s="231"/>
      <c r="R370" s="231"/>
      <c r="S370" s="231"/>
      <c r="T370" s="231"/>
      <c r="U370" s="231"/>
      <c r="V370" s="239">
        <f>+Tabla2[[#This Row],[Dic]]+Tabla2[[#This Row],[Nov]]+Tabla2[[#This Row],[Oct]]+Tabla2[[#This Row],[Sep]]+Tabla2[[#This Row],[Ago]]+Tabla2[[#This Row],[Jul]]+Tabla2[[#This Row],[Jun]]+Tabla2[[#This Row],[May]]+Tabla2[[#This Row],[Abr]]+Tabla2[[#This Row],[Mar]]+Tabla2[[#This Row],[Feb]]+Tabla2[[#This Row],[Ene]]</f>
        <v>2</v>
      </c>
      <c r="W370" s="259" t="s">
        <v>497</v>
      </c>
      <c r="X370" s="259" t="s">
        <v>496</v>
      </c>
      <c r="Y370" s="232"/>
      <c r="Z370" s="231" t="s">
        <v>1275</v>
      </c>
      <c r="AA370" s="255"/>
      <c r="AB370" s="255"/>
      <c r="AC370" s="255"/>
      <c r="AD370" s="255"/>
      <c r="AE370" s="255"/>
      <c r="AF370" s="255"/>
      <c r="AG370" s="255"/>
      <c r="AH370" s="255"/>
      <c r="AI370" s="255"/>
      <c r="AJ370" s="255"/>
      <c r="AK370" s="255"/>
      <c r="AL370" s="255"/>
      <c r="AM370" s="255"/>
      <c r="AN370" s="255"/>
      <c r="AO370" s="255"/>
      <c r="AP370" s="255"/>
      <c r="AQ370" s="255"/>
      <c r="AR370" s="255"/>
      <c r="AS370" s="255"/>
      <c r="AT370" s="255"/>
      <c r="AU370" s="255"/>
      <c r="AV370" s="255"/>
      <c r="AW370" s="255"/>
      <c r="AX370" s="255"/>
      <c r="AY370" s="255"/>
      <c r="AZ370" s="255"/>
      <c r="BA370" s="255"/>
      <c r="BB370" s="255"/>
    </row>
    <row r="371" spans="2:54" s="241" customFormat="1" ht="51" hidden="1">
      <c r="B371" s="263" t="e">
        <f>IF('Formulario PPGR2'!$G553="","",CONCATENATE('Formulario PPGR2'!$C553,".",'Formulario PPGR2'!$D553,".",'Formulario PPGR2'!$E553,".",'Formulario PPGR2'!$F553))</f>
        <v>#REF!</v>
      </c>
      <c r="C371" s="263"/>
      <c r="D371" s="263" t="e">
        <f>IF('Formulario PPGR2'!$G553="","",'Formulario PPGR1'!#REF!)</f>
        <v>#REF!</v>
      </c>
      <c r="E371" s="263" t="e">
        <f>IF('Formulario PPGR2'!$G553="","",'Formulario PPGR1'!#REF!)</f>
        <v>#REF!</v>
      </c>
      <c r="F371" s="263" t="e">
        <f>IF('Formulario PPGR2'!$G553="","",'Formulario PPGR1'!#REF!)</f>
        <v>#REF!</v>
      </c>
      <c r="G371" s="232" t="s">
        <v>307</v>
      </c>
      <c r="H371" s="232" t="s">
        <v>1282</v>
      </c>
      <c r="I371" s="667" t="s">
        <v>1283</v>
      </c>
      <c r="J371" s="231"/>
      <c r="K371" s="231">
        <v>1</v>
      </c>
      <c r="L371" s="231">
        <v>1</v>
      </c>
      <c r="M371" s="231">
        <v>1</v>
      </c>
      <c r="N371" s="231">
        <v>1</v>
      </c>
      <c r="O371" s="231">
        <v>1</v>
      </c>
      <c r="P371" s="231">
        <v>1</v>
      </c>
      <c r="Q371" s="231">
        <v>1</v>
      </c>
      <c r="R371" s="231">
        <v>1</v>
      </c>
      <c r="S371" s="231">
        <v>1</v>
      </c>
      <c r="T371" s="231">
        <v>1</v>
      </c>
      <c r="U371" s="231"/>
      <c r="V371" s="239">
        <f>+Tabla2[[#This Row],[Dic]]+Tabla2[[#This Row],[Nov]]+Tabla2[[#This Row],[Oct]]+Tabla2[[#This Row],[Sep]]+Tabla2[[#This Row],[Ago]]+Tabla2[[#This Row],[Jul]]+Tabla2[[#This Row],[Jun]]+Tabla2[[#This Row],[May]]+Tabla2[[#This Row],[Abr]]+Tabla2[[#This Row],[Mar]]+Tabla2[[#This Row],[Feb]]+Tabla2[[#This Row],[Ene]]</f>
        <v>10</v>
      </c>
      <c r="W371" s="232" t="s">
        <v>1284</v>
      </c>
      <c r="X371" s="259"/>
      <c r="Y371" s="232"/>
      <c r="Z371" s="231" t="s">
        <v>1275</v>
      </c>
      <c r="AA371" s="255"/>
      <c r="AB371" s="255"/>
      <c r="AC371" s="255"/>
      <c r="AD371" s="255"/>
      <c r="AE371" s="255"/>
      <c r="AF371" s="255"/>
      <c r="AG371" s="255"/>
      <c r="AH371" s="255"/>
      <c r="AI371" s="255"/>
      <c r="AJ371" s="255"/>
      <c r="AK371" s="255"/>
      <c r="AL371" s="255"/>
      <c r="AM371" s="255"/>
      <c r="AN371" s="255"/>
      <c r="AO371" s="255"/>
      <c r="AP371" s="255"/>
      <c r="AQ371" s="255"/>
      <c r="AR371" s="255"/>
      <c r="AS371" s="255"/>
      <c r="AT371" s="255"/>
      <c r="AU371" s="255"/>
      <c r="AV371" s="255"/>
      <c r="AW371" s="255"/>
      <c r="AX371" s="255"/>
      <c r="AY371" s="255"/>
      <c r="AZ371" s="255"/>
      <c r="BA371" s="255"/>
      <c r="BB371" s="255"/>
    </row>
    <row r="372" spans="2:54" s="241" customFormat="1" ht="76.5" hidden="1">
      <c r="B372" s="263" t="e">
        <f>IF('Formulario PPGR2'!$G554="","",CONCATENATE('Formulario PPGR2'!$C554,".",'Formulario PPGR2'!$D554,".",'Formulario PPGR2'!$E554,".",'Formulario PPGR2'!$F554))</f>
        <v>#REF!</v>
      </c>
      <c r="C372" s="263"/>
      <c r="D372" s="263" t="e">
        <f>IF('Formulario PPGR2'!$G554="","",'Formulario PPGR1'!#REF!)</f>
        <v>#REF!</v>
      </c>
      <c r="E372" s="263" t="e">
        <f>IF('Formulario PPGR2'!$G554="","",'Formulario PPGR1'!#REF!)</f>
        <v>#REF!</v>
      </c>
      <c r="F372" s="263" t="e">
        <f>IF('Formulario PPGR2'!$G554="","",'Formulario PPGR1'!#REF!)</f>
        <v>#REF!</v>
      </c>
      <c r="G372" s="232" t="s">
        <v>307</v>
      </c>
      <c r="H372" s="232" t="s">
        <v>1285</v>
      </c>
      <c r="I372" s="667" t="s">
        <v>1286</v>
      </c>
      <c r="J372" s="231"/>
      <c r="K372" s="231"/>
      <c r="L372" s="231"/>
      <c r="M372" s="231">
        <v>1</v>
      </c>
      <c r="N372" s="231"/>
      <c r="O372" s="231"/>
      <c r="P372" s="231">
        <v>1</v>
      </c>
      <c r="Q372" s="231"/>
      <c r="R372" s="231"/>
      <c r="S372" s="231"/>
      <c r="T372" s="231"/>
      <c r="U372" s="231"/>
      <c r="V372" s="239">
        <f>+Tabla2[[#This Row],[Dic]]+Tabla2[[#This Row],[Nov]]+Tabla2[[#This Row],[Oct]]+Tabla2[[#This Row],[Sep]]+Tabla2[[#This Row],[Ago]]+Tabla2[[#This Row],[Jul]]+Tabla2[[#This Row],[Jun]]+Tabla2[[#This Row],[May]]+Tabla2[[#This Row],[Abr]]+Tabla2[[#This Row],[Mar]]+Tabla2[[#This Row],[Feb]]+Tabla2[[#This Row],[Ene]]</f>
        <v>2</v>
      </c>
      <c r="W372" s="259" t="s">
        <v>496</v>
      </c>
      <c r="X372" s="259" t="s">
        <v>518</v>
      </c>
      <c r="Y372" s="232"/>
      <c r="Z372" s="231" t="s">
        <v>1275</v>
      </c>
      <c r="AA372" s="255"/>
      <c r="AB372" s="255"/>
      <c r="AC372" s="255"/>
      <c r="AD372" s="255"/>
      <c r="AE372" s="255"/>
      <c r="AF372" s="255"/>
      <c r="AG372" s="255"/>
      <c r="AH372" s="255"/>
      <c r="AI372" s="255"/>
      <c r="AJ372" s="255"/>
      <c r="AK372" s="255"/>
      <c r="AL372" s="255"/>
      <c r="AM372" s="255"/>
      <c r="AN372" s="255"/>
      <c r="AO372" s="255"/>
      <c r="AP372" s="255"/>
      <c r="AQ372" s="255"/>
      <c r="AR372" s="255"/>
      <c r="AS372" s="255"/>
      <c r="AT372" s="255"/>
      <c r="AU372" s="255"/>
      <c r="AV372" s="255"/>
      <c r="AW372" s="255"/>
      <c r="AX372" s="255"/>
      <c r="AY372" s="255"/>
      <c r="AZ372" s="255"/>
      <c r="BA372" s="255"/>
      <c r="BB372" s="255"/>
    </row>
    <row r="373" spans="2:54" s="241" customFormat="1" ht="63.75" hidden="1">
      <c r="B373" s="263" t="e">
        <f>IF('Formulario PPGR2'!$G373="","",CONCATENATE('Formulario PPGR2'!$C373,".",'Formulario PPGR2'!$D373,".",'Formulario PPGR2'!$E373,".",'Formulario PPGR2'!$F373))</f>
        <v>#REF!</v>
      </c>
      <c r="C373" s="263" t="e">
        <f>IF('Formulario PPGR2'!$G373="","",'Formulario PPGR1'!#REF!)</f>
        <v>#REF!</v>
      </c>
      <c r="D373" s="263" t="e">
        <f>IF('Formulario PPGR2'!$G373="","",'Formulario PPGR1'!#REF!)</f>
        <v>#REF!</v>
      </c>
      <c r="E373" s="263" t="e">
        <f>IF('Formulario PPGR2'!$G373="","",'Formulario PPGR1'!#REF!)</f>
        <v>#REF!</v>
      </c>
      <c r="F373" s="263" t="e">
        <f>IF('Formulario PPGR2'!$G373="","",'Formulario PPGR1'!#REF!)</f>
        <v>#REF!</v>
      </c>
      <c r="G373" s="232" t="s">
        <v>310</v>
      </c>
      <c r="H373" s="232" t="s">
        <v>1287</v>
      </c>
      <c r="I373" s="232" t="s">
        <v>1288</v>
      </c>
      <c r="J373" s="282">
        <v>1</v>
      </c>
      <c r="K373" s="282"/>
      <c r="L373" s="282"/>
      <c r="M373" s="282"/>
      <c r="N373" s="282"/>
      <c r="O373" s="282"/>
      <c r="P373" s="282"/>
      <c r="Q373" s="282"/>
      <c r="R373" s="282"/>
      <c r="S373" s="282"/>
      <c r="T373" s="282"/>
      <c r="U373" s="282"/>
      <c r="V373" s="239">
        <f>+Tabla2[[#This Row],[Dic]]+Tabla2[[#This Row],[Nov]]+Tabla2[[#This Row],[Oct]]+Tabla2[[#This Row],[Sep]]+Tabla2[[#This Row],[Ago]]+Tabla2[[#This Row],[Jul]]+Tabla2[[#This Row],[Jun]]+Tabla2[[#This Row],[May]]+Tabla2[[#This Row],[Abr]]+Tabla2[[#This Row],[Mar]]+Tabla2[[#This Row],[Feb]]+Tabla2[[#This Row],[Ene]]</f>
        <v>1</v>
      </c>
      <c r="W373" s="232" t="s">
        <v>1289</v>
      </c>
      <c r="X373" s="259"/>
      <c r="Y373" s="232"/>
      <c r="Z373" s="231" t="s">
        <v>1239</v>
      </c>
      <c r="AA373" s="255"/>
      <c r="AB373" s="255"/>
      <c r="AC373" s="255"/>
      <c r="AD373" s="255"/>
      <c r="AE373" s="255"/>
      <c r="AF373" s="255"/>
      <c r="AG373" s="255"/>
      <c r="AH373" s="255"/>
      <c r="AI373" s="255"/>
      <c r="AJ373" s="255"/>
      <c r="AK373" s="255"/>
      <c r="AL373" s="255"/>
      <c r="AM373" s="255"/>
      <c r="AN373" s="255"/>
      <c r="AO373" s="255"/>
      <c r="AP373" s="255"/>
      <c r="AQ373" s="255"/>
      <c r="AR373" s="255"/>
      <c r="AS373" s="255"/>
      <c r="AT373" s="255"/>
      <c r="AU373" s="255"/>
      <c r="AV373" s="255"/>
      <c r="AW373" s="255"/>
      <c r="AX373" s="255"/>
      <c r="AY373" s="255"/>
      <c r="AZ373" s="255"/>
      <c r="BA373" s="255"/>
      <c r="BB373" s="255"/>
    </row>
    <row r="374" spans="2:54" s="241" customFormat="1" ht="51" hidden="1">
      <c r="B374" s="263" t="e">
        <f>IF('Formulario PPGR2'!$G374="","",CONCATENATE('Formulario PPGR2'!$C374,".",'Formulario PPGR2'!$D374,".",'Formulario PPGR2'!$E374,".",'Formulario PPGR2'!$F374))</f>
        <v>#REF!</v>
      </c>
      <c r="C374" s="263" t="e">
        <f>IF('Formulario PPGR2'!$G374="","",'Formulario PPGR1'!#REF!)</f>
        <v>#REF!</v>
      </c>
      <c r="D374" s="263" t="e">
        <f>IF('Formulario PPGR2'!$G374="","",'Formulario PPGR1'!#REF!)</f>
        <v>#REF!</v>
      </c>
      <c r="E374" s="263" t="e">
        <f>IF('Formulario PPGR2'!$G374="","",'Formulario PPGR1'!#REF!)</f>
        <v>#REF!</v>
      </c>
      <c r="F374" s="263" t="e">
        <f>IF('Formulario PPGR2'!$G374="","",'Formulario PPGR1'!#REF!)</f>
        <v>#REF!</v>
      </c>
      <c r="G374" s="232" t="s">
        <v>310</v>
      </c>
      <c r="H374" s="232" t="s">
        <v>1290</v>
      </c>
      <c r="I374" s="232" t="s">
        <v>1291</v>
      </c>
      <c r="J374" s="282"/>
      <c r="K374" s="282">
        <v>1</v>
      </c>
      <c r="L374" s="282"/>
      <c r="M374" s="282"/>
      <c r="N374" s="282"/>
      <c r="O374" s="282"/>
      <c r="P374" s="282"/>
      <c r="Q374" s="282"/>
      <c r="R374" s="282"/>
      <c r="S374" s="282"/>
      <c r="T374" s="282"/>
      <c r="U374" s="282"/>
      <c r="V374" s="239">
        <f>+Tabla2[[#This Row],[Dic]]+Tabla2[[#This Row],[Nov]]+Tabla2[[#This Row],[Oct]]+Tabla2[[#This Row],[Sep]]+Tabla2[[#This Row],[Ago]]+Tabla2[[#This Row],[Jul]]+Tabla2[[#This Row],[Jun]]+Tabla2[[#This Row],[May]]+Tabla2[[#This Row],[Abr]]+Tabla2[[#This Row],[Mar]]+Tabla2[[#This Row],[Feb]]+Tabla2[[#This Row],[Ene]]</f>
        <v>1</v>
      </c>
      <c r="W374" s="232" t="s">
        <v>1292</v>
      </c>
      <c r="X374" s="259"/>
      <c r="Y374" s="232"/>
      <c r="Z374" s="231" t="s">
        <v>1239</v>
      </c>
      <c r="AA374" s="255"/>
      <c r="AB374" s="255"/>
      <c r="AC374" s="255"/>
      <c r="AD374" s="255"/>
      <c r="AE374" s="255"/>
      <c r="AF374" s="255"/>
      <c r="AG374" s="255"/>
      <c r="AH374" s="255"/>
      <c r="AI374" s="255"/>
      <c r="AJ374" s="255"/>
      <c r="AK374" s="255"/>
      <c r="AL374" s="255"/>
      <c r="AM374" s="255"/>
      <c r="AN374" s="255"/>
      <c r="AO374" s="255"/>
      <c r="AP374" s="255"/>
      <c r="AQ374" s="255"/>
      <c r="AR374" s="255"/>
      <c r="AS374" s="255"/>
      <c r="AT374" s="255"/>
      <c r="AU374" s="255"/>
      <c r="AV374" s="255"/>
      <c r="AW374" s="255"/>
      <c r="AX374" s="255"/>
      <c r="AY374" s="255"/>
      <c r="AZ374" s="255"/>
      <c r="BA374" s="255"/>
      <c r="BB374" s="255"/>
    </row>
    <row r="375" spans="2:54" s="241" customFormat="1" ht="63.75" hidden="1">
      <c r="B375" s="263" t="e">
        <f>IF('Formulario PPGR2'!$G375="","",CONCATENATE('Formulario PPGR2'!$C375,".",'Formulario PPGR2'!$D375,".",'Formulario PPGR2'!$E375,".",'Formulario PPGR2'!$F375))</f>
        <v>#REF!</v>
      </c>
      <c r="C375" s="263" t="e">
        <f>IF('Formulario PPGR2'!$G375="","",'Formulario PPGR1'!#REF!)</f>
        <v>#REF!</v>
      </c>
      <c r="D375" s="263" t="e">
        <f>IF('Formulario PPGR2'!$G375="","",'Formulario PPGR1'!#REF!)</f>
        <v>#REF!</v>
      </c>
      <c r="E375" s="263" t="e">
        <f>IF('Formulario PPGR2'!$G375="","",'Formulario PPGR1'!#REF!)</f>
        <v>#REF!</v>
      </c>
      <c r="F375" s="263" t="e">
        <f>IF('Formulario PPGR2'!$G375="","",'Formulario PPGR1'!#REF!)</f>
        <v>#REF!</v>
      </c>
      <c r="G375" s="232" t="s">
        <v>310</v>
      </c>
      <c r="H375" s="232" t="s">
        <v>1293</v>
      </c>
      <c r="I375" s="232" t="s">
        <v>1294</v>
      </c>
      <c r="J375" s="231"/>
      <c r="K375" s="231">
        <v>1</v>
      </c>
      <c r="L375" s="231"/>
      <c r="M375" s="231"/>
      <c r="N375" s="231"/>
      <c r="O375" s="231"/>
      <c r="P375" s="231"/>
      <c r="Q375" s="231"/>
      <c r="R375" s="231"/>
      <c r="S375" s="231"/>
      <c r="T375" s="231"/>
      <c r="U375" s="231"/>
      <c r="V375" s="239">
        <f>+Tabla2[[#This Row],[Dic]]+Tabla2[[#This Row],[Nov]]+Tabla2[[#This Row],[Oct]]+Tabla2[[#This Row],[Sep]]+Tabla2[[#This Row],[Ago]]+Tabla2[[#This Row],[Jul]]+Tabla2[[#This Row],[Jun]]+Tabla2[[#This Row],[May]]+Tabla2[[#This Row],[Abr]]+Tabla2[[#This Row],[Mar]]+Tabla2[[#This Row],[Feb]]+Tabla2[[#This Row],[Ene]]</f>
        <v>1</v>
      </c>
      <c r="W375" s="232" t="s">
        <v>1295</v>
      </c>
      <c r="X375" s="259"/>
      <c r="Y375" s="232"/>
      <c r="Z375" s="231" t="s">
        <v>1239</v>
      </c>
      <c r="AA375" s="255"/>
      <c r="AB375" s="255"/>
      <c r="AC375" s="255"/>
      <c r="AD375" s="255"/>
      <c r="AE375" s="255"/>
      <c r="AF375" s="255"/>
      <c r="AG375" s="255"/>
      <c r="AH375" s="255"/>
      <c r="AI375" s="255"/>
      <c r="AJ375" s="255"/>
      <c r="AK375" s="255"/>
      <c r="AL375" s="255"/>
      <c r="AM375" s="255"/>
      <c r="AN375" s="255"/>
      <c r="AO375" s="255"/>
      <c r="AP375" s="255"/>
      <c r="AQ375" s="255"/>
      <c r="AR375" s="255"/>
      <c r="AS375" s="255"/>
      <c r="AT375" s="255"/>
      <c r="AU375" s="255"/>
      <c r="AV375" s="255"/>
      <c r="AW375" s="255"/>
      <c r="AX375" s="255"/>
      <c r="AY375" s="255"/>
      <c r="AZ375" s="255"/>
      <c r="BA375" s="255"/>
      <c r="BB375" s="255"/>
    </row>
    <row r="376" spans="2:54" s="241" customFormat="1" ht="38.25" hidden="1">
      <c r="B376" s="263" t="e">
        <f>IF('Formulario PPGR2'!$G376="","",CONCATENATE('Formulario PPGR2'!$C376,".",'Formulario PPGR2'!$D376,".",'Formulario PPGR2'!$E376,".",'Formulario PPGR2'!$F376))</f>
        <v>#REF!</v>
      </c>
      <c r="C376" s="263" t="e">
        <f>IF('Formulario PPGR2'!$G376="","",'Formulario PPGR1'!#REF!)</f>
        <v>#REF!</v>
      </c>
      <c r="D376" s="263" t="e">
        <f>IF('Formulario PPGR2'!$G376="","",'Formulario PPGR1'!#REF!)</f>
        <v>#REF!</v>
      </c>
      <c r="E376" s="263" t="e">
        <f>IF('Formulario PPGR2'!$G376="","",'Formulario PPGR1'!#REF!)</f>
        <v>#REF!</v>
      </c>
      <c r="F376" s="263" t="e">
        <f>IF('Formulario PPGR2'!$G376="","",'Formulario PPGR1'!#REF!)</f>
        <v>#REF!</v>
      </c>
      <c r="G376" s="232" t="s">
        <v>310</v>
      </c>
      <c r="H376" s="232" t="s">
        <v>1296</v>
      </c>
      <c r="I376" s="232" t="s">
        <v>1297</v>
      </c>
      <c r="J376" s="231"/>
      <c r="K376" s="231"/>
      <c r="L376" s="231">
        <v>1</v>
      </c>
      <c r="M376" s="231"/>
      <c r="N376" s="231"/>
      <c r="O376" s="231"/>
      <c r="P376" s="231"/>
      <c r="Q376" s="231"/>
      <c r="R376" s="231"/>
      <c r="S376" s="231"/>
      <c r="T376" s="231"/>
      <c r="U376" s="231"/>
      <c r="V376" s="239">
        <f>+Tabla2[[#This Row],[Dic]]+Tabla2[[#This Row],[Nov]]+Tabla2[[#This Row],[Oct]]+Tabla2[[#This Row],[Sep]]+Tabla2[[#This Row],[Ago]]+Tabla2[[#This Row],[Jul]]+Tabla2[[#This Row],[Jun]]+Tabla2[[#This Row],[May]]+Tabla2[[#This Row],[Abr]]+Tabla2[[#This Row],[Mar]]+Tabla2[[#This Row],[Feb]]+Tabla2[[#This Row],[Ene]]</f>
        <v>1</v>
      </c>
      <c r="W376" s="259" t="s">
        <v>497</v>
      </c>
      <c r="X376" s="259"/>
      <c r="Y376" s="232"/>
      <c r="Z376" s="231" t="s">
        <v>1239</v>
      </c>
      <c r="AA376" s="255"/>
      <c r="AB376" s="255"/>
      <c r="AC376" s="255"/>
      <c r="AD376" s="255"/>
      <c r="AE376" s="255"/>
      <c r="AF376" s="255"/>
      <c r="AG376" s="255"/>
      <c r="AH376" s="255"/>
      <c r="AI376" s="255"/>
      <c r="AJ376" s="255"/>
      <c r="AK376" s="255"/>
      <c r="AL376" s="255"/>
      <c r="AM376" s="255"/>
      <c r="AN376" s="255"/>
      <c r="AO376" s="255"/>
      <c r="AP376" s="255"/>
      <c r="AQ376" s="255"/>
      <c r="AR376" s="255"/>
      <c r="AS376" s="255"/>
      <c r="AT376" s="255"/>
      <c r="AU376" s="255"/>
      <c r="AV376" s="255"/>
      <c r="AW376" s="255"/>
      <c r="AX376" s="255"/>
      <c r="AY376" s="255"/>
      <c r="AZ376" s="255"/>
      <c r="BA376" s="255"/>
      <c r="BB376" s="255"/>
    </row>
    <row r="377" spans="2:54" s="241" customFormat="1" ht="51" hidden="1">
      <c r="B377" s="263" t="e">
        <f>IF('Formulario PPGR2'!$G377="","",CONCATENATE('Formulario PPGR2'!$C377,".",'Formulario PPGR2'!$D377,".",'Formulario PPGR2'!$E377,".",'Formulario PPGR2'!$F377))</f>
        <v>#REF!</v>
      </c>
      <c r="C377" s="263" t="e">
        <f>IF('Formulario PPGR2'!$G377="","",'Formulario PPGR1'!#REF!)</f>
        <v>#REF!</v>
      </c>
      <c r="D377" s="263" t="e">
        <f>IF('Formulario PPGR2'!$G377="","",'Formulario PPGR1'!#REF!)</f>
        <v>#REF!</v>
      </c>
      <c r="E377" s="263" t="e">
        <f>IF('Formulario PPGR2'!$G377="","",'Formulario PPGR1'!#REF!)</f>
        <v>#REF!</v>
      </c>
      <c r="F377" s="263" t="e">
        <f>IF('Formulario PPGR2'!$G377="","",'Formulario PPGR1'!#REF!)</f>
        <v>#REF!</v>
      </c>
      <c r="G377" s="232" t="s">
        <v>310</v>
      </c>
      <c r="H377" s="232" t="s">
        <v>1298</v>
      </c>
      <c r="I377" s="232" t="s">
        <v>1299</v>
      </c>
      <c r="J377" s="231"/>
      <c r="K377" s="231"/>
      <c r="L377" s="231"/>
      <c r="M377" s="231">
        <v>1</v>
      </c>
      <c r="N377" s="231"/>
      <c r="O377" s="231"/>
      <c r="P377" s="231">
        <v>1</v>
      </c>
      <c r="Q377" s="231"/>
      <c r="R377" s="231"/>
      <c r="S377" s="231">
        <v>1</v>
      </c>
      <c r="T377" s="231"/>
      <c r="U377" s="231"/>
      <c r="V377" s="239">
        <f>+Tabla2[[#This Row],[Dic]]+Tabla2[[#This Row],[Nov]]+Tabla2[[#This Row],[Oct]]+Tabla2[[#This Row],[Sep]]+Tabla2[[#This Row],[Ago]]+Tabla2[[#This Row],[Jul]]+Tabla2[[#This Row],[Jun]]+Tabla2[[#This Row],[May]]+Tabla2[[#This Row],[Abr]]+Tabla2[[#This Row],[Mar]]+Tabla2[[#This Row],[Feb]]+Tabla2[[#This Row],[Ene]]</f>
        <v>3</v>
      </c>
      <c r="W377" s="259" t="s">
        <v>513</v>
      </c>
      <c r="X377" s="259"/>
      <c r="Y377" s="232"/>
      <c r="Z377" s="231" t="s">
        <v>1239</v>
      </c>
      <c r="AA377" s="255"/>
      <c r="AB377" s="255"/>
      <c r="AC377" s="255"/>
      <c r="AD377" s="255"/>
      <c r="AE377" s="255"/>
      <c r="AF377" s="255"/>
      <c r="AG377" s="255"/>
      <c r="AH377" s="255"/>
      <c r="AI377" s="255"/>
      <c r="AJ377" s="255"/>
      <c r="AK377" s="255"/>
      <c r="AL377" s="255"/>
      <c r="AM377" s="255"/>
      <c r="AN377" s="255"/>
      <c r="AO377" s="255"/>
      <c r="AP377" s="255"/>
      <c r="AQ377" s="255"/>
      <c r="AR377" s="255"/>
      <c r="AS377" s="255"/>
      <c r="AT377" s="255"/>
      <c r="AU377" s="255"/>
      <c r="AV377" s="255"/>
      <c r="AW377" s="255"/>
      <c r="AX377" s="255"/>
      <c r="AY377" s="255"/>
      <c r="AZ377" s="255"/>
      <c r="BA377" s="255"/>
      <c r="BB377" s="255"/>
    </row>
    <row r="378" spans="2:54" s="241" customFormat="1" ht="38.25" hidden="1">
      <c r="B378" s="263" t="e">
        <f>IF('Formulario PPGR2'!$G378="","",CONCATENATE('Formulario PPGR2'!$C378,".",'Formulario PPGR2'!$D378,".",'Formulario PPGR2'!$E378,".",'Formulario PPGR2'!$F378))</f>
        <v>#REF!</v>
      </c>
      <c r="C378" s="263" t="e">
        <f>IF('Formulario PPGR2'!$G378="","",'Formulario PPGR1'!#REF!)</f>
        <v>#REF!</v>
      </c>
      <c r="D378" s="263" t="e">
        <f>IF('Formulario PPGR2'!$G378="","",'Formulario PPGR1'!#REF!)</f>
        <v>#REF!</v>
      </c>
      <c r="E378" s="263" t="e">
        <f>IF('Formulario PPGR2'!$G378="","",'Formulario PPGR1'!#REF!)</f>
        <v>#REF!</v>
      </c>
      <c r="F378" s="263" t="e">
        <f>IF('Formulario PPGR2'!$G378="","",'Formulario PPGR1'!#REF!)</f>
        <v>#REF!</v>
      </c>
      <c r="G378" s="232" t="s">
        <v>315</v>
      </c>
      <c r="H378" s="232" t="s">
        <v>1300</v>
      </c>
      <c r="I378" s="232" t="s">
        <v>1301</v>
      </c>
      <c r="J378" s="231"/>
      <c r="K378" s="231"/>
      <c r="L378" s="231"/>
      <c r="M378" s="231"/>
      <c r="N378" s="231"/>
      <c r="O378" s="231">
        <v>1</v>
      </c>
      <c r="P378" s="231"/>
      <c r="Q378" s="231"/>
      <c r="R378" s="231"/>
      <c r="S378" s="231"/>
      <c r="T378" s="231"/>
      <c r="U378" s="231"/>
      <c r="V378" s="239">
        <f>+Tabla2[[#This Row],[Dic]]+Tabla2[[#This Row],[Nov]]+Tabla2[[#This Row],[Oct]]+Tabla2[[#This Row],[Sep]]+Tabla2[[#This Row],[Ago]]+Tabla2[[#This Row],[Jul]]+Tabla2[[#This Row],[Jun]]+Tabla2[[#This Row],[May]]+Tabla2[[#This Row],[Abr]]+Tabla2[[#This Row],[Mar]]+Tabla2[[#This Row],[Feb]]+Tabla2[[#This Row],[Ene]]</f>
        <v>1</v>
      </c>
      <c r="W378" s="232" t="s">
        <v>1302</v>
      </c>
      <c r="X378" s="259"/>
      <c r="Y378" s="232"/>
      <c r="Z378" s="231" t="s">
        <v>1239</v>
      </c>
      <c r="AA378" s="255"/>
      <c r="AB378" s="255"/>
      <c r="AC378" s="255"/>
      <c r="AD378" s="255"/>
      <c r="AE378" s="255"/>
      <c r="AF378" s="255"/>
      <c r="AG378" s="255"/>
      <c r="AH378" s="255"/>
      <c r="AI378" s="255"/>
      <c r="AJ378" s="255"/>
      <c r="AK378" s="255"/>
      <c r="AL378" s="255"/>
      <c r="AM378" s="255"/>
      <c r="AN378" s="255"/>
      <c r="AO378" s="255"/>
      <c r="AP378" s="255"/>
      <c r="AQ378" s="255"/>
      <c r="AR378" s="255"/>
      <c r="AS378" s="255"/>
      <c r="AT378" s="255"/>
      <c r="AU378" s="255"/>
      <c r="AV378" s="255"/>
      <c r="AW378" s="255"/>
      <c r="AX378" s="255"/>
      <c r="AY378" s="255"/>
      <c r="AZ378" s="255"/>
      <c r="BA378" s="255"/>
      <c r="BB378" s="255"/>
    </row>
    <row r="379" spans="2:54" s="241" customFormat="1" ht="38.25" hidden="1">
      <c r="B379" s="263" t="e">
        <f>IF('Formulario PPGR2'!$G379="","",CONCATENATE('Formulario PPGR2'!$C379,".",'Formulario PPGR2'!$D379,".",'Formulario PPGR2'!$E379,".",'Formulario PPGR2'!$F379))</f>
        <v>#REF!</v>
      </c>
      <c r="C379" s="263" t="e">
        <f>IF('Formulario PPGR2'!$G379="","",'Formulario PPGR1'!#REF!)</f>
        <v>#REF!</v>
      </c>
      <c r="D379" s="263" t="e">
        <f>IF('Formulario PPGR2'!$G379="","",'Formulario PPGR1'!#REF!)</f>
        <v>#REF!</v>
      </c>
      <c r="E379" s="263" t="e">
        <f>IF('Formulario PPGR2'!$G379="","",'Formulario PPGR1'!#REF!)</f>
        <v>#REF!</v>
      </c>
      <c r="F379" s="263" t="e">
        <f>IF('Formulario PPGR2'!$G379="","",'Formulario PPGR1'!#REF!)</f>
        <v>#REF!</v>
      </c>
      <c r="G379" s="232" t="s">
        <v>315</v>
      </c>
      <c r="H379" s="232" t="s">
        <v>1303</v>
      </c>
      <c r="I379" s="232" t="s">
        <v>1304</v>
      </c>
      <c r="J379" s="231"/>
      <c r="K379" s="231"/>
      <c r="L379" s="231"/>
      <c r="M379" s="231"/>
      <c r="N379" s="231"/>
      <c r="O379" s="231"/>
      <c r="P379" s="231">
        <v>1</v>
      </c>
      <c r="Q379" s="231"/>
      <c r="R379" s="231"/>
      <c r="S379" s="231"/>
      <c r="T379" s="231"/>
      <c r="U379" s="231"/>
      <c r="V379" s="239">
        <f>+Tabla2[[#This Row],[Dic]]+Tabla2[[#This Row],[Nov]]+Tabla2[[#This Row],[Oct]]+Tabla2[[#This Row],[Sep]]+Tabla2[[#This Row],[Ago]]+Tabla2[[#This Row],[Jul]]+Tabla2[[#This Row],[Jun]]+Tabla2[[#This Row],[May]]+Tabla2[[#This Row],[Abr]]+Tabla2[[#This Row],[Mar]]+Tabla2[[#This Row],[Feb]]+Tabla2[[#This Row],[Ene]]</f>
        <v>1</v>
      </c>
      <c r="W379" s="259" t="s">
        <v>496</v>
      </c>
      <c r="X379" s="259"/>
      <c r="Y379" s="232"/>
      <c r="Z379" s="231" t="s">
        <v>1239</v>
      </c>
      <c r="AA379" s="255"/>
      <c r="AB379" s="255"/>
      <c r="AC379" s="255"/>
      <c r="AD379" s="255"/>
      <c r="AE379" s="255"/>
      <c r="AF379" s="255"/>
      <c r="AG379" s="255"/>
      <c r="AH379" s="255"/>
      <c r="AI379" s="255"/>
      <c r="AJ379" s="255"/>
      <c r="AK379" s="255"/>
      <c r="AL379" s="255"/>
      <c r="AM379" s="255"/>
      <c r="AN379" s="255"/>
      <c r="AO379" s="255"/>
      <c r="AP379" s="255"/>
      <c r="AQ379" s="255"/>
      <c r="AR379" s="255"/>
      <c r="AS379" s="255"/>
      <c r="AT379" s="255"/>
      <c r="AU379" s="255"/>
      <c r="AV379" s="255"/>
      <c r="AW379" s="255"/>
      <c r="AX379" s="255"/>
      <c r="AY379" s="255"/>
      <c r="AZ379" s="255"/>
      <c r="BA379" s="255"/>
      <c r="BB379" s="255"/>
    </row>
    <row r="380" spans="2:54" s="241" customFormat="1" ht="25.5" hidden="1">
      <c r="B380" s="263" t="e">
        <f>IF('Formulario PPGR2'!$G380="","",CONCATENATE('Formulario PPGR2'!$C380,".",'Formulario PPGR2'!$D380,".",'Formulario PPGR2'!$E380,".",'Formulario PPGR2'!$F380))</f>
        <v>#REF!</v>
      </c>
      <c r="C380" s="263" t="e">
        <f>IF('Formulario PPGR2'!$G380="","",'Formulario PPGR1'!#REF!)</f>
        <v>#REF!</v>
      </c>
      <c r="D380" s="263" t="e">
        <f>IF('Formulario PPGR2'!$G380="","",'Formulario PPGR1'!#REF!)</f>
        <v>#REF!</v>
      </c>
      <c r="E380" s="263" t="e">
        <f>IF('Formulario PPGR2'!$G380="","",'Formulario PPGR1'!#REF!)</f>
        <v>#REF!</v>
      </c>
      <c r="F380" s="263" t="e">
        <f>IF('Formulario PPGR2'!$G380="","",'Formulario PPGR1'!#REF!)</f>
        <v>#REF!</v>
      </c>
      <c r="G380" s="232" t="s">
        <v>318</v>
      </c>
      <c r="H380" s="232" t="s">
        <v>1305</v>
      </c>
      <c r="I380" s="232" t="s">
        <v>1306</v>
      </c>
      <c r="J380" s="231"/>
      <c r="K380" s="231"/>
      <c r="L380" s="231"/>
      <c r="M380" s="231"/>
      <c r="N380" s="231">
        <v>1</v>
      </c>
      <c r="O380" s="231"/>
      <c r="P380" s="231"/>
      <c r="Q380" s="231">
        <v>1</v>
      </c>
      <c r="R380" s="231"/>
      <c r="S380" s="231"/>
      <c r="T380" s="231">
        <v>1</v>
      </c>
      <c r="U380" s="231"/>
      <c r="V380" s="239">
        <f>+Tabla2[[#This Row],[Dic]]+Tabla2[[#This Row],[Nov]]+Tabla2[[#This Row],[Oct]]+Tabla2[[#This Row],[Sep]]+Tabla2[[#This Row],[Ago]]+Tabla2[[#This Row],[Jul]]+Tabla2[[#This Row],[Jun]]+Tabla2[[#This Row],[May]]+Tabla2[[#This Row],[Abr]]+Tabla2[[#This Row],[Mar]]+Tabla2[[#This Row],[Feb]]+Tabla2[[#This Row],[Ene]]</f>
        <v>3</v>
      </c>
      <c r="W380" s="259" t="s">
        <v>496</v>
      </c>
      <c r="X380" s="259"/>
      <c r="Y380" s="232" t="s">
        <v>1284</v>
      </c>
      <c r="Z380" s="231" t="s">
        <v>1239</v>
      </c>
      <c r="AA380" s="255"/>
      <c r="AB380" s="255"/>
      <c r="AC380" s="255"/>
      <c r="AD380" s="255"/>
      <c r="AE380" s="255"/>
      <c r="AF380" s="255"/>
      <c r="AG380" s="255"/>
      <c r="AH380" s="255"/>
      <c r="AI380" s="255"/>
      <c r="AJ380" s="255"/>
      <c r="AK380" s="255"/>
      <c r="AL380" s="255"/>
      <c r="AM380" s="255"/>
      <c r="AN380" s="255"/>
      <c r="AO380" s="255"/>
      <c r="AP380" s="255"/>
      <c r="AQ380" s="255"/>
      <c r="AR380" s="255"/>
      <c r="AS380" s="255"/>
      <c r="AT380" s="255"/>
      <c r="AU380" s="255"/>
      <c r="AV380" s="255"/>
      <c r="AW380" s="255"/>
      <c r="AX380" s="255"/>
      <c r="AY380" s="255"/>
      <c r="AZ380" s="255"/>
      <c r="BA380" s="255"/>
      <c r="BB380" s="255"/>
    </row>
    <row r="381" spans="2:54" s="241" customFormat="1" ht="38.25" hidden="1">
      <c r="B381" s="263" t="e">
        <f>IF('Formulario PPGR2'!$G381="","",CONCATENATE('Formulario PPGR2'!$C381,".",'Formulario PPGR2'!$D381,".",'Formulario PPGR2'!$E381,".",'Formulario PPGR2'!$F381))</f>
        <v>#REF!</v>
      </c>
      <c r="C381" s="263" t="e">
        <f>IF('Formulario PPGR2'!$G381="","",'Formulario PPGR1'!#REF!)</f>
        <v>#REF!</v>
      </c>
      <c r="D381" s="263" t="e">
        <f>IF('Formulario PPGR2'!$G381="","",'Formulario PPGR1'!#REF!)</f>
        <v>#REF!</v>
      </c>
      <c r="E381" s="263" t="e">
        <f>IF('Formulario PPGR2'!$G381="","",'Formulario PPGR1'!#REF!)</f>
        <v>#REF!</v>
      </c>
      <c r="F381" s="263" t="e">
        <f>IF('Formulario PPGR2'!$G381="","",'Formulario PPGR1'!#REF!)</f>
        <v>#REF!</v>
      </c>
      <c r="G381" s="232" t="s">
        <v>318</v>
      </c>
      <c r="H381" s="232" t="s">
        <v>1307</v>
      </c>
      <c r="I381" s="232" t="s">
        <v>1308</v>
      </c>
      <c r="J381" s="231"/>
      <c r="K381" s="231"/>
      <c r="L381" s="231"/>
      <c r="M381" s="231">
        <v>2</v>
      </c>
      <c r="N381" s="231">
        <v>2</v>
      </c>
      <c r="O381" s="231">
        <v>2</v>
      </c>
      <c r="P381" s="231">
        <v>2</v>
      </c>
      <c r="Q381" s="231">
        <v>2</v>
      </c>
      <c r="R381" s="231">
        <v>2</v>
      </c>
      <c r="S381" s="231">
        <v>2</v>
      </c>
      <c r="T381" s="231">
        <v>2</v>
      </c>
      <c r="U381" s="231">
        <v>2</v>
      </c>
      <c r="V381" s="239">
        <f>+Tabla2[[#This Row],[Dic]]+Tabla2[[#This Row],[Nov]]+Tabla2[[#This Row],[Oct]]+Tabla2[[#This Row],[Sep]]+Tabla2[[#This Row],[Ago]]+Tabla2[[#This Row],[Jul]]+Tabla2[[#This Row],[Jun]]+Tabla2[[#This Row],[May]]+Tabla2[[#This Row],[Abr]]+Tabla2[[#This Row],[Mar]]+Tabla2[[#This Row],[Feb]]+Tabla2[[#This Row],[Ene]]</f>
        <v>18</v>
      </c>
      <c r="W381" s="259" t="s">
        <v>507</v>
      </c>
      <c r="X381" s="259" t="s">
        <v>507</v>
      </c>
      <c r="Y381" s="232" t="s">
        <v>1309</v>
      </c>
      <c r="Z381" s="231" t="s">
        <v>1239</v>
      </c>
      <c r="AA381" s="255"/>
      <c r="AB381" s="255"/>
      <c r="AC381" s="255"/>
      <c r="AD381" s="255"/>
      <c r="AE381" s="255"/>
      <c r="AF381" s="255"/>
      <c r="AG381" s="255"/>
      <c r="AH381" s="255"/>
      <c r="AI381" s="255"/>
      <c r="AJ381" s="255"/>
      <c r="AK381" s="255"/>
      <c r="AL381" s="255"/>
      <c r="AM381" s="255"/>
      <c r="AN381" s="255"/>
      <c r="AO381" s="255"/>
      <c r="AP381" s="255"/>
      <c r="AQ381" s="255"/>
      <c r="AR381" s="255"/>
      <c r="AS381" s="255"/>
      <c r="AT381" s="255"/>
      <c r="AU381" s="255"/>
      <c r="AV381" s="255"/>
      <c r="AW381" s="255"/>
      <c r="AX381" s="255"/>
      <c r="AY381" s="255"/>
      <c r="AZ381" s="255"/>
      <c r="BA381" s="255"/>
      <c r="BB381" s="255"/>
    </row>
    <row r="382" spans="2:54" s="241" customFormat="1" ht="38.25" hidden="1">
      <c r="B382" s="263" t="e">
        <f>IF('Formulario PPGR2'!$G382="","",CONCATENATE('Formulario PPGR2'!$C382,".",'Formulario PPGR2'!$D382,".",'Formulario PPGR2'!$E382,".",'Formulario PPGR2'!$F382))</f>
        <v>#REF!</v>
      </c>
      <c r="C382" s="263" t="e">
        <f>IF('Formulario PPGR2'!$G382="","",'Formulario PPGR1'!#REF!)</f>
        <v>#REF!</v>
      </c>
      <c r="D382" s="263" t="e">
        <f>IF('Formulario PPGR2'!$G382="","",'Formulario PPGR1'!#REF!)</f>
        <v>#REF!</v>
      </c>
      <c r="E382" s="263" t="e">
        <f>IF('Formulario PPGR2'!$G382="","",'Formulario PPGR1'!#REF!)</f>
        <v>#REF!</v>
      </c>
      <c r="F382" s="263" t="e">
        <f>IF('Formulario PPGR2'!$G382="","",'Formulario PPGR1'!#REF!)</f>
        <v>#REF!</v>
      </c>
      <c r="G382" s="232" t="s">
        <v>318</v>
      </c>
      <c r="H382" s="232" t="s">
        <v>1310</v>
      </c>
      <c r="I382" s="232" t="s">
        <v>1311</v>
      </c>
      <c r="J382" s="231"/>
      <c r="K382" s="231"/>
      <c r="L382" s="231">
        <v>1</v>
      </c>
      <c r="M382" s="231"/>
      <c r="N382" s="231"/>
      <c r="O382" s="231">
        <v>1</v>
      </c>
      <c r="P382" s="231"/>
      <c r="Q382" s="231"/>
      <c r="R382" s="231">
        <v>1</v>
      </c>
      <c r="S382" s="231"/>
      <c r="T382" s="231"/>
      <c r="U382" s="231">
        <v>1</v>
      </c>
      <c r="V382" s="239">
        <f>+Tabla2[[#This Row],[Dic]]+Tabla2[[#This Row],[Nov]]+Tabla2[[#This Row],[Oct]]+Tabla2[[#This Row],[Sep]]+Tabla2[[#This Row],[Ago]]+Tabla2[[#This Row],[Jul]]+Tabla2[[#This Row],[Jun]]+Tabla2[[#This Row],[May]]+Tabla2[[#This Row],[Abr]]+Tabla2[[#This Row],[Mar]]+Tabla2[[#This Row],[Feb]]+Tabla2[[#This Row],[Ene]]</f>
        <v>4</v>
      </c>
      <c r="W382" s="259" t="s">
        <v>497</v>
      </c>
      <c r="X382" s="259" t="s">
        <v>735</v>
      </c>
      <c r="Y382" s="232"/>
      <c r="Z382" s="231" t="s">
        <v>1239</v>
      </c>
      <c r="AA382" s="255"/>
      <c r="AB382" s="255"/>
      <c r="AC382" s="255"/>
      <c r="AD382" s="255"/>
      <c r="AE382" s="255"/>
      <c r="AF382" s="255"/>
      <c r="AG382" s="255"/>
      <c r="AH382" s="255"/>
      <c r="AI382" s="255"/>
      <c r="AJ382" s="255"/>
      <c r="AK382" s="255"/>
      <c r="AL382" s="255"/>
      <c r="AM382" s="255"/>
      <c r="AN382" s="255"/>
      <c r="AO382" s="255"/>
      <c r="AP382" s="255"/>
      <c r="AQ382" s="255"/>
      <c r="AR382" s="255"/>
      <c r="AS382" s="255"/>
      <c r="AT382" s="255"/>
      <c r="AU382" s="255"/>
      <c r="AV382" s="255"/>
      <c r="AW382" s="255"/>
      <c r="AX382" s="255"/>
      <c r="AY382" s="255"/>
      <c r="AZ382" s="255"/>
      <c r="BA382" s="255"/>
      <c r="BB382" s="255"/>
    </row>
    <row r="383" spans="2:54" s="241" customFormat="1" ht="51" hidden="1">
      <c r="B383" s="263" t="e">
        <f>IF('Formulario PPGR2'!$G383="","",CONCATENATE('Formulario PPGR2'!$C383,".",'Formulario PPGR2'!$D383,".",'Formulario PPGR2'!$E383,".",'Formulario PPGR2'!$F383))</f>
        <v>#REF!</v>
      </c>
      <c r="C383" s="263" t="e">
        <f>IF('Formulario PPGR2'!$G383="","",'Formulario PPGR1'!#REF!)</f>
        <v>#REF!</v>
      </c>
      <c r="D383" s="263" t="e">
        <f>IF('Formulario PPGR2'!$G383="","",'Formulario PPGR1'!#REF!)</f>
        <v>#REF!</v>
      </c>
      <c r="E383" s="263" t="e">
        <f>IF('Formulario PPGR2'!$G383="","",'Formulario PPGR1'!#REF!)</f>
        <v>#REF!</v>
      </c>
      <c r="F383" s="263" t="e">
        <f>IF('Formulario PPGR2'!$G383="","",'Formulario PPGR1'!#REF!)</f>
        <v>#REF!</v>
      </c>
      <c r="G383" s="232" t="s">
        <v>322</v>
      </c>
      <c r="H383" s="232" t="s">
        <v>1312</v>
      </c>
      <c r="I383" s="232" t="s">
        <v>1313</v>
      </c>
      <c r="J383" s="231"/>
      <c r="K383" s="231"/>
      <c r="L383" s="231">
        <v>1</v>
      </c>
      <c r="M383" s="231"/>
      <c r="N383" s="231"/>
      <c r="O383" s="231"/>
      <c r="P383" s="231"/>
      <c r="Q383" s="231"/>
      <c r="R383" s="231"/>
      <c r="S383" s="231"/>
      <c r="T383" s="231">
        <v>1</v>
      </c>
      <c r="U383" s="231"/>
      <c r="V383" s="239">
        <f>+Tabla2[[#This Row],[Dic]]+Tabla2[[#This Row],[Nov]]+Tabla2[[#This Row],[Oct]]+Tabla2[[#This Row],[Sep]]+Tabla2[[#This Row],[Ago]]+Tabla2[[#This Row],[Jul]]+Tabla2[[#This Row],[Jun]]+Tabla2[[#This Row],[May]]+Tabla2[[#This Row],[Abr]]+Tabla2[[#This Row],[Mar]]+Tabla2[[#This Row],[Feb]]+Tabla2[[#This Row],[Ene]]</f>
        <v>2</v>
      </c>
      <c r="W383" s="259" t="s">
        <v>496</v>
      </c>
      <c r="X383" s="259" t="s">
        <v>518</v>
      </c>
      <c r="Y383" s="232" t="s">
        <v>1314</v>
      </c>
      <c r="Z383" s="231" t="s">
        <v>1239</v>
      </c>
      <c r="AA383" s="255"/>
      <c r="AB383" s="255"/>
      <c r="AC383" s="255"/>
      <c r="AD383" s="255"/>
      <c r="AE383" s="255"/>
      <c r="AF383" s="255"/>
      <c r="AG383" s="255"/>
      <c r="AH383" s="255"/>
      <c r="AI383" s="255"/>
      <c r="AJ383" s="255"/>
      <c r="AK383" s="255"/>
      <c r="AL383" s="255"/>
      <c r="AM383" s="255"/>
      <c r="AN383" s="255"/>
      <c r="AO383" s="255"/>
      <c r="AP383" s="255"/>
      <c r="AQ383" s="255"/>
      <c r="AR383" s="255"/>
      <c r="AS383" s="255"/>
      <c r="AT383" s="255"/>
      <c r="AU383" s="255"/>
      <c r="AV383" s="255"/>
      <c r="AW383" s="255"/>
      <c r="AX383" s="255"/>
      <c r="AY383" s="255"/>
      <c r="AZ383" s="255"/>
      <c r="BA383" s="255"/>
      <c r="BB383" s="255"/>
    </row>
    <row r="384" spans="2:54" s="241" customFormat="1" ht="63.75" hidden="1">
      <c r="B384" s="263" t="e">
        <f>IF('Formulario PPGR2'!$G384="","",CONCATENATE('Formulario PPGR2'!$C384,".",'Formulario PPGR2'!$D384,".",'Formulario PPGR2'!$E384,".",'Formulario PPGR2'!$F384))</f>
        <v>#REF!</v>
      </c>
      <c r="C384" s="263" t="e">
        <f>IF('Formulario PPGR2'!$G384="","",'Formulario PPGR1'!#REF!)</f>
        <v>#REF!</v>
      </c>
      <c r="D384" s="263" t="e">
        <f>IF('Formulario PPGR2'!$G384="","",'Formulario PPGR1'!#REF!)</f>
        <v>#REF!</v>
      </c>
      <c r="E384" s="263" t="e">
        <f>IF('Formulario PPGR2'!$G384="","",'Formulario PPGR1'!#REF!)</f>
        <v>#REF!</v>
      </c>
      <c r="F384" s="263" t="e">
        <f>IF('Formulario PPGR2'!$G384="","",'Formulario PPGR1'!#REF!)</f>
        <v>#REF!</v>
      </c>
      <c r="G384" s="232" t="s">
        <v>322</v>
      </c>
      <c r="H384" s="232" t="s">
        <v>1315</v>
      </c>
      <c r="I384" s="232" t="s">
        <v>1316</v>
      </c>
      <c r="J384" s="231"/>
      <c r="K384" s="231"/>
      <c r="L384" s="231"/>
      <c r="M384" s="231"/>
      <c r="N384" s="231"/>
      <c r="O384" s="231">
        <v>1</v>
      </c>
      <c r="P384" s="231"/>
      <c r="Q384" s="231"/>
      <c r="R384" s="231"/>
      <c r="S384" s="231"/>
      <c r="T384" s="231"/>
      <c r="U384" s="231">
        <v>1</v>
      </c>
      <c r="V384" s="239">
        <f>+Tabla2[[#This Row],[Dic]]+Tabla2[[#This Row],[Nov]]+Tabla2[[#This Row],[Oct]]+Tabla2[[#This Row],[Sep]]+Tabla2[[#This Row],[Ago]]+Tabla2[[#This Row],[Jul]]+Tabla2[[#This Row],[Jun]]+Tabla2[[#This Row],[May]]+Tabla2[[#This Row],[Abr]]+Tabla2[[#This Row],[Mar]]+Tabla2[[#This Row],[Feb]]+Tabla2[[#This Row],[Ene]]</f>
        <v>2</v>
      </c>
      <c r="W384" s="259" t="s">
        <v>513</v>
      </c>
      <c r="X384" s="259" t="s">
        <v>497</v>
      </c>
      <c r="Y384" s="232" t="s">
        <v>1317</v>
      </c>
      <c r="Z384" s="231" t="s">
        <v>1239</v>
      </c>
      <c r="AA384" s="255"/>
      <c r="AB384" s="255"/>
      <c r="AC384" s="255"/>
      <c r="AD384" s="255"/>
      <c r="AE384" s="255"/>
      <c r="AF384" s="255"/>
      <c r="AG384" s="255"/>
      <c r="AH384" s="255"/>
      <c r="AI384" s="255"/>
      <c r="AJ384" s="255"/>
      <c r="AK384" s="255"/>
      <c r="AL384" s="255"/>
      <c r="AM384" s="255"/>
      <c r="AN384" s="255"/>
      <c r="AO384" s="255"/>
      <c r="AP384" s="255"/>
      <c r="AQ384" s="255"/>
      <c r="AR384" s="255"/>
      <c r="AS384" s="255"/>
      <c r="AT384" s="255"/>
      <c r="AU384" s="255"/>
      <c r="AV384" s="255"/>
      <c r="AW384" s="255"/>
      <c r="AX384" s="255"/>
      <c r="AY384" s="255"/>
      <c r="AZ384" s="255"/>
      <c r="BA384" s="255"/>
      <c r="BB384" s="255"/>
    </row>
    <row r="385" spans="2:54" s="241" customFormat="1" ht="63.75" hidden="1">
      <c r="B385" s="263" t="e">
        <f>IF('Formulario PPGR2'!$G385="","",CONCATENATE('Formulario PPGR2'!$C385,".",'Formulario PPGR2'!$D385,".",'Formulario PPGR2'!$E385,".",'Formulario PPGR2'!$F385))</f>
        <v>#REF!</v>
      </c>
      <c r="C385" s="263" t="e">
        <f>IF('Formulario PPGR2'!$G385="","",'Formulario PPGR1'!#REF!)</f>
        <v>#REF!</v>
      </c>
      <c r="D385" s="263" t="e">
        <f>IF('Formulario PPGR2'!$G385="","",'Formulario PPGR1'!#REF!)</f>
        <v>#REF!</v>
      </c>
      <c r="E385" s="263" t="e">
        <f>IF('Formulario PPGR2'!$G385="","",'Formulario PPGR1'!#REF!)</f>
        <v>#REF!</v>
      </c>
      <c r="F385" s="263" t="e">
        <f>IF('Formulario PPGR2'!$G385="","",'Formulario PPGR1'!#REF!)</f>
        <v>#REF!</v>
      </c>
      <c r="G385" s="232" t="s">
        <v>322</v>
      </c>
      <c r="H385" s="232" t="s">
        <v>1318</v>
      </c>
      <c r="I385" s="232" t="s">
        <v>1319</v>
      </c>
      <c r="J385" s="231"/>
      <c r="K385" s="231"/>
      <c r="L385" s="231"/>
      <c r="M385" s="231"/>
      <c r="N385" s="231"/>
      <c r="O385" s="231">
        <v>1</v>
      </c>
      <c r="P385" s="231"/>
      <c r="Q385" s="231"/>
      <c r="R385" s="231"/>
      <c r="S385" s="231"/>
      <c r="T385" s="231"/>
      <c r="U385" s="231">
        <v>1</v>
      </c>
      <c r="V385" s="239">
        <f>+Tabla2[[#This Row],[Dic]]+Tabla2[[#This Row],[Nov]]+Tabla2[[#This Row],[Oct]]+Tabla2[[#This Row],[Sep]]+Tabla2[[#This Row],[Ago]]+Tabla2[[#This Row],[Jul]]+Tabla2[[#This Row],[Jun]]+Tabla2[[#This Row],[May]]+Tabla2[[#This Row],[Abr]]+Tabla2[[#This Row],[Mar]]+Tabla2[[#This Row],[Feb]]+Tabla2[[#This Row],[Ene]]</f>
        <v>2</v>
      </c>
      <c r="W385" s="259" t="s">
        <v>497</v>
      </c>
      <c r="X385" s="259"/>
      <c r="Y385" s="232"/>
      <c r="Z385" s="231" t="s">
        <v>1239</v>
      </c>
      <c r="AA385" s="255"/>
      <c r="AB385" s="255"/>
      <c r="AC385" s="255"/>
      <c r="AD385" s="255"/>
      <c r="AE385" s="255"/>
      <c r="AF385" s="255"/>
      <c r="AG385" s="255"/>
      <c r="AH385" s="255"/>
      <c r="AI385" s="255"/>
      <c r="AJ385" s="255"/>
      <c r="AK385" s="255"/>
      <c r="AL385" s="255"/>
      <c r="AM385" s="255"/>
      <c r="AN385" s="255"/>
      <c r="AO385" s="255"/>
      <c r="AP385" s="255"/>
      <c r="AQ385" s="255"/>
      <c r="AR385" s="255"/>
      <c r="AS385" s="255"/>
      <c r="AT385" s="255"/>
      <c r="AU385" s="255"/>
      <c r="AV385" s="255"/>
      <c r="AW385" s="255"/>
      <c r="AX385" s="255"/>
      <c r="AY385" s="255"/>
      <c r="AZ385" s="255"/>
      <c r="BA385" s="255"/>
      <c r="BB385" s="255"/>
    </row>
    <row r="386" spans="2:54" s="241" customFormat="1" ht="63.75" hidden="1">
      <c r="B386" s="263" t="e">
        <f>IF('Formulario PPGR2'!$G386="","",CONCATENATE('Formulario PPGR2'!$C386,".",'Formulario PPGR2'!$D386,".",'Formulario PPGR2'!$E386,".",'Formulario PPGR2'!$F386))</f>
        <v>#REF!</v>
      </c>
      <c r="C386" s="263" t="e">
        <f>IF('Formulario PPGR2'!$G386="","",'Formulario PPGR1'!#REF!)</f>
        <v>#REF!</v>
      </c>
      <c r="D386" s="263" t="e">
        <f>IF('Formulario PPGR2'!$G386="","",'Formulario PPGR1'!#REF!)</f>
        <v>#REF!</v>
      </c>
      <c r="E386" s="263" t="e">
        <f>IF('Formulario PPGR2'!$G386="","",'Formulario PPGR1'!#REF!)</f>
        <v>#REF!</v>
      </c>
      <c r="F386" s="263" t="e">
        <f>IF('Formulario PPGR2'!$G386="","",'Formulario PPGR1'!#REF!)</f>
        <v>#REF!</v>
      </c>
      <c r="G386" s="232" t="s">
        <v>322</v>
      </c>
      <c r="H386" s="232" t="s">
        <v>1320</v>
      </c>
      <c r="I386" s="232" t="s">
        <v>1321</v>
      </c>
      <c r="J386" s="231"/>
      <c r="K386" s="231"/>
      <c r="L386" s="231">
        <v>1</v>
      </c>
      <c r="M386" s="231"/>
      <c r="N386" s="231"/>
      <c r="O386" s="231"/>
      <c r="P386" s="231"/>
      <c r="Q386" s="231"/>
      <c r="R386" s="231"/>
      <c r="S386" s="231"/>
      <c r="T386" s="231"/>
      <c r="U386" s="231">
        <v>1</v>
      </c>
      <c r="V386" s="239">
        <f>+Tabla2[[#This Row],[Dic]]+Tabla2[[#This Row],[Nov]]+Tabla2[[#This Row],[Oct]]+Tabla2[[#This Row],[Sep]]+Tabla2[[#This Row],[Ago]]+Tabla2[[#This Row],[Jul]]+Tabla2[[#This Row],[Jun]]+Tabla2[[#This Row],[May]]+Tabla2[[#This Row],[Abr]]+Tabla2[[#This Row],[Mar]]+Tabla2[[#This Row],[Feb]]+Tabla2[[#This Row],[Ene]]</f>
        <v>2</v>
      </c>
      <c r="W386" s="259" t="s">
        <v>513</v>
      </c>
      <c r="X386" s="259"/>
      <c r="Y386" s="232"/>
      <c r="Z386" s="231" t="s">
        <v>1239</v>
      </c>
      <c r="AA386" s="255"/>
      <c r="AB386" s="255"/>
      <c r="AC386" s="255"/>
      <c r="AD386" s="255"/>
      <c r="AE386" s="255"/>
      <c r="AF386" s="255"/>
      <c r="AG386" s="255"/>
      <c r="AH386" s="255"/>
      <c r="AI386" s="255"/>
      <c r="AJ386" s="255"/>
      <c r="AK386" s="255"/>
      <c r="AL386" s="255"/>
      <c r="AM386" s="255"/>
      <c r="AN386" s="255"/>
      <c r="AO386" s="255"/>
      <c r="AP386" s="255"/>
      <c r="AQ386" s="255"/>
      <c r="AR386" s="255"/>
      <c r="AS386" s="255"/>
      <c r="AT386" s="255"/>
      <c r="AU386" s="255"/>
      <c r="AV386" s="255"/>
      <c r="AW386" s="255"/>
      <c r="AX386" s="255"/>
      <c r="AY386" s="255"/>
      <c r="AZ386" s="255"/>
      <c r="BA386" s="255"/>
      <c r="BB386" s="255"/>
    </row>
    <row r="387" spans="2:54" s="241" customFormat="1" ht="38.25" hidden="1">
      <c r="B387" s="263" t="e">
        <f>IF('Formulario PPGR2'!$G387="","",CONCATENATE('Formulario PPGR2'!$C387,".",'Formulario PPGR2'!$D387,".",'Formulario PPGR2'!$E387,".",'Formulario PPGR2'!$F387))</f>
        <v>#REF!</v>
      </c>
      <c r="C387" s="263" t="e">
        <f>IF('Formulario PPGR2'!$G387="","",'Formulario PPGR1'!#REF!)</f>
        <v>#REF!</v>
      </c>
      <c r="D387" s="263" t="e">
        <f>IF('Formulario PPGR2'!$G387="","",'Formulario PPGR1'!#REF!)</f>
        <v>#REF!</v>
      </c>
      <c r="E387" s="263" t="e">
        <f>IF('Formulario PPGR2'!$G387="","",'Formulario PPGR1'!#REF!)</f>
        <v>#REF!</v>
      </c>
      <c r="F387" s="263" t="e">
        <f>IF('Formulario PPGR2'!$G387="","",'Formulario PPGR1'!#REF!)</f>
        <v>#REF!</v>
      </c>
      <c r="G387" s="232" t="s">
        <v>322</v>
      </c>
      <c r="H387" s="232" t="s">
        <v>1322</v>
      </c>
      <c r="I387" s="232" t="s">
        <v>1323</v>
      </c>
      <c r="J387" s="231"/>
      <c r="K387" s="231"/>
      <c r="L387" s="231"/>
      <c r="M387" s="231"/>
      <c r="N387" s="231"/>
      <c r="O387" s="231">
        <v>1</v>
      </c>
      <c r="P387" s="231"/>
      <c r="Q387" s="231"/>
      <c r="R387" s="231"/>
      <c r="S387" s="231"/>
      <c r="T387" s="231"/>
      <c r="U387" s="231">
        <v>1</v>
      </c>
      <c r="V387" s="239">
        <f>+Tabla2[[#This Row],[Dic]]+Tabla2[[#This Row],[Nov]]+Tabla2[[#This Row],[Oct]]+Tabla2[[#This Row],[Sep]]+Tabla2[[#This Row],[Ago]]+Tabla2[[#This Row],[Jul]]+Tabla2[[#This Row],[Jun]]+Tabla2[[#This Row],[May]]+Tabla2[[#This Row],[Abr]]+Tabla2[[#This Row],[Mar]]+Tabla2[[#This Row],[Feb]]+Tabla2[[#This Row],[Ene]]</f>
        <v>2</v>
      </c>
      <c r="W387" s="259" t="s">
        <v>507</v>
      </c>
      <c r="X387" s="259"/>
      <c r="Y387" s="232" t="s">
        <v>1324</v>
      </c>
      <c r="Z387" s="231" t="s">
        <v>1239</v>
      </c>
      <c r="AA387" s="255"/>
      <c r="AB387" s="255"/>
      <c r="AC387" s="255"/>
      <c r="AD387" s="255"/>
      <c r="AE387" s="255"/>
      <c r="AF387" s="255"/>
      <c r="AG387" s="255"/>
      <c r="AH387" s="255"/>
      <c r="AI387" s="255"/>
      <c r="AJ387" s="255"/>
      <c r="AK387" s="255"/>
      <c r="AL387" s="255"/>
      <c r="AM387" s="255"/>
      <c r="AN387" s="255"/>
      <c r="AO387" s="255"/>
      <c r="AP387" s="255"/>
      <c r="AQ387" s="255"/>
      <c r="AR387" s="255"/>
      <c r="AS387" s="255"/>
      <c r="AT387" s="255"/>
      <c r="AU387" s="255"/>
      <c r="AV387" s="255"/>
      <c r="AW387" s="255"/>
      <c r="AX387" s="255"/>
      <c r="AY387" s="255"/>
      <c r="AZ387" s="255"/>
      <c r="BA387" s="255"/>
      <c r="BB387" s="255"/>
    </row>
    <row r="388" spans="2:54" s="241" customFormat="1" ht="51" hidden="1">
      <c r="B388" s="263" t="e">
        <f>IF('Formulario PPGR2'!$G388="","",CONCATENATE('Formulario PPGR2'!$C388,".",'Formulario PPGR2'!$D388,".",'Formulario PPGR2'!$E388,".",'Formulario PPGR2'!$F388))</f>
        <v>#REF!</v>
      </c>
      <c r="C388" s="263" t="e">
        <f>IF('Formulario PPGR2'!$G388="","",'Formulario PPGR1'!#REF!)</f>
        <v>#REF!</v>
      </c>
      <c r="D388" s="263" t="e">
        <f>IF('Formulario PPGR2'!$G388="","",'Formulario PPGR1'!#REF!)</f>
        <v>#REF!</v>
      </c>
      <c r="E388" s="263" t="e">
        <f>IF('Formulario PPGR2'!$G388="","",'Formulario PPGR1'!#REF!)</f>
        <v>#REF!</v>
      </c>
      <c r="F388" s="263" t="e">
        <f>IF('Formulario PPGR2'!$G388="","",'Formulario PPGR1'!#REF!)</f>
        <v>#REF!</v>
      </c>
      <c r="G388" s="232" t="s">
        <v>336</v>
      </c>
      <c r="H388" s="232" t="s">
        <v>1325</v>
      </c>
      <c r="I388" s="232" t="s">
        <v>1326</v>
      </c>
      <c r="J388" s="231">
        <v>1</v>
      </c>
      <c r="K388" s="231"/>
      <c r="L388" s="231"/>
      <c r="M388" s="231"/>
      <c r="N388" s="231"/>
      <c r="O388" s="231"/>
      <c r="P388" s="231"/>
      <c r="Q388" s="231"/>
      <c r="R388" s="231"/>
      <c r="S388" s="231"/>
      <c r="T388" s="231"/>
      <c r="U388" s="231"/>
      <c r="V388" s="239">
        <f>+Tabla2[[#This Row],[Dic]]+Tabla2[[#This Row],[Nov]]+Tabla2[[#This Row],[Oct]]+Tabla2[[#This Row],[Sep]]+Tabla2[[#This Row],[Ago]]+Tabla2[[#This Row],[Jul]]+Tabla2[[#This Row],[Jun]]+Tabla2[[#This Row],[May]]+Tabla2[[#This Row],[Abr]]+Tabla2[[#This Row],[Mar]]+Tabla2[[#This Row],[Feb]]+Tabla2[[#This Row],[Ene]]</f>
        <v>1</v>
      </c>
      <c r="W388" s="259" t="s">
        <v>1327</v>
      </c>
      <c r="X388" s="259"/>
      <c r="Y388" s="232"/>
      <c r="Z388" s="231" t="s">
        <v>1328</v>
      </c>
      <c r="AA388" s="255"/>
      <c r="AB388" s="255"/>
      <c r="AC388" s="255"/>
      <c r="AD388" s="255"/>
      <c r="AE388" s="255"/>
      <c r="AF388" s="255"/>
      <c r="AG388" s="255"/>
      <c r="AH388" s="255"/>
      <c r="AI388" s="255"/>
      <c r="AJ388" s="255"/>
      <c r="AK388" s="255"/>
      <c r="AL388" s="255"/>
      <c r="AM388" s="255"/>
      <c r="AN388" s="255"/>
      <c r="AO388" s="255"/>
      <c r="AP388" s="255"/>
      <c r="AQ388" s="255"/>
      <c r="AR388" s="255"/>
      <c r="AS388" s="255"/>
      <c r="AT388" s="255"/>
      <c r="AU388" s="255"/>
      <c r="AV388" s="255"/>
      <c r="AW388" s="255"/>
      <c r="AX388" s="255"/>
      <c r="AY388" s="255"/>
      <c r="AZ388" s="255"/>
      <c r="BA388" s="255"/>
      <c r="BB388" s="255"/>
    </row>
    <row r="389" spans="2:54" s="241" customFormat="1" ht="38.25" hidden="1">
      <c r="B389" s="263" t="e">
        <f>IF('Formulario PPGR2'!$G389="","",CONCATENATE('Formulario PPGR2'!$C389,".",'Formulario PPGR2'!$D389,".",'Formulario PPGR2'!$E389,".",'Formulario PPGR2'!$F389))</f>
        <v>#REF!</v>
      </c>
      <c r="C389" s="263" t="e">
        <f>IF('Formulario PPGR2'!$G389="","",'Formulario PPGR1'!#REF!)</f>
        <v>#REF!</v>
      </c>
      <c r="D389" s="263" t="e">
        <f>IF('Formulario PPGR2'!$G389="","",'Formulario PPGR1'!#REF!)</f>
        <v>#REF!</v>
      </c>
      <c r="E389" s="263" t="e">
        <f>IF('Formulario PPGR2'!$G389="","",'Formulario PPGR1'!#REF!)</f>
        <v>#REF!</v>
      </c>
      <c r="F389" s="263" t="e">
        <f>IF('Formulario PPGR2'!$G389="","",'Formulario PPGR1'!#REF!)</f>
        <v>#REF!</v>
      </c>
      <c r="G389" s="232" t="s">
        <v>336</v>
      </c>
      <c r="H389" s="232" t="s">
        <v>1329</v>
      </c>
      <c r="I389" s="232" t="s">
        <v>1330</v>
      </c>
      <c r="J389" s="231"/>
      <c r="K389" s="231"/>
      <c r="L389" s="231">
        <v>1</v>
      </c>
      <c r="M389" s="231"/>
      <c r="N389" s="231"/>
      <c r="O389" s="231">
        <v>1</v>
      </c>
      <c r="P389" s="231"/>
      <c r="Q389" s="231"/>
      <c r="R389" s="231">
        <v>1</v>
      </c>
      <c r="S389" s="231"/>
      <c r="T389" s="231"/>
      <c r="U389" s="231">
        <v>1</v>
      </c>
      <c r="V389" s="239">
        <f>+Tabla2[[#This Row],[Dic]]+Tabla2[[#This Row],[Nov]]+Tabla2[[#This Row],[Oct]]+Tabla2[[#This Row],[Sep]]+Tabla2[[#This Row],[Ago]]+Tabla2[[#This Row],[Jul]]+Tabla2[[#This Row],[Jun]]+Tabla2[[#This Row],[May]]+Tabla2[[#This Row],[Abr]]+Tabla2[[#This Row],[Mar]]+Tabla2[[#This Row],[Feb]]+Tabla2[[#This Row],[Ene]]</f>
        <v>4</v>
      </c>
      <c r="W389" s="259" t="s">
        <v>513</v>
      </c>
      <c r="X389" s="259" t="s">
        <v>1331</v>
      </c>
      <c r="Y389" s="232"/>
      <c r="Z389" s="231" t="s">
        <v>1328</v>
      </c>
      <c r="AA389" s="255"/>
      <c r="AB389" s="255"/>
      <c r="AC389" s="255"/>
      <c r="AD389" s="255"/>
      <c r="AE389" s="255"/>
      <c r="AF389" s="255"/>
      <c r="AG389" s="255"/>
      <c r="AH389" s="255"/>
      <c r="AI389" s="255"/>
      <c r="AJ389" s="255"/>
      <c r="AK389" s="255"/>
      <c r="AL389" s="255"/>
      <c r="AM389" s="255"/>
      <c r="AN389" s="255"/>
      <c r="AO389" s="255"/>
      <c r="AP389" s="255"/>
      <c r="AQ389" s="255"/>
      <c r="AR389" s="255"/>
      <c r="AS389" s="255"/>
      <c r="AT389" s="255"/>
      <c r="AU389" s="255"/>
      <c r="AV389" s="255"/>
      <c r="AW389" s="255"/>
      <c r="AX389" s="255"/>
      <c r="AY389" s="255"/>
      <c r="AZ389" s="255"/>
      <c r="BA389" s="255"/>
      <c r="BB389" s="255"/>
    </row>
    <row r="390" spans="2:54" s="241" customFormat="1" ht="38.25" hidden="1">
      <c r="B390" s="263" t="e">
        <f>IF('Formulario PPGR2'!$G390="","",CONCATENATE('Formulario PPGR2'!$C390,".",'Formulario PPGR2'!$D390,".",'Formulario PPGR2'!$E390,".",'Formulario PPGR2'!$F390))</f>
        <v>#REF!</v>
      </c>
      <c r="C390" s="263" t="e">
        <f>IF('Formulario PPGR2'!$G390="","",'Formulario PPGR1'!#REF!)</f>
        <v>#REF!</v>
      </c>
      <c r="D390" s="263" t="e">
        <f>IF('Formulario PPGR2'!$G390="","",'Formulario PPGR1'!#REF!)</f>
        <v>#REF!</v>
      </c>
      <c r="E390" s="263" t="e">
        <f>IF('Formulario PPGR2'!$G390="","",'Formulario PPGR1'!#REF!)</f>
        <v>#REF!</v>
      </c>
      <c r="F390" s="263" t="e">
        <f>IF('Formulario PPGR2'!$G390="","",'Formulario PPGR1'!#REF!)</f>
        <v>#REF!</v>
      </c>
      <c r="G390" s="232" t="s">
        <v>336</v>
      </c>
      <c r="H390" s="232" t="s">
        <v>1332</v>
      </c>
      <c r="I390" s="232" t="s">
        <v>1333</v>
      </c>
      <c r="J390" s="231">
        <v>3</v>
      </c>
      <c r="K390" s="231">
        <v>2</v>
      </c>
      <c r="L390" s="231">
        <v>3</v>
      </c>
      <c r="M390" s="231">
        <v>2</v>
      </c>
      <c r="N390" s="231">
        <v>2</v>
      </c>
      <c r="O390" s="231"/>
      <c r="P390" s="231">
        <v>2</v>
      </c>
      <c r="Q390" s="231">
        <v>2</v>
      </c>
      <c r="R390" s="231">
        <v>2</v>
      </c>
      <c r="S390" s="231">
        <v>2</v>
      </c>
      <c r="T390" s="231">
        <v>2</v>
      </c>
      <c r="U390" s="231"/>
      <c r="V390" s="239">
        <f>+Tabla2[[#This Row],[Dic]]+Tabla2[[#This Row],[Nov]]+Tabla2[[#This Row],[Oct]]+Tabla2[[#This Row],[Sep]]+Tabla2[[#This Row],[Ago]]+Tabla2[[#This Row],[Jul]]+Tabla2[[#This Row],[Jun]]+Tabla2[[#This Row],[May]]+Tabla2[[#This Row],[Abr]]+Tabla2[[#This Row],[Mar]]+Tabla2[[#This Row],[Feb]]+Tabla2[[#This Row],[Ene]]</f>
        <v>22</v>
      </c>
      <c r="W390" s="259" t="s">
        <v>497</v>
      </c>
      <c r="X390" s="259" t="s">
        <v>496</v>
      </c>
      <c r="Y390" s="232"/>
      <c r="Z390" s="231" t="s">
        <v>1328</v>
      </c>
      <c r="AA390" s="255"/>
      <c r="AB390" s="255"/>
      <c r="AC390" s="255"/>
      <c r="AD390" s="255"/>
      <c r="AE390" s="255"/>
      <c r="AF390" s="255"/>
      <c r="AG390" s="255"/>
      <c r="AH390" s="255"/>
      <c r="AI390" s="255"/>
      <c r="AJ390" s="255"/>
      <c r="AK390" s="255"/>
      <c r="AL390" s="255"/>
      <c r="AM390" s="255"/>
      <c r="AN390" s="255"/>
      <c r="AO390" s="255"/>
      <c r="AP390" s="255"/>
      <c r="AQ390" s="255"/>
      <c r="AR390" s="255"/>
      <c r="AS390" s="255"/>
      <c r="AT390" s="255"/>
      <c r="AU390" s="255"/>
      <c r="AV390" s="255"/>
      <c r="AW390" s="255"/>
      <c r="AX390" s="255"/>
      <c r="AY390" s="255"/>
      <c r="AZ390" s="255"/>
      <c r="BA390" s="255"/>
      <c r="BB390" s="255"/>
    </row>
    <row r="391" spans="2:54" s="241" customFormat="1" ht="38.25" hidden="1">
      <c r="B391" s="263" t="e">
        <f>IF('Formulario PPGR2'!$G391="","",CONCATENATE('Formulario PPGR2'!$C391,".",'Formulario PPGR2'!$D391,".",'Formulario PPGR2'!$E391,".",'Formulario PPGR2'!$F391))</f>
        <v>#REF!</v>
      </c>
      <c r="C391" s="263" t="e">
        <f>IF('Formulario PPGR2'!$G391="","",'Formulario PPGR1'!#REF!)</f>
        <v>#REF!</v>
      </c>
      <c r="D391" s="263" t="e">
        <f>IF('Formulario PPGR2'!$G391="","",'Formulario PPGR1'!#REF!)</f>
        <v>#REF!</v>
      </c>
      <c r="E391" s="263" t="e">
        <f>IF('Formulario PPGR2'!$G391="","",'Formulario PPGR1'!#REF!)</f>
        <v>#REF!</v>
      </c>
      <c r="F391" s="263" t="e">
        <f>IF('Formulario PPGR2'!$G391="","",'Formulario PPGR1'!#REF!)</f>
        <v>#REF!</v>
      </c>
      <c r="G391" s="232" t="s">
        <v>336</v>
      </c>
      <c r="H391" s="232" t="s">
        <v>1334</v>
      </c>
      <c r="I391" s="232" t="s">
        <v>1335</v>
      </c>
      <c r="J391" s="231"/>
      <c r="K391" s="231"/>
      <c r="L391" s="231">
        <v>1</v>
      </c>
      <c r="M391" s="231"/>
      <c r="N391" s="231"/>
      <c r="O391" s="231">
        <v>1</v>
      </c>
      <c r="P391" s="231"/>
      <c r="Q391" s="231"/>
      <c r="R391" s="231">
        <v>1</v>
      </c>
      <c r="S391" s="231"/>
      <c r="T391" s="231"/>
      <c r="U391" s="231">
        <v>1</v>
      </c>
      <c r="V391" s="239">
        <f>+Tabla2[[#This Row],[Dic]]+Tabla2[[#This Row],[Nov]]+Tabla2[[#This Row],[Oct]]+Tabla2[[#This Row],[Sep]]+Tabla2[[#This Row],[Ago]]+Tabla2[[#This Row],[Jul]]+Tabla2[[#This Row],[Jun]]+Tabla2[[#This Row],[May]]+Tabla2[[#This Row],[Abr]]+Tabla2[[#This Row],[Mar]]+Tabla2[[#This Row],[Feb]]+Tabla2[[#This Row],[Ene]]</f>
        <v>4</v>
      </c>
      <c r="W391" s="259" t="s">
        <v>497</v>
      </c>
      <c r="X391" s="259"/>
      <c r="Y391" s="232"/>
      <c r="Z391" s="231" t="s">
        <v>1328</v>
      </c>
      <c r="AA391" s="255"/>
      <c r="AB391" s="255"/>
      <c r="AC391" s="255"/>
      <c r="AD391" s="255"/>
      <c r="AE391" s="255"/>
      <c r="AF391" s="255"/>
      <c r="AG391" s="255"/>
      <c r="AH391" s="255"/>
      <c r="AI391" s="255"/>
      <c r="AJ391" s="255"/>
      <c r="AK391" s="255"/>
      <c r="AL391" s="255"/>
      <c r="AM391" s="255"/>
      <c r="AN391" s="255"/>
      <c r="AO391" s="255"/>
      <c r="AP391" s="255"/>
      <c r="AQ391" s="255"/>
      <c r="AR391" s="255"/>
      <c r="AS391" s="255"/>
      <c r="AT391" s="255"/>
      <c r="AU391" s="255"/>
      <c r="AV391" s="255"/>
      <c r="AW391" s="255"/>
      <c r="AX391" s="255"/>
      <c r="AY391" s="255"/>
      <c r="AZ391" s="255"/>
      <c r="BA391" s="255"/>
      <c r="BB391" s="255"/>
    </row>
    <row r="392" spans="2:54" s="241" customFormat="1" ht="38.25" hidden="1">
      <c r="B392" s="263" t="e">
        <f>IF('Formulario PPGR2'!$G392="","",CONCATENATE('Formulario PPGR2'!$C392,".",'Formulario PPGR2'!$D392,".",'Formulario PPGR2'!$E392,".",'Formulario PPGR2'!$F392))</f>
        <v>#REF!</v>
      </c>
      <c r="C392" s="263" t="e">
        <f>IF('Formulario PPGR2'!$G392="","",'Formulario PPGR1'!#REF!)</f>
        <v>#REF!</v>
      </c>
      <c r="D392" s="263" t="e">
        <f>IF('Formulario PPGR2'!$G392="","",'Formulario PPGR1'!#REF!)</f>
        <v>#REF!</v>
      </c>
      <c r="E392" s="263" t="e">
        <f>IF('Formulario PPGR2'!$G392="","",'Formulario PPGR1'!#REF!)</f>
        <v>#REF!</v>
      </c>
      <c r="F392" s="263" t="e">
        <f>IF('Formulario PPGR2'!$G392="","",'Formulario PPGR1'!#REF!)</f>
        <v>#REF!</v>
      </c>
      <c r="G392" s="232" t="s">
        <v>336</v>
      </c>
      <c r="H392" s="232" t="s">
        <v>1336</v>
      </c>
      <c r="I392" s="232" t="s">
        <v>1337</v>
      </c>
      <c r="J392" s="231">
        <v>1</v>
      </c>
      <c r="K392" s="231">
        <v>1</v>
      </c>
      <c r="L392" s="231">
        <v>1</v>
      </c>
      <c r="M392" s="231">
        <v>1</v>
      </c>
      <c r="N392" s="231">
        <v>1</v>
      </c>
      <c r="O392" s="231">
        <v>1</v>
      </c>
      <c r="P392" s="231">
        <v>1</v>
      </c>
      <c r="Q392" s="231">
        <v>1</v>
      </c>
      <c r="R392" s="231">
        <v>1</v>
      </c>
      <c r="S392" s="231">
        <v>1</v>
      </c>
      <c r="T392" s="231">
        <v>1</v>
      </c>
      <c r="U392" s="231">
        <v>1</v>
      </c>
      <c r="V392" s="239">
        <f>+Tabla2[[#This Row],[Dic]]+Tabla2[[#This Row],[Nov]]+Tabla2[[#This Row],[Oct]]+Tabla2[[#This Row],[Sep]]+Tabla2[[#This Row],[Ago]]+Tabla2[[#This Row],[Jul]]+Tabla2[[#This Row],[Jun]]+Tabla2[[#This Row],[May]]+Tabla2[[#This Row],[Abr]]+Tabla2[[#This Row],[Mar]]+Tabla2[[#This Row],[Feb]]+Tabla2[[#This Row],[Ene]]</f>
        <v>12</v>
      </c>
      <c r="W392" s="259" t="s">
        <v>497</v>
      </c>
      <c r="X392" s="259"/>
      <c r="Y392" s="232"/>
      <c r="Z392" s="231" t="s">
        <v>1328</v>
      </c>
      <c r="AA392" s="255"/>
      <c r="AB392" s="255"/>
      <c r="AC392" s="255"/>
      <c r="AD392" s="255"/>
      <c r="AE392" s="255"/>
      <c r="AF392" s="255"/>
      <c r="AG392" s="255"/>
      <c r="AH392" s="255"/>
      <c r="AI392" s="255"/>
      <c r="AJ392" s="255"/>
      <c r="AK392" s="255"/>
      <c r="AL392" s="255"/>
      <c r="AM392" s="255"/>
      <c r="AN392" s="255"/>
      <c r="AO392" s="255"/>
      <c r="AP392" s="255"/>
      <c r="AQ392" s="255"/>
      <c r="AR392" s="255"/>
      <c r="AS392" s="255"/>
      <c r="AT392" s="255"/>
      <c r="AU392" s="255"/>
      <c r="AV392" s="255"/>
      <c r="AW392" s="255"/>
      <c r="AX392" s="255"/>
      <c r="AY392" s="255"/>
      <c r="AZ392" s="255"/>
      <c r="BA392" s="255"/>
      <c r="BB392" s="255"/>
    </row>
    <row r="393" spans="2:54" s="241" customFormat="1" ht="76.5" hidden="1">
      <c r="B393" s="263" t="e">
        <f>IF('Formulario PPGR2'!$G393="","",CONCATENATE('Formulario PPGR2'!$C393,".",'Formulario PPGR2'!$D393,".",'Formulario PPGR2'!$E393,".",'Formulario PPGR2'!$F393))</f>
        <v>#REF!</v>
      </c>
      <c r="C393" s="263" t="e">
        <f>IF('Formulario PPGR2'!$G393="","",'Formulario PPGR1'!#REF!)</f>
        <v>#REF!</v>
      </c>
      <c r="D393" s="263" t="e">
        <f>IF('Formulario PPGR2'!$G393="","",'Formulario PPGR1'!#REF!)</f>
        <v>#REF!</v>
      </c>
      <c r="E393" s="263" t="e">
        <f>IF('Formulario PPGR2'!$G393="","",'Formulario PPGR1'!#REF!)</f>
        <v>#REF!</v>
      </c>
      <c r="F393" s="263" t="e">
        <f>IF('Formulario PPGR2'!$G393="","",'Formulario PPGR1'!#REF!)</f>
        <v>#REF!</v>
      </c>
      <c r="G393" s="232" t="s">
        <v>336</v>
      </c>
      <c r="H393" s="232" t="s">
        <v>1338</v>
      </c>
      <c r="I393" s="232" t="s">
        <v>1339</v>
      </c>
      <c r="J393" s="231">
        <v>1</v>
      </c>
      <c r="K393" s="231"/>
      <c r="L393" s="231"/>
      <c r="M393" s="231">
        <v>1</v>
      </c>
      <c r="N393" s="231"/>
      <c r="O393" s="231"/>
      <c r="P393" s="231">
        <v>1</v>
      </c>
      <c r="Q393" s="231"/>
      <c r="R393" s="231"/>
      <c r="S393" s="231">
        <v>1</v>
      </c>
      <c r="T393" s="231"/>
      <c r="U393" s="231"/>
      <c r="V393" s="239">
        <f>+Tabla2[[#This Row],[Dic]]+Tabla2[[#This Row],[Nov]]+Tabla2[[#This Row],[Oct]]+Tabla2[[#This Row],[Sep]]+Tabla2[[#This Row],[Ago]]+Tabla2[[#This Row],[Jul]]+Tabla2[[#This Row],[Jun]]+Tabla2[[#This Row],[May]]+Tabla2[[#This Row],[Abr]]+Tabla2[[#This Row],[Mar]]+Tabla2[[#This Row],[Feb]]+Tabla2[[#This Row],[Ene]]</f>
        <v>4</v>
      </c>
      <c r="W393" s="259" t="s">
        <v>513</v>
      </c>
      <c r="X393" s="259"/>
      <c r="Y393" s="232"/>
      <c r="Z393" s="231" t="s">
        <v>1328</v>
      </c>
      <c r="AA393" s="255"/>
      <c r="AB393" s="255"/>
      <c r="AC393" s="255"/>
      <c r="AD393" s="255"/>
      <c r="AE393" s="255"/>
      <c r="AF393" s="255"/>
      <c r="AG393" s="255"/>
      <c r="AH393" s="255"/>
      <c r="AI393" s="255"/>
      <c r="AJ393" s="255"/>
      <c r="AK393" s="255"/>
      <c r="AL393" s="255"/>
      <c r="AM393" s="255"/>
      <c r="AN393" s="255"/>
      <c r="AO393" s="255"/>
      <c r="AP393" s="255"/>
      <c r="AQ393" s="255"/>
      <c r="AR393" s="255"/>
      <c r="AS393" s="255"/>
      <c r="AT393" s="255"/>
      <c r="AU393" s="255"/>
      <c r="AV393" s="255"/>
      <c r="AW393" s="255"/>
      <c r="AX393" s="255"/>
      <c r="AY393" s="255"/>
      <c r="AZ393" s="255"/>
      <c r="BA393" s="255"/>
      <c r="BB393" s="255"/>
    </row>
    <row r="394" spans="2:54" s="241" customFormat="1" ht="51" hidden="1">
      <c r="B394" s="263" t="e">
        <f>IF('Formulario PPGR2'!$G394="","",CONCATENATE('Formulario PPGR2'!$C394,".",'Formulario PPGR2'!$D394,".",'Formulario PPGR2'!$E394,".",'Formulario PPGR2'!$F394))</f>
        <v>#REF!</v>
      </c>
      <c r="C394" s="263" t="e">
        <f>IF('Formulario PPGR2'!$G394="","",'Formulario PPGR1'!#REF!)</f>
        <v>#REF!</v>
      </c>
      <c r="D394" s="263" t="e">
        <f>IF('Formulario PPGR2'!$G394="","",'Formulario PPGR1'!#REF!)</f>
        <v>#REF!</v>
      </c>
      <c r="E394" s="263" t="e">
        <f>IF('Formulario PPGR2'!$G394="","",'Formulario PPGR1'!#REF!)</f>
        <v>#REF!</v>
      </c>
      <c r="F394" s="263" t="e">
        <f>IF('Formulario PPGR2'!$G394="","",'Formulario PPGR1'!#REF!)</f>
        <v>#REF!</v>
      </c>
      <c r="G394" s="232" t="s">
        <v>336</v>
      </c>
      <c r="H394" s="232" t="s">
        <v>1340</v>
      </c>
      <c r="I394" s="232" t="s">
        <v>1341</v>
      </c>
      <c r="J394" s="231"/>
      <c r="K394" s="231"/>
      <c r="L394" s="231"/>
      <c r="M394" s="231">
        <v>1</v>
      </c>
      <c r="N394" s="231"/>
      <c r="O394" s="231"/>
      <c r="P394" s="231">
        <v>1</v>
      </c>
      <c r="Q394" s="231"/>
      <c r="R394" s="231"/>
      <c r="S394" s="231">
        <v>1</v>
      </c>
      <c r="T394" s="231"/>
      <c r="U394" s="231">
        <v>1</v>
      </c>
      <c r="V394" s="239">
        <f>+Tabla2[[#This Row],[Dic]]+Tabla2[[#This Row],[Nov]]+Tabla2[[#This Row],[Oct]]+Tabla2[[#This Row],[Sep]]+Tabla2[[#This Row],[Ago]]+Tabla2[[#This Row],[Jul]]+Tabla2[[#This Row],[Jun]]+Tabla2[[#This Row],[May]]+Tabla2[[#This Row],[Abr]]+Tabla2[[#This Row],[Mar]]+Tabla2[[#This Row],[Feb]]+Tabla2[[#This Row],[Ene]]</f>
        <v>4</v>
      </c>
      <c r="W394" s="259" t="s">
        <v>513</v>
      </c>
      <c r="X394" s="259"/>
      <c r="Y394" s="232"/>
      <c r="Z394" s="231" t="s">
        <v>1328</v>
      </c>
      <c r="AA394" s="255"/>
      <c r="AB394" s="255"/>
      <c r="AC394" s="255"/>
      <c r="AD394" s="255"/>
      <c r="AE394" s="255"/>
      <c r="AF394" s="255"/>
      <c r="AG394" s="255"/>
      <c r="AH394" s="255"/>
      <c r="AI394" s="255"/>
      <c r="AJ394" s="255"/>
      <c r="AK394" s="255"/>
      <c r="AL394" s="255"/>
      <c r="AM394" s="255"/>
      <c r="AN394" s="255"/>
      <c r="AO394" s="255"/>
      <c r="AP394" s="255"/>
      <c r="AQ394" s="255"/>
      <c r="AR394" s="255"/>
      <c r="AS394" s="255"/>
      <c r="AT394" s="255"/>
      <c r="AU394" s="255"/>
      <c r="AV394" s="255"/>
      <c r="AW394" s="255"/>
      <c r="AX394" s="255"/>
      <c r="AY394" s="255"/>
      <c r="AZ394" s="255"/>
      <c r="BA394" s="255"/>
      <c r="BB394" s="255"/>
    </row>
    <row r="395" spans="2:54" s="241" customFormat="1" ht="38.25" hidden="1">
      <c r="B395" s="263" t="e">
        <f>IF('Formulario PPGR2'!$G395="","",CONCATENATE('Formulario PPGR2'!$C395,".",'Formulario PPGR2'!$D395,".",'Formulario PPGR2'!$E395,".",'Formulario PPGR2'!$F395))</f>
        <v>#REF!</v>
      </c>
      <c r="C395" s="263" t="e">
        <f>IF('Formulario PPGR2'!$G395="","",'Formulario PPGR1'!#REF!)</f>
        <v>#REF!</v>
      </c>
      <c r="D395" s="263" t="e">
        <f>IF('Formulario PPGR2'!$G395="","",'Formulario PPGR1'!#REF!)</f>
        <v>#REF!</v>
      </c>
      <c r="E395" s="263" t="e">
        <f>IF('Formulario PPGR2'!$G395="","",'Formulario PPGR1'!#REF!)</f>
        <v>#REF!</v>
      </c>
      <c r="F395" s="263" t="e">
        <f>IF('Formulario PPGR2'!$G395="","",'Formulario PPGR1'!#REF!)</f>
        <v>#REF!</v>
      </c>
      <c r="G395" s="232" t="s">
        <v>336</v>
      </c>
      <c r="H395" s="232" t="s">
        <v>1342</v>
      </c>
      <c r="I395" s="232" t="s">
        <v>1343</v>
      </c>
      <c r="J395" s="231"/>
      <c r="K395" s="231"/>
      <c r="L395" s="231"/>
      <c r="M395" s="231"/>
      <c r="N395" s="231"/>
      <c r="O395" s="231">
        <v>1</v>
      </c>
      <c r="P395" s="231"/>
      <c r="Q395" s="231"/>
      <c r="R395" s="231"/>
      <c r="S395" s="231"/>
      <c r="T395" s="231"/>
      <c r="U395" s="231"/>
      <c r="V395" s="239">
        <f>+Tabla2[[#This Row],[Dic]]+Tabla2[[#This Row],[Nov]]+Tabla2[[#This Row],[Oct]]+Tabla2[[#This Row],[Sep]]+Tabla2[[#This Row],[Ago]]+Tabla2[[#This Row],[Jul]]+Tabla2[[#This Row],[Jun]]+Tabla2[[#This Row],[May]]+Tabla2[[#This Row],[Abr]]+Tabla2[[#This Row],[Mar]]+Tabla2[[#This Row],[Feb]]+Tabla2[[#This Row],[Ene]]</f>
        <v>1</v>
      </c>
      <c r="W395" s="259" t="s">
        <v>497</v>
      </c>
      <c r="X395" s="259" t="s">
        <v>496</v>
      </c>
      <c r="Y395" s="232"/>
      <c r="Z395" s="231" t="s">
        <v>1328</v>
      </c>
      <c r="AA395" s="255"/>
      <c r="AB395" s="255"/>
      <c r="AC395" s="255"/>
      <c r="AD395" s="255"/>
      <c r="AE395" s="255"/>
      <c r="AF395" s="255"/>
      <c r="AG395" s="255"/>
      <c r="AH395" s="255"/>
      <c r="AI395" s="255"/>
      <c r="AJ395" s="255"/>
      <c r="AK395" s="255"/>
      <c r="AL395" s="255"/>
      <c r="AM395" s="255"/>
      <c r="AN395" s="255"/>
      <c r="AO395" s="255"/>
      <c r="AP395" s="255"/>
      <c r="AQ395" s="255"/>
      <c r="AR395" s="255"/>
      <c r="AS395" s="255"/>
      <c r="AT395" s="255"/>
      <c r="AU395" s="255"/>
      <c r="AV395" s="255"/>
      <c r="AW395" s="255"/>
      <c r="AX395" s="255"/>
      <c r="AY395" s="255"/>
      <c r="AZ395" s="255"/>
      <c r="BA395" s="255"/>
      <c r="BB395" s="255"/>
    </row>
    <row r="396" spans="2:54" s="241" customFormat="1" ht="51" hidden="1">
      <c r="B396" s="263" t="e">
        <f>IF('Formulario PPGR2'!$G396="","",CONCATENATE('Formulario PPGR2'!$C396,".",'Formulario PPGR2'!$D396,".",'Formulario PPGR2'!$E396,".",'Formulario PPGR2'!$F396))</f>
        <v>#REF!</v>
      </c>
      <c r="C396" s="263" t="e">
        <f>IF('Formulario PPGR2'!$G396="","",'Formulario PPGR1'!#REF!)</f>
        <v>#REF!</v>
      </c>
      <c r="D396" s="263" t="e">
        <f>IF('Formulario PPGR2'!$G396="","",'Formulario PPGR1'!#REF!)</f>
        <v>#REF!</v>
      </c>
      <c r="E396" s="263" t="e">
        <f>IF('Formulario PPGR2'!$G396="","",'Formulario PPGR1'!#REF!)</f>
        <v>#REF!</v>
      </c>
      <c r="F396" s="263" t="e">
        <f>IF('Formulario PPGR2'!$G396="","",'Formulario PPGR1'!#REF!)</f>
        <v>#REF!</v>
      </c>
      <c r="G396" s="232" t="s">
        <v>336</v>
      </c>
      <c r="H396" s="232" t="s">
        <v>1344</v>
      </c>
      <c r="I396" s="232" t="s">
        <v>1345</v>
      </c>
      <c r="J396" s="231"/>
      <c r="K396" s="231"/>
      <c r="L396" s="231"/>
      <c r="M396" s="231"/>
      <c r="N396" s="231"/>
      <c r="O396" s="231">
        <v>1</v>
      </c>
      <c r="P396" s="231"/>
      <c r="Q396" s="231"/>
      <c r="R396" s="231"/>
      <c r="S396" s="231"/>
      <c r="T396" s="231"/>
      <c r="U396" s="231">
        <v>1</v>
      </c>
      <c r="V396" s="239">
        <f>+Tabla2[[#This Row],[Dic]]+Tabla2[[#This Row],[Nov]]+Tabla2[[#This Row],[Oct]]+Tabla2[[#This Row],[Sep]]+Tabla2[[#This Row],[Ago]]+Tabla2[[#This Row],[Jul]]+Tabla2[[#This Row],[Jun]]+Tabla2[[#This Row],[May]]+Tabla2[[#This Row],[Abr]]+Tabla2[[#This Row],[Mar]]+Tabla2[[#This Row],[Feb]]+Tabla2[[#This Row],[Ene]]</f>
        <v>2</v>
      </c>
      <c r="W396" s="259" t="s">
        <v>496</v>
      </c>
      <c r="X396" s="259"/>
      <c r="Y396" s="232"/>
      <c r="Z396" s="231" t="s">
        <v>1328</v>
      </c>
      <c r="AA396" s="255"/>
      <c r="AB396" s="255"/>
      <c r="AC396" s="255"/>
      <c r="AD396" s="255"/>
      <c r="AE396" s="255"/>
      <c r="AF396" s="255"/>
      <c r="AG396" s="255"/>
      <c r="AH396" s="255"/>
      <c r="AI396" s="255"/>
      <c r="AJ396" s="255"/>
      <c r="AK396" s="255"/>
      <c r="AL396" s="255"/>
      <c r="AM396" s="255"/>
      <c r="AN396" s="255"/>
      <c r="AO396" s="255"/>
      <c r="AP396" s="255"/>
      <c r="AQ396" s="255"/>
      <c r="AR396" s="255"/>
      <c r="AS396" s="255"/>
      <c r="AT396" s="255"/>
      <c r="AU396" s="255"/>
      <c r="AV396" s="255"/>
      <c r="AW396" s="255"/>
      <c r="AX396" s="255"/>
      <c r="AY396" s="255"/>
      <c r="AZ396" s="255"/>
      <c r="BA396" s="255"/>
      <c r="BB396" s="255"/>
    </row>
    <row r="397" spans="2:54" s="241" customFormat="1" ht="38.25" hidden="1">
      <c r="B397" s="263" t="e">
        <f>IF('Formulario PPGR2'!$G397="","",CONCATENATE('Formulario PPGR2'!$C397,".",'Formulario PPGR2'!$D397,".",'Formulario PPGR2'!$E397,".",'Formulario PPGR2'!$F397))</f>
        <v>#REF!</v>
      </c>
      <c r="C397" s="263" t="e">
        <f>IF('Formulario PPGR2'!$G397="","",'Formulario PPGR1'!#REF!)</f>
        <v>#REF!</v>
      </c>
      <c r="D397" s="263" t="e">
        <f>IF('Formulario PPGR2'!$G397="","",'Formulario PPGR1'!#REF!)</f>
        <v>#REF!</v>
      </c>
      <c r="E397" s="263" t="e">
        <f>IF('Formulario PPGR2'!$G397="","",'Formulario PPGR1'!#REF!)</f>
        <v>#REF!</v>
      </c>
      <c r="F397" s="263" t="e">
        <f>IF('Formulario PPGR2'!$G397="","",'Formulario PPGR1'!#REF!)</f>
        <v>#REF!</v>
      </c>
      <c r="G397" s="232" t="s">
        <v>336</v>
      </c>
      <c r="H397" s="232" t="s">
        <v>1346</v>
      </c>
      <c r="I397" s="232" t="s">
        <v>1347</v>
      </c>
      <c r="J397" s="231">
        <v>1</v>
      </c>
      <c r="K397" s="231"/>
      <c r="L397" s="231"/>
      <c r="M397" s="231"/>
      <c r="N397" s="231"/>
      <c r="O397" s="231"/>
      <c r="P397" s="231"/>
      <c r="Q397" s="231"/>
      <c r="R397" s="231"/>
      <c r="S397" s="231"/>
      <c r="T397" s="231"/>
      <c r="U397" s="231"/>
      <c r="V397" s="239">
        <f>+Tabla2[[#This Row],[Dic]]+Tabla2[[#This Row],[Nov]]+Tabla2[[#This Row],[Oct]]+Tabla2[[#This Row],[Sep]]+Tabla2[[#This Row],[Ago]]+Tabla2[[#This Row],[Jul]]+Tabla2[[#This Row],[Jun]]+Tabla2[[#This Row],[May]]+Tabla2[[#This Row],[Abr]]+Tabla2[[#This Row],[Mar]]+Tabla2[[#This Row],[Feb]]+Tabla2[[#This Row],[Ene]]</f>
        <v>1</v>
      </c>
      <c r="W397" s="259" t="s">
        <v>513</v>
      </c>
      <c r="X397" s="259"/>
      <c r="Y397" s="232"/>
      <c r="Z397" s="231" t="s">
        <v>1328</v>
      </c>
      <c r="AA397" s="255"/>
      <c r="AB397" s="255"/>
      <c r="AC397" s="255"/>
      <c r="AD397" s="255"/>
      <c r="AE397" s="255"/>
      <c r="AF397" s="255"/>
      <c r="AG397" s="255"/>
      <c r="AH397" s="255"/>
      <c r="AI397" s="255"/>
      <c r="AJ397" s="255"/>
      <c r="AK397" s="255"/>
      <c r="AL397" s="255"/>
      <c r="AM397" s="255"/>
      <c r="AN397" s="255"/>
      <c r="AO397" s="255"/>
      <c r="AP397" s="255"/>
      <c r="AQ397" s="255"/>
      <c r="AR397" s="255"/>
      <c r="AS397" s="255"/>
      <c r="AT397" s="255"/>
      <c r="AU397" s="255"/>
      <c r="AV397" s="255"/>
      <c r="AW397" s="255"/>
      <c r="AX397" s="255"/>
      <c r="AY397" s="255"/>
      <c r="AZ397" s="255"/>
      <c r="BA397" s="255"/>
      <c r="BB397" s="255"/>
    </row>
    <row r="398" spans="2:54" s="241" customFormat="1" ht="38.25" hidden="1">
      <c r="B398" s="263" t="e">
        <f>IF('Formulario PPGR2'!$G398="","",CONCATENATE('Formulario PPGR2'!$C398,".",'Formulario PPGR2'!$D398,".",'Formulario PPGR2'!$E398,".",'Formulario PPGR2'!$F398))</f>
        <v>#REF!</v>
      </c>
      <c r="C398" s="263" t="e">
        <f>IF('Formulario PPGR2'!$G398="","",'Formulario PPGR1'!#REF!)</f>
        <v>#REF!</v>
      </c>
      <c r="D398" s="263" t="e">
        <f>IF('Formulario PPGR2'!$G398="","",'Formulario PPGR1'!#REF!)</f>
        <v>#REF!</v>
      </c>
      <c r="E398" s="263" t="e">
        <f>IF('Formulario PPGR2'!$G398="","",'Formulario PPGR1'!#REF!)</f>
        <v>#REF!</v>
      </c>
      <c r="F398" s="263" t="e">
        <f>IF('Formulario PPGR2'!$G398="","",'Formulario PPGR1'!#REF!)</f>
        <v>#REF!</v>
      </c>
      <c r="G398" s="232" t="s">
        <v>336</v>
      </c>
      <c r="H398" s="232" t="s">
        <v>1348</v>
      </c>
      <c r="I398" s="232" t="s">
        <v>1349</v>
      </c>
      <c r="J398" s="231"/>
      <c r="K398" s="231"/>
      <c r="L398" s="231"/>
      <c r="M398" s="231"/>
      <c r="N398" s="231"/>
      <c r="O398" s="231">
        <v>1</v>
      </c>
      <c r="P398" s="231"/>
      <c r="Q398" s="231"/>
      <c r="R398" s="231"/>
      <c r="S398" s="231"/>
      <c r="T398" s="231"/>
      <c r="U398" s="231"/>
      <c r="V398" s="239">
        <f>+Tabla2[[#This Row],[Dic]]+Tabla2[[#This Row],[Nov]]+Tabla2[[#This Row],[Oct]]+Tabla2[[#This Row],[Sep]]+Tabla2[[#This Row],[Ago]]+Tabla2[[#This Row],[Jul]]+Tabla2[[#This Row],[Jun]]+Tabla2[[#This Row],[May]]+Tabla2[[#This Row],[Abr]]+Tabla2[[#This Row],[Mar]]+Tabla2[[#This Row],[Feb]]+Tabla2[[#This Row],[Ene]]</f>
        <v>1</v>
      </c>
      <c r="W398" s="259" t="s">
        <v>735</v>
      </c>
      <c r="X398" s="259"/>
      <c r="Y398" s="232"/>
      <c r="Z398" s="231" t="s">
        <v>1328</v>
      </c>
      <c r="AA398" s="255"/>
      <c r="AB398" s="255"/>
      <c r="AC398" s="255"/>
      <c r="AD398" s="255"/>
      <c r="AE398" s="255"/>
      <c r="AF398" s="255"/>
      <c r="AG398" s="255"/>
      <c r="AH398" s="255"/>
      <c r="AI398" s="255"/>
      <c r="AJ398" s="255"/>
      <c r="AK398" s="255"/>
      <c r="AL398" s="255"/>
      <c r="AM398" s="255"/>
      <c r="AN398" s="255"/>
      <c r="AO398" s="255"/>
      <c r="AP398" s="255"/>
      <c r="AQ398" s="255"/>
      <c r="AR398" s="255"/>
      <c r="AS398" s="255"/>
      <c r="AT398" s="255"/>
      <c r="AU398" s="255"/>
      <c r="AV398" s="255"/>
      <c r="AW398" s="255"/>
      <c r="AX398" s="255"/>
      <c r="AY398" s="255"/>
      <c r="AZ398" s="255"/>
      <c r="BA398" s="255"/>
      <c r="BB398" s="255"/>
    </row>
    <row r="399" spans="2:54" s="241" customFormat="1" ht="38.25" hidden="1">
      <c r="B399" s="263" t="e">
        <f>IF('Formulario PPGR2'!$G399="","",CONCATENATE('Formulario PPGR2'!$C399,".",'Formulario PPGR2'!$D399,".",'Formulario PPGR2'!$E399,".",'Formulario PPGR2'!$F399))</f>
        <v>#REF!</v>
      </c>
      <c r="C399" s="263" t="e">
        <f>IF('Formulario PPGR2'!$G399="","",'Formulario PPGR1'!#REF!)</f>
        <v>#REF!</v>
      </c>
      <c r="D399" s="263" t="e">
        <f>IF('Formulario PPGR2'!$G399="","",'Formulario PPGR1'!#REF!)</f>
        <v>#REF!</v>
      </c>
      <c r="E399" s="263" t="e">
        <f>IF('Formulario PPGR2'!$G399="","",'Formulario PPGR1'!#REF!)</f>
        <v>#REF!</v>
      </c>
      <c r="F399" s="263" t="e">
        <f>IF('Formulario PPGR2'!$G399="","",'Formulario PPGR1'!#REF!)</f>
        <v>#REF!</v>
      </c>
      <c r="G399" s="232" t="s">
        <v>336</v>
      </c>
      <c r="H399" s="232" t="s">
        <v>1350</v>
      </c>
      <c r="I399" s="232" t="s">
        <v>1351</v>
      </c>
      <c r="J399" s="231"/>
      <c r="K399" s="231"/>
      <c r="L399" s="231"/>
      <c r="M399" s="231"/>
      <c r="N399" s="231"/>
      <c r="O399" s="231"/>
      <c r="P399" s="231"/>
      <c r="Q399" s="231"/>
      <c r="R399" s="231">
        <v>1</v>
      </c>
      <c r="S399" s="231"/>
      <c r="T399" s="231"/>
      <c r="U399" s="231">
        <v>1</v>
      </c>
      <c r="V399" s="239">
        <f>+Tabla2[[#This Row],[Dic]]+Tabla2[[#This Row],[Nov]]+Tabla2[[#This Row],[Oct]]+Tabla2[[#This Row],[Sep]]+Tabla2[[#This Row],[Ago]]+Tabla2[[#This Row],[Jul]]+Tabla2[[#This Row],[Jun]]+Tabla2[[#This Row],[May]]+Tabla2[[#This Row],[Abr]]+Tabla2[[#This Row],[Mar]]+Tabla2[[#This Row],[Feb]]+Tabla2[[#This Row],[Ene]]</f>
        <v>2</v>
      </c>
      <c r="W399" s="259" t="s">
        <v>497</v>
      </c>
      <c r="X399" s="259" t="s">
        <v>496</v>
      </c>
      <c r="Y399" s="232" t="s">
        <v>1352</v>
      </c>
      <c r="Z399" s="231" t="s">
        <v>1328</v>
      </c>
      <c r="AA399" s="255"/>
      <c r="AB399" s="255"/>
      <c r="AC399" s="255"/>
      <c r="AD399" s="255"/>
      <c r="AE399" s="255"/>
      <c r="AF399" s="255"/>
      <c r="AG399" s="255"/>
      <c r="AH399" s="255"/>
      <c r="AI399" s="255"/>
      <c r="AJ399" s="255"/>
      <c r="AK399" s="255"/>
      <c r="AL399" s="255"/>
      <c r="AM399" s="255"/>
      <c r="AN399" s="255"/>
      <c r="AO399" s="255"/>
      <c r="AP399" s="255"/>
      <c r="AQ399" s="255"/>
      <c r="AR399" s="255"/>
      <c r="AS399" s="255"/>
      <c r="AT399" s="255"/>
      <c r="AU399" s="255"/>
      <c r="AV399" s="255"/>
      <c r="AW399" s="255"/>
      <c r="AX399" s="255"/>
      <c r="AY399" s="255"/>
      <c r="AZ399" s="255"/>
      <c r="BA399" s="255"/>
      <c r="BB399" s="255"/>
    </row>
    <row r="400" spans="2:54" s="241" customFormat="1" ht="38.25" hidden="1">
      <c r="B400" s="263" t="e">
        <f>IF('Formulario PPGR2'!$G400="","",CONCATENATE('Formulario PPGR2'!$C400,".",'Formulario PPGR2'!$D400,".",'Formulario PPGR2'!$E400,".",'Formulario PPGR2'!$F400))</f>
        <v>#REF!</v>
      </c>
      <c r="C400" s="263"/>
      <c r="D400" s="263" t="e">
        <f>IF('Formulario PPGR2'!$G400="","",'Formulario PPGR1'!#REF!)</f>
        <v>#REF!</v>
      </c>
      <c r="E400" s="263" t="e">
        <f>IF('Formulario PPGR2'!$G400="","",'Formulario PPGR1'!#REF!)</f>
        <v>#REF!</v>
      </c>
      <c r="F400" s="263" t="e">
        <f>IF('Formulario PPGR2'!$G400="","",'Formulario PPGR1'!#REF!)</f>
        <v>#REF!</v>
      </c>
      <c r="G400" s="232" t="s">
        <v>339</v>
      </c>
      <c r="H400" s="232" t="s">
        <v>1353</v>
      </c>
      <c r="I400" s="232" t="s">
        <v>1354</v>
      </c>
      <c r="J400" s="231">
        <v>1</v>
      </c>
      <c r="K400" s="231">
        <v>1</v>
      </c>
      <c r="L400" s="231">
        <v>1</v>
      </c>
      <c r="M400" s="231">
        <v>1</v>
      </c>
      <c r="N400" s="231">
        <v>1</v>
      </c>
      <c r="O400" s="231">
        <v>1</v>
      </c>
      <c r="P400" s="231">
        <v>1</v>
      </c>
      <c r="Q400" s="231">
        <v>1</v>
      </c>
      <c r="R400" s="231">
        <v>1</v>
      </c>
      <c r="S400" s="231">
        <v>1</v>
      </c>
      <c r="T400" s="231">
        <v>1</v>
      </c>
      <c r="U400" s="231">
        <v>1</v>
      </c>
      <c r="V400" s="239">
        <f>+Tabla2[[#This Row],[Dic]]+Tabla2[[#This Row],[Nov]]+Tabla2[[#This Row],[Oct]]+Tabla2[[#This Row],[Sep]]+Tabla2[[#This Row],[Ago]]+Tabla2[[#This Row],[Jul]]+Tabla2[[#This Row],[Jun]]+Tabla2[[#This Row],[May]]+Tabla2[[#This Row],[Abr]]+Tabla2[[#This Row],[Mar]]+Tabla2[[#This Row],[Feb]]+Tabla2[[#This Row],[Ene]]</f>
        <v>12</v>
      </c>
      <c r="W400" s="259" t="s">
        <v>497</v>
      </c>
      <c r="X400" s="259"/>
      <c r="Y400" s="232"/>
      <c r="Z400" s="231" t="s">
        <v>1355</v>
      </c>
      <c r="AA400" s="255"/>
      <c r="AB400" s="255"/>
      <c r="AC400" s="255"/>
      <c r="AD400" s="255"/>
      <c r="AE400" s="255"/>
      <c r="AF400" s="255"/>
      <c r="AG400" s="255"/>
      <c r="AH400" s="255"/>
      <c r="AI400" s="255"/>
      <c r="AJ400" s="255"/>
      <c r="AK400" s="255"/>
      <c r="AL400" s="255"/>
      <c r="AM400" s="255"/>
      <c r="AN400" s="255"/>
      <c r="AO400" s="255"/>
      <c r="AP400" s="255"/>
      <c r="AQ400" s="255"/>
      <c r="AR400" s="255"/>
      <c r="AS400" s="255"/>
      <c r="AT400" s="255"/>
      <c r="AU400" s="255"/>
      <c r="AV400" s="255"/>
      <c r="AW400" s="255"/>
      <c r="AX400" s="255"/>
      <c r="AY400" s="255"/>
      <c r="AZ400" s="255"/>
      <c r="BA400" s="255"/>
      <c r="BB400" s="255"/>
    </row>
    <row r="401" spans="2:54" s="241" customFormat="1" ht="63.75" hidden="1">
      <c r="B401" s="263" t="e">
        <f>IF('Formulario PPGR2'!$G401="","",CONCATENATE('Formulario PPGR2'!$C401,".",'Formulario PPGR2'!$D401,".",'Formulario PPGR2'!$E401,".",'Formulario PPGR2'!$F401))</f>
        <v>#REF!</v>
      </c>
      <c r="C401" s="263"/>
      <c r="D401" s="263" t="e">
        <f>IF('Formulario PPGR2'!$G401="","",'Formulario PPGR1'!#REF!)</f>
        <v>#REF!</v>
      </c>
      <c r="E401" s="263" t="e">
        <f>IF('Formulario PPGR2'!$G401="","",'Formulario PPGR1'!#REF!)</f>
        <v>#REF!</v>
      </c>
      <c r="F401" s="263" t="e">
        <f>IF('Formulario PPGR2'!$G401="","",'Formulario PPGR1'!#REF!)</f>
        <v>#REF!</v>
      </c>
      <c r="G401" s="232" t="s">
        <v>339</v>
      </c>
      <c r="H401" s="232" t="s">
        <v>1356</v>
      </c>
      <c r="I401" s="232" t="s">
        <v>1357</v>
      </c>
      <c r="J401" s="231"/>
      <c r="K401" s="231"/>
      <c r="L401" s="231">
        <v>1</v>
      </c>
      <c r="M401" s="231"/>
      <c r="N401" s="231"/>
      <c r="O401" s="231">
        <v>1</v>
      </c>
      <c r="P401" s="231"/>
      <c r="Q401" s="231"/>
      <c r="R401" s="231"/>
      <c r="S401" s="231">
        <v>1</v>
      </c>
      <c r="T401" s="231"/>
      <c r="U401" s="231"/>
      <c r="V401" s="239">
        <f>+Tabla2[[#This Row],[Dic]]+Tabla2[[#This Row],[Nov]]+Tabla2[[#This Row],[Oct]]+Tabla2[[#This Row],[Sep]]+Tabla2[[#This Row],[Ago]]+Tabla2[[#This Row],[Jul]]+Tabla2[[#This Row],[Jun]]+Tabla2[[#This Row],[May]]+Tabla2[[#This Row],[Abr]]+Tabla2[[#This Row],[Mar]]+Tabla2[[#This Row],[Feb]]+Tabla2[[#This Row],[Ene]]</f>
        <v>3</v>
      </c>
      <c r="W401" s="259" t="s">
        <v>496</v>
      </c>
      <c r="X401" s="259" t="s">
        <v>518</v>
      </c>
      <c r="Y401" s="232"/>
      <c r="Z401" s="231" t="s">
        <v>1355</v>
      </c>
      <c r="AA401" s="255"/>
      <c r="AB401" s="255"/>
      <c r="AC401" s="255"/>
      <c r="AD401" s="255"/>
      <c r="AE401" s="255"/>
      <c r="AF401" s="255"/>
      <c r="AG401" s="255"/>
      <c r="AH401" s="255"/>
      <c r="AI401" s="255"/>
      <c r="AJ401" s="255"/>
      <c r="AK401" s="255"/>
      <c r="AL401" s="255"/>
      <c r="AM401" s="255"/>
      <c r="AN401" s="255"/>
      <c r="AO401" s="255"/>
      <c r="AP401" s="255"/>
      <c r="AQ401" s="255"/>
      <c r="AR401" s="255"/>
      <c r="AS401" s="255"/>
      <c r="AT401" s="255"/>
      <c r="AU401" s="255"/>
      <c r="AV401" s="255"/>
      <c r="AW401" s="255"/>
      <c r="AX401" s="255"/>
      <c r="AY401" s="255"/>
      <c r="AZ401" s="255"/>
      <c r="BA401" s="255"/>
      <c r="BB401" s="255"/>
    </row>
    <row r="402" spans="2:54" s="241" customFormat="1" ht="63.75" hidden="1">
      <c r="B402" s="263" t="e">
        <f>IF('Formulario PPGR2'!$G402="","",CONCATENATE('Formulario PPGR2'!$C402,".",'Formulario PPGR2'!$D402,".",'Formulario PPGR2'!$E402,".",'Formulario PPGR2'!$F402))</f>
        <v>#REF!</v>
      </c>
      <c r="C402" s="263"/>
      <c r="D402" s="263" t="e">
        <f>IF('Formulario PPGR2'!$G402="","",'Formulario PPGR1'!#REF!)</f>
        <v>#REF!</v>
      </c>
      <c r="E402" s="263" t="e">
        <f>IF('Formulario PPGR2'!$G402="","",'Formulario PPGR1'!#REF!)</f>
        <v>#REF!</v>
      </c>
      <c r="F402" s="263" t="e">
        <f>IF('Formulario PPGR2'!$G402="","",'Formulario PPGR1'!#REF!)</f>
        <v>#REF!</v>
      </c>
      <c r="G402" s="232" t="s">
        <v>339</v>
      </c>
      <c r="H402" s="232" t="s">
        <v>1358</v>
      </c>
      <c r="I402" s="232" t="s">
        <v>1359</v>
      </c>
      <c r="J402" s="231"/>
      <c r="K402" s="231">
        <v>1</v>
      </c>
      <c r="L402" s="231"/>
      <c r="M402" s="231"/>
      <c r="N402" s="231">
        <v>1</v>
      </c>
      <c r="O402" s="231"/>
      <c r="P402" s="231"/>
      <c r="Q402" s="231"/>
      <c r="R402" s="231">
        <v>1</v>
      </c>
      <c r="S402" s="231"/>
      <c r="T402" s="231"/>
      <c r="U402" s="231"/>
      <c r="V402" s="239">
        <f>+Tabla2[[#This Row],[Dic]]+Tabla2[[#This Row],[Nov]]+Tabla2[[#This Row],[Oct]]+Tabla2[[#This Row],[Sep]]+Tabla2[[#This Row],[Ago]]+Tabla2[[#This Row],[Jul]]+Tabla2[[#This Row],[Jun]]+Tabla2[[#This Row],[May]]+Tabla2[[#This Row],[Abr]]+Tabla2[[#This Row],[Mar]]+Tabla2[[#This Row],[Feb]]+Tabla2[[#This Row],[Ene]]</f>
        <v>3</v>
      </c>
      <c r="W402" s="259" t="s">
        <v>496</v>
      </c>
      <c r="X402" s="259" t="s">
        <v>518</v>
      </c>
      <c r="Y402" s="232"/>
      <c r="Z402" s="231" t="s">
        <v>1355</v>
      </c>
      <c r="AA402" s="255"/>
      <c r="AB402" s="255"/>
      <c r="AC402" s="255"/>
      <c r="AD402" s="255"/>
      <c r="AE402" s="255"/>
      <c r="AF402" s="255"/>
      <c r="AG402" s="255"/>
      <c r="AH402" s="255"/>
      <c r="AI402" s="255"/>
      <c r="AJ402" s="255"/>
      <c r="AK402" s="255"/>
      <c r="AL402" s="255"/>
      <c r="AM402" s="255"/>
      <c r="AN402" s="255"/>
      <c r="AO402" s="255"/>
      <c r="AP402" s="255"/>
      <c r="AQ402" s="255"/>
      <c r="AR402" s="255"/>
      <c r="AS402" s="255"/>
      <c r="AT402" s="255"/>
      <c r="AU402" s="255"/>
      <c r="AV402" s="255"/>
      <c r="AW402" s="255"/>
      <c r="AX402" s="255"/>
      <c r="AY402" s="255"/>
      <c r="AZ402" s="255"/>
      <c r="BA402" s="255"/>
      <c r="BB402" s="255"/>
    </row>
    <row r="403" spans="2:54" s="241" customFormat="1" ht="51" hidden="1">
      <c r="B403" s="263" t="e">
        <f>IF('Formulario PPGR2'!$G403="","",CONCATENATE('Formulario PPGR2'!$C403,".",'Formulario PPGR2'!$D403,".",'Formulario PPGR2'!$E403,".",'Formulario PPGR2'!$F403))</f>
        <v>#REF!</v>
      </c>
      <c r="C403" s="263"/>
      <c r="D403" s="263" t="e">
        <f>IF('Formulario PPGR2'!$G403="","",'Formulario PPGR1'!#REF!)</f>
        <v>#REF!</v>
      </c>
      <c r="E403" s="263" t="e">
        <f>IF('Formulario PPGR2'!$G403="","",'Formulario PPGR1'!#REF!)</f>
        <v>#REF!</v>
      </c>
      <c r="F403" s="263" t="e">
        <f>IF('Formulario PPGR2'!$G403="","",'Formulario PPGR1'!#REF!)</f>
        <v>#REF!</v>
      </c>
      <c r="G403" s="232" t="s">
        <v>339</v>
      </c>
      <c r="H403" s="232" t="s">
        <v>1360</v>
      </c>
      <c r="I403" s="232" t="s">
        <v>1361</v>
      </c>
      <c r="J403" s="231"/>
      <c r="K403" s="231">
        <v>1</v>
      </c>
      <c r="L403" s="231"/>
      <c r="M403" s="231"/>
      <c r="N403" s="231"/>
      <c r="O403" s="231"/>
      <c r="P403" s="231"/>
      <c r="Q403" s="231"/>
      <c r="R403" s="231"/>
      <c r="S403" s="231"/>
      <c r="T403" s="231"/>
      <c r="U403" s="231">
        <v>1</v>
      </c>
      <c r="V403" s="239">
        <f>+Tabla2[[#This Row],[Dic]]+Tabla2[[#This Row],[Nov]]+Tabla2[[#This Row],[Oct]]+Tabla2[[#This Row],[Sep]]+Tabla2[[#This Row],[Ago]]+Tabla2[[#This Row],[Jul]]+Tabla2[[#This Row],[Jun]]+Tabla2[[#This Row],[May]]+Tabla2[[#This Row],[Abr]]+Tabla2[[#This Row],[Mar]]+Tabla2[[#This Row],[Feb]]+Tabla2[[#This Row],[Ene]]</f>
        <v>2</v>
      </c>
      <c r="W403" s="259" t="s">
        <v>735</v>
      </c>
      <c r="X403" s="259"/>
      <c r="Y403" s="232"/>
      <c r="Z403" s="231" t="s">
        <v>1355</v>
      </c>
      <c r="AA403" s="255"/>
      <c r="AB403" s="255"/>
      <c r="AC403" s="255"/>
      <c r="AD403" s="255"/>
      <c r="AE403" s="255"/>
      <c r="AF403" s="255"/>
      <c r="AG403" s="255"/>
      <c r="AH403" s="255"/>
      <c r="AI403" s="255"/>
      <c r="AJ403" s="255"/>
      <c r="AK403" s="255"/>
      <c r="AL403" s="255"/>
      <c r="AM403" s="255"/>
      <c r="AN403" s="255"/>
      <c r="AO403" s="255"/>
      <c r="AP403" s="255"/>
      <c r="AQ403" s="255"/>
      <c r="AR403" s="255"/>
      <c r="AS403" s="255"/>
      <c r="AT403" s="255"/>
      <c r="AU403" s="255"/>
      <c r="AV403" s="255"/>
      <c r="AW403" s="255"/>
      <c r="AX403" s="255"/>
      <c r="AY403" s="255"/>
      <c r="AZ403" s="255"/>
      <c r="BA403" s="255"/>
      <c r="BB403" s="255"/>
    </row>
    <row r="404" spans="2:54" s="241" customFormat="1" ht="51" hidden="1">
      <c r="B404" s="263" t="e">
        <f>IF('Formulario PPGR2'!$G404="","",CONCATENATE('Formulario PPGR2'!$C404,".",'Formulario PPGR2'!$D404,".",'Formulario PPGR2'!$E404,".",'Formulario PPGR2'!$F404))</f>
        <v>#REF!</v>
      </c>
      <c r="C404" s="263"/>
      <c r="D404" s="263" t="e">
        <f>IF('Formulario PPGR2'!$G404="","",'Formulario PPGR1'!#REF!)</f>
        <v>#REF!</v>
      </c>
      <c r="E404" s="263" t="e">
        <f>IF('Formulario PPGR2'!$G404="","",'Formulario PPGR1'!#REF!)</f>
        <v>#REF!</v>
      </c>
      <c r="F404" s="263" t="e">
        <f>IF('Formulario PPGR2'!$G404="","",'Formulario PPGR1'!#REF!)</f>
        <v>#REF!</v>
      </c>
      <c r="G404" s="232" t="s">
        <v>339</v>
      </c>
      <c r="H404" s="232" t="s">
        <v>1362</v>
      </c>
      <c r="I404" s="232" t="s">
        <v>1363</v>
      </c>
      <c r="J404" s="231"/>
      <c r="K404" s="231"/>
      <c r="L404" s="231"/>
      <c r="M404" s="231"/>
      <c r="N404" s="231">
        <v>1</v>
      </c>
      <c r="O404" s="231"/>
      <c r="P404" s="231"/>
      <c r="Q404" s="231"/>
      <c r="R404" s="231"/>
      <c r="S404" s="231"/>
      <c r="T404" s="231">
        <v>1</v>
      </c>
      <c r="U404" s="231"/>
      <c r="V404" s="239">
        <f>+Tabla2[[#This Row],[Dic]]+Tabla2[[#This Row],[Nov]]+Tabla2[[#This Row],[Oct]]+Tabla2[[#This Row],[Sep]]+Tabla2[[#This Row],[Ago]]+Tabla2[[#This Row],[Jul]]+Tabla2[[#This Row],[Jun]]+Tabla2[[#This Row],[May]]+Tabla2[[#This Row],[Abr]]+Tabla2[[#This Row],[Mar]]+Tabla2[[#This Row],[Feb]]+Tabla2[[#This Row],[Ene]]</f>
        <v>2</v>
      </c>
      <c r="W404" s="259" t="s">
        <v>497</v>
      </c>
      <c r="X404" s="259" t="s">
        <v>513</v>
      </c>
      <c r="Y404" s="232"/>
      <c r="Z404" s="231" t="s">
        <v>1355</v>
      </c>
      <c r="AA404" s="255"/>
      <c r="AB404" s="255"/>
      <c r="AC404" s="255"/>
      <c r="AD404" s="255"/>
      <c r="AE404" s="255"/>
      <c r="AF404" s="255"/>
      <c r="AG404" s="255"/>
      <c r="AH404" s="255"/>
      <c r="AI404" s="255"/>
      <c r="AJ404" s="255"/>
      <c r="AK404" s="255"/>
      <c r="AL404" s="255"/>
      <c r="AM404" s="255"/>
      <c r="AN404" s="255"/>
      <c r="AO404" s="255"/>
      <c r="AP404" s="255"/>
      <c r="AQ404" s="255"/>
      <c r="AR404" s="255"/>
      <c r="AS404" s="255"/>
      <c r="AT404" s="255"/>
      <c r="AU404" s="255"/>
      <c r="AV404" s="255"/>
      <c r="AW404" s="255"/>
      <c r="AX404" s="255"/>
      <c r="AY404" s="255"/>
      <c r="AZ404" s="255"/>
      <c r="BA404" s="255"/>
      <c r="BB404" s="255"/>
    </row>
    <row r="405" spans="2:54" s="241" customFormat="1" ht="38.25" hidden="1">
      <c r="B405" s="263" t="e">
        <f>IF('Formulario PPGR2'!$G405="","",CONCATENATE('Formulario PPGR2'!$C405,".",'Formulario PPGR2'!$D405,".",'Formulario PPGR2'!$E405,".",'Formulario PPGR2'!$F405))</f>
        <v>#REF!</v>
      </c>
      <c r="C405" s="263"/>
      <c r="D405" s="263" t="e">
        <f>IF('Formulario PPGR2'!$G405="","",'Formulario PPGR1'!#REF!)</f>
        <v>#REF!</v>
      </c>
      <c r="E405" s="263" t="e">
        <f>IF('Formulario PPGR2'!$G405="","",'Formulario PPGR1'!#REF!)</f>
        <v>#REF!</v>
      </c>
      <c r="F405" s="263" t="e">
        <f>IF('Formulario PPGR2'!$G405="","",'Formulario PPGR1'!#REF!)</f>
        <v>#REF!</v>
      </c>
      <c r="G405" s="232" t="s">
        <v>339</v>
      </c>
      <c r="H405" s="232" t="s">
        <v>1364</v>
      </c>
      <c r="I405" s="232" t="s">
        <v>1365</v>
      </c>
      <c r="J405" s="231"/>
      <c r="K405" s="231"/>
      <c r="L405" s="231"/>
      <c r="M405" s="231">
        <v>1</v>
      </c>
      <c r="N405" s="231"/>
      <c r="O405" s="231"/>
      <c r="P405" s="231"/>
      <c r="Q405" s="231"/>
      <c r="R405" s="231"/>
      <c r="S405" s="231"/>
      <c r="T405" s="231"/>
      <c r="U405" s="231"/>
      <c r="V405" s="239">
        <f>+Tabla2[[#This Row],[Dic]]+Tabla2[[#This Row],[Nov]]+Tabla2[[#This Row],[Oct]]+Tabla2[[#This Row],[Sep]]+Tabla2[[#This Row],[Ago]]+Tabla2[[#This Row],[Jul]]+Tabla2[[#This Row],[Jun]]+Tabla2[[#This Row],[May]]+Tabla2[[#This Row],[Abr]]+Tabla2[[#This Row],[Mar]]+Tabla2[[#This Row],[Feb]]+Tabla2[[#This Row],[Ene]]</f>
        <v>1</v>
      </c>
      <c r="W405" s="259" t="s">
        <v>496</v>
      </c>
      <c r="X405" s="259" t="s">
        <v>610</v>
      </c>
      <c r="Y405" s="232"/>
      <c r="Z405" s="231" t="s">
        <v>1355</v>
      </c>
      <c r="AA405" s="255"/>
      <c r="AB405" s="255"/>
      <c r="AC405" s="255"/>
      <c r="AD405" s="255"/>
      <c r="AE405" s="255"/>
      <c r="AF405" s="255"/>
      <c r="AG405" s="255"/>
      <c r="AH405" s="255"/>
      <c r="AI405" s="255"/>
      <c r="AJ405" s="255"/>
      <c r="AK405" s="255"/>
      <c r="AL405" s="255"/>
      <c r="AM405" s="255"/>
      <c r="AN405" s="255"/>
      <c r="AO405" s="255"/>
      <c r="AP405" s="255"/>
      <c r="AQ405" s="255"/>
      <c r="AR405" s="255"/>
      <c r="AS405" s="255"/>
      <c r="AT405" s="255"/>
      <c r="AU405" s="255"/>
      <c r="AV405" s="255"/>
      <c r="AW405" s="255"/>
      <c r="AX405" s="255"/>
      <c r="AY405" s="255"/>
      <c r="AZ405" s="255"/>
      <c r="BA405" s="255"/>
      <c r="BB405" s="255"/>
    </row>
    <row r="406" spans="2:54" s="241" customFormat="1" ht="63.75" hidden="1">
      <c r="B406" s="263" t="e">
        <f>IF('Formulario PPGR2'!$G406="","",CONCATENATE('Formulario PPGR2'!$C406,".",'Formulario PPGR2'!$D406,".",'Formulario PPGR2'!$E406,".",'Formulario PPGR2'!$F406))</f>
        <v>#REF!</v>
      </c>
      <c r="C406" s="263"/>
      <c r="D406" s="263" t="e">
        <f>IF('Formulario PPGR2'!$G406="","",'Formulario PPGR1'!#REF!)</f>
        <v>#REF!</v>
      </c>
      <c r="E406" s="263" t="e">
        <f>IF('Formulario PPGR2'!$G406="","",'Formulario PPGR1'!#REF!)</f>
        <v>#REF!</v>
      </c>
      <c r="F406" s="263" t="e">
        <f>IF('Formulario PPGR2'!$G406="","",'Formulario PPGR1'!#REF!)</f>
        <v>#REF!</v>
      </c>
      <c r="G406" s="232" t="s">
        <v>339</v>
      </c>
      <c r="H406" s="232" t="s">
        <v>1366</v>
      </c>
      <c r="I406" s="232" t="s">
        <v>1367</v>
      </c>
      <c r="J406" s="231"/>
      <c r="K406" s="231"/>
      <c r="L406" s="231"/>
      <c r="M406" s="231"/>
      <c r="N406" s="231"/>
      <c r="O406" s="231"/>
      <c r="P406" s="231"/>
      <c r="Q406" s="231"/>
      <c r="R406" s="231"/>
      <c r="S406" s="231"/>
      <c r="T406" s="231">
        <v>1</v>
      </c>
      <c r="U406" s="231"/>
      <c r="V406" s="239">
        <f>+Tabla2[[#This Row],[Dic]]+Tabla2[[#This Row],[Nov]]+Tabla2[[#This Row],[Oct]]+Tabla2[[#This Row],[Sep]]+Tabla2[[#This Row],[Ago]]+Tabla2[[#This Row],[Jul]]+Tabla2[[#This Row],[Jun]]+Tabla2[[#This Row],[May]]+Tabla2[[#This Row],[Abr]]+Tabla2[[#This Row],[Mar]]+Tabla2[[#This Row],[Feb]]+Tabla2[[#This Row],[Ene]]</f>
        <v>1</v>
      </c>
      <c r="W406" s="259" t="s">
        <v>496</v>
      </c>
      <c r="X406" s="259" t="s">
        <v>610</v>
      </c>
      <c r="Y406" s="232"/>
      <c r="Z406" s="231" t="s">
        <v>1355</v>
      </c>
      <c r="AA406" s="255"/>
      <c r="AB406" s="255"/>
      <c r="AC406" s="255"/>
      <c r="AD406" s="255"/>
      <c r="AE406" s="255"/>
      <c r="AF406" s="255"/>
      <c r="AG406" s="255"/>
      <c r="AH406" s="255"/>
      <c r="AI406" s="255"/>
      <c r="AJ406" s="255"/>
      <c r="AK406" s="255"/>
      <c r="AL406" s="255"/>
      <c r="AM406" s="255"/>
      <c r="AN406" s="255"/>
      <c r="AO406" s="255"/>
      <c r="AP406" s="255"/>
      <c r="AQ406" s="255"/>
      <c r="AR406" s="255"/>
      <c r="AS406" s="255"/>
      <c r="AT406" s="255"/>
      <c r="AU406" s="255"/>
      <c r="AV406" s="255"/>
      <c r="AW406" s="255"/>
      <c r="AX406" s="255"/>
      <c r="AY406" s="255"/>
      <c r="AZ406" s="255"/>
      <c r="BA406" s="255"/>
      <c r="BB406" s="255"/>
    </row>
    <row r="407" spans="2:54" s="241" customFormat="1" ht="51" hidden="1">
      <c r="B407" s="263" t="e">
        <f>IF('Formulario PPGR2'!$G407="","",CONCATENATE('Formulario PPGR2'!$C407,".",'Formulario PPGR2'!$D407,".",'Formulario PPGR2'!$E407,".",'Formulario PPGR2'!$F407))</f>
        <v>#REF!</v>
      </c>
      <c r="C407" s="263"/>
      <c r="D407" s="263" t="e">
        <f>IF('Formulario PPGR2'!$G407="","",'Formulario PPGR1'!#REF!)</f>
        <v>#REF!</v>
      </c>
      <c r="E407" s="263" t="e">
        <f>IF('Formulario PPGR2'!$G407="","",'Formulario PPGR1'!#REF!)</f>
        <v>#REF!</v>
      </c>
      <c r="F407" s="263" t="e">
        <f>IF('Formulario PPGR2'!$G407="","",'Formulario PPGR1'!#REF!)</f>
        <v>#REF!</v>
      </c>
      <c r="G407" s="232" t="s">
        <v>342</v>
      </c>
      <c r="H407" s="232" t="s">
        <v>1368</v>
      </c>
      <c r="I407" s="232" t="s">
        <v>1369</v>
      </c>
      <c r="J407" s="231">
        <v>6</v>
      </c>
      <c r="K407" s="231">
        <v>20</v>
      </c>
      <c r="L407" s="231">
        <v>20</v>
      </c>
      <c r="M407" s="231">
        <v>20</v>
      </c>
      <c r="N407" s="231">
        <v>20</v>
      </c>
      <c r="O407" s="231">
        <v>20</v>
      </c>
      <c r="P407" s="231">
        <v>20</v>
      </c>
      <c r="Q407" s="231">
        <v>20</v>
      </c>
      <c r="R407" s="231">
        <v>20</v>
      </c>
      <c r="S407" s="231">
        <v>20</v>
      </c>
      <c r="T407" s="231">
        <v>20</v>
      </c>
      <c r="U407" s="231">
        <v>6</v>
      </c>
      <c r="V407" s="239">
        <f>+Tabla2[[#This Row],[Dic]]+Tabla2[[#This Row],[Nov]]+Tabla2[[#This Row],[Oct]]+Tabla2[[#This Row],[Sep]]+Tabla2[[#This Row],[Ago]]+Tabla2[[#This Row],[Jul]]+Tabla2[[#This Row],[Jun]]+Tabla2[[#This Row],[May]]+Tabla2[[#This Row],[Abr]]+Tabla2[[#This Row],[Mar]]+Tabla2[[#This Row],[Feb]]+Tabla2[[#This Row],[Ene]]</f>
        <v>212</v>
      </c>
      <c r="W407" s="259" t="s">
        <v>497</v>
      </c>
      <c r="X407" s="259" t="s">
        <v>496</v>
      </c>
      <c r="Y407" s="232"/>
      <c r="Z407" s="231" t="s">
        <v>1370</v>
      </c>
      <c r="AA407" s="255"/>
      <c r="AB407" s="255"/>
      <c r="AC407" s="255"/>
      <c r="AD407" s="255"/>
      <c r="AE407" s="255"/>
      <c r="AF407" s="255"/>
      <c r="AG407" s="255"/>
      <c r="AH407" s="255"/>
      <c r="AI407" s="255"/>
      <c r="AJ407" s="255"/>
      <c r="AK407" s="255"/>
      <c r="AL407" s="255"/>
      <c r="AM407" s="255"/>
      <c r="AN407" s="255"/>
      <c r="AO407" s="255"/>
      <c r="AP407" s="255"/>
      <c r="AQ407" s="255"/>
      <c r="AR407" s="255"/>
      <c r="AS407" s="255"/>
      <c r="AT407" s="255"/>
      <c r="AU407" s="255"/>
      <c r="AV407" s="255"/>
      <c r="AW407" s="255"/>
      <c r="AX407" s="255"/>
      <c r="AY407" s="255"/>
      <c r="AZ407" s="255"/>
      <c r="BA407" s="255"/>
      <c r="BB407" s="255"/>
    </row>
    <row r="408" spans="2:54" s="241" customFormat="1" ht="51" hidden="1">
      <c r="B408" s="263" t="e">
        <f>IF('Formulario PPGR2'!$G408="","",CONCATENATE('Formulario PPGR2'!$C408,".",'Formulario PPGR2'!$D408,".",'Formulario PPGR2'!$E408,".",'Formulario PPGR2'!$F408))</f>
        <v>#REF!</v>
      </c>
      <c r="C408" s="263"/>
      <c r="D408" s="263" t="e">
        <f>IF('Formulario PPGR2'!$G408="","",'Formulario PPGR1'!#REF!)</f>
        <v>#REF!</v>
      </c>
      <c r="E408" s="263" t="e">
        <f>IF('Formulario PPGR2'!$G408="","",'Formulario PPGR1'!#REF!)</f>
        <v>#REF!</v>
      </c>
      <c r="F408" s="263" t="e">
        <f>IF('Formulario PPGR2'!$G408="","",'Formulario PPGR1'!#REF!)</f>
        <v>#REF!</v>
      </c>
      <c r="G408" s="232" t="s">
        <v>342</v>
      </c>
      <c r="H408" s="232" t="s">
        <v>1371</v>
      </c>
      <c r="I408" s="232" t="s">
        <v>1372</v>
      </c>
      <c r="J408" s="231">
        <v>4</v>
      </c>
      <c r="K408" s="231">
        <v>8</v>
      </c>
      <c r="L408" s="231">
        <v>8</v>
      </c>
      <c r="M408" s="231">
        <v>8</v>
      </c>
      <c r="N408" s="231">
        <v>8</v>
      </c>
      <c r="O408" s="231">
        <v>8</v>
      </c>
      <c r="P408" s="231">
        <v>8</v>
      </c>
      <c r="Q408" s="231">
        <v>8</v>
      </c>
      <c r="R408" s="231">
        <v>8</v>
      </c>
      <c r="S408" s="231">
        <v>8</v>
      </c>
      <c r="T408" s="231">
        <v>8</v>
      </c>
      <c r="U408" s="231">
        <v>4</v>
      </c>
      <c r="V408" s="239">
        <f>+Tabla2[[#This Row],[Dic]]+Tabla2[[#This Row],[Nov]]+Tabla2[[#This Row],[Oct]]+Tabla2[[#This Row],[Sep]]+Tabla2[[#This Row],[Ago]]+Tabla2[[#This Row],[Jul]]+Tabla2[[#This Row],[Jun]]+Tabla2[[#This Row],[May]]+Tabla2[[#This Row],[Abr]]+Tabla2[[#This Row],[Mar]]+Tabla2[[#This Row],[Feb]]+Tabla2[[#This Row],[Ene]]</f>
        <v>88</v>
      </c>
      <c r="W408" s="259" t="s">
        <v>772</v>
      </c>
      <c r="X408" s="259" t="s">
        <v>497</v>
      </c>
      <c r="Y408" s="232"/>
      <c r="Z408" s="231" t="s">
        <v>1370</v>
      </c>
      <c r="AA408" s="255"/>
      <c r="AB408" s="255"/>
      <c r="AC408" s="255"/>
      <c r="AD408" s="255"/>
      <c r="AE408" s="255"/>
      <c r="AF408" s="255"/>
      <c r="AG408" s="255"/>
      <c r="AH408" s="255"/>
      <c r="AI408" s="255"/>
      <c r="AJ408" s="255"/>
      <c r="AK408" s="255"/>
      <c r="AL408" s="255"/>
      <c r="AM408" s="255"/>
      <c r="AN408" s="255"/>
      <c r="AO408" s="255"/>
      <c r="AP408" s="255"/>
      <c r="AQ408" s="255"/>
      <c r="AR408" s="255"/>
      <c r="AS408" s="255"/>
      <c r="AT408" s="255"/>
      <c r="AU408" s="255"/>
      <c r="AV408" s="255"/>
      <c r="AW408" s="255"/>
      <c r="AX408" s="255"/>
      <c r="AY408" s="255"/>
      <c r="AZ408" s="255"/>
      <c r="BA408" s="255"/>
      <c r="BB408" s="255"/>
    </row>
    <row r="409" spans="2:54" s="241" customFormat="1" ht="51" hidden="1">
      <c r="B409" s="263" t="e">
        <f>IF('Formulario PPGR2'!$G409="","",CONCATENATE('Formulario PPGR2'!$C409,".",'Formulario PPGR2'!$D409,".",'Formulario PPGR2'!$E409,".",'Formulario PPGR2'!$F409))</f>
        <v>#REF!</v>
      </c>
      <c r="C409" s="263"/>
      <c r="D409" s="263" t="e">
        <f>IF('Formulario PPGR2'!$G409="","",'Formulario PPGR1'!#REF!)</f>
        <v>#REF!</v>
      </c>
      <c r="E409" s="263" t="e">
        <f>IF('Formulario PPGR2'!$G409="","",'Formulario PPGR1'!#REF!)</f>
        <v>#REF!</v>
      </c>
      <c r="F409" s="263" t="e">
        <f>IF('Formulario PPGR2'!$G409="","",'Formulario PPGR1'!#REF!)</f>
        <v>#REF!</v>
      </c>
      <c r="G409" s="232" t="s">
        <v>342</v>
      </c>
      <c r="H409" s="232" t="s">
        <v>1373</v>
      </c>
      <c r="I409" s="232" t="s">
        <v>1374</v>
      </c>
      <c r="J409" s="231"/>
      <c r="K409" s="231"/>
      <c r="L409" s="231">
        <v>1</v>
      </c>
      <c r="M409" s="231"/>
      <c r="N409" s="231"/>
      <c r="O409" s="231"/>
      <c r="P409" s="231"/>
      <c r="Q409" s="231"/>
      <c r="R409" s="231"/>
      <c r="S409" s="231"/>
      <c r="T409" s="231"/>
      <c r="U409" s="231"/>
      <c r="V409" s="239">
        <f>+Tabla2[[#This Row],[Dic]]+Tabla2[[#This Row],[Nov]]+Tabla2[[#This Row],[Oct]]+Tabla2[[#This Row],[Sep]]+Tabla2[[#This Row],[Ago]]+Tabla2[[#This Row],[Jul]]+Tabla2[[#This Row],[Jun]]+Tabla2[[#This Row],[May]]+Tabla2[[#This Row],[Abr]]+Tabla2[[#This Row],[Mar]]+Tabla2[[#This Row],[Feb]]+Tabla2[[#This Row],[Ene]]</f>
        <v>1</v>
      </c>
      <c r="W409" s="259" t="s">
        <v>735</v>
      </c>
      <c r="X409" s="259"/>
      <c r="Y409" s="232"/>
      <c r="Z409" s="231" t="s">
        <v>1370</v>
      </c>
      <c r="AA409" s="255"/>
      <c r="AB409" s="255"/>
      <c r="AC409" s="255"/>
      <c r="AD409" s="255"/>
      <c r="AE409" s="255"/>
      <c r="AF409" s="255"/>
      <c r="AG409" s="255"/>
      <c r="AH409" s="255"/>
      <c r="AI409" s="255"/>
      <c r="AJ409" s="255"/>
      <c r="AK409" s="255"/>
      <c r="AL409" s="255"/>
      <c r="AM409" s="255"/>
      <c r="AN409" s="255"/>
      <c r="AO409" s="255"/>
      <c r="AP409" s="255"/>
      <c r="AQ409" s="255"/>
      <c r="AR409" s="255"/>
      <c r="AS409" s="255"/>
      <c r="AT409" s="255"/>
      <c r="AU409" s="255"/>
      <c r="AV409" s="255"/>
      <c r="AW409" s="255"/>
      <c r="AX409" s="255"/>
      <c r="AY409" s="255"/>
      <c r="AZ409" s="255"/>
      <c r="BA409" s="255"/>
      <c r="BB409" s="255"/>
    </row>
    <row r="410" spans="2:54" s="241" customFormat="1" ht="51" hidden="1">
      <c r="B410" s="263" t="e">
        <f>IF('Formulario PPGR2'!$G410="","",CONCATENATE('Formulario PPGR2'!$C410,".",'Formulario PPGR2'!$D410,".",'Formulario PPGR2'!$E410,".",'Formulario PPGR2'!$F410))</f>
        <v>#REF!</v>
      </c>
      <c r="C410" s="263"/>
      <c r="D410" s="263" t="e">
        <f>IF('Formulario PPGR2'!$G410="","",'Formulario PPGR1'!#REF!)</f>
        <v>#REF!</v>
      </c>
      <c r="E410" s="263" t="e">
        <f>IF('Formulario PPGR2'!$G410="","",'Formulario PPGR1'!#REF!)</f>
        <v>#REF!</v>
      </c>
      <c r="F410" s="263" t="e">
        <f>IF('Formulario PPGR2'!$G410="","",'Formulario PPGR1'!#REF!)</f>
        <v>#REF!</v>
      </c>
      <c r="G410" s="232" t="s">
        <v>342</v>
      </c>
      <c r="H410" s="232" t="s">
        <v>1375</v>
      </c>
      <c r="I410" s="232" t="s">
        <v>1376</v>
      </c>
      <c r="J410" s="231"/>
      <c r="K410" s="231"/>
      <c r="L410" s="231">
        <v>2</v>
      </c>
      <c r="M410" s="231">
        <v>1</v>
      </c>
      <c r="N410" s="231">
        <v>2</v>
      </c>
      <c r="O410" s="231">
        <v>1</v>
      </c>
      <c r="P410" s="231">
        <v>2</v>
      </c>
      <c r="Q410" s="231">
        <v>1</v>
      </c>
      <c r="R410" s="231">
        <v>2</v>
      </c>
      <c r="S410" s="231">
        <v>1</v>
      </c>
      <c r="T410" s="231">
        <v>2</v>
      </c>
      <c r="U410" s="231"/>
      <c r="V410" s="239">
        <f>+Tabla2[[#This Row],[Dic]]+Tabla2[[#This Row],[Nov]]+Tabla2[[#This Row],[Oct]]+Tabla2[[#This Row],[Sep]]+Tabla2[[#This Row],[Ago]]+Tabla2[[#This Row],[Jul]]+Tabla2[[#This Row],[Jun]]+Tabla2[[#This Row],[May]]+Tabla2[[#This Row],[Abr]]+Tabla2[[#This Row],[Mar]]+Tabla2[[#This Row],[Feb]]+Tabla2[[#This Row],[Ene]]</f>
        <v>14</v>
      </c>
      <c r="W410" s="259" t="s">
        <v>496</v>
      </c>
      <c r="X410" s="259" t="s">
        <v>610</v>
      </c>
      <c r="Y410" s="232"/>
      <c r="Z410" s="231" t="s">
        <v>1370</v>
      </c>
      <c r="AA410" s="255"/>
      <c r="AB410" s="255"/>
      <c r="AC410" s="255"/>
      <c r="AD410" s="255"/>
      <c r="AE410" s="255"/>
      <c r="AF410" s="255"/>
      <c r="AG410" s="255"/>
      <c r="AH410" s="255"/>
      <c r="AI410" s="255"/>
      <c r="AJ410" s="255"/>
      <c r="AK410" s="255"/>
      <c r="AL410" s="255"/>
      <c r="AM410" s="255"/>
      <c r="AN410" s="255"/>
      <c r="AO410" s="255"/>
      <c r="AP410" s="255"/>
      <c r="AQ410" s="255"/>
      <c r="AR410" s="255"/>
      <c r="AS410" s="255"/>
      <c r="AT410" s="255"/>
      <c r="AU410" s="255"/>
      <c r="AV410" s="255"/>
      <c r="AW410" s="255"/>
      <c r="AX410" s="255"/>
      <c r="AY410" s="255"/>
      <c r="AZ410" s="255"/>
      <c r="BA410" s="255"/>
      <c r="BB410" s="255"/>
    </row>
    <row r="411" spans="2:54" s="241" customFormat="1" ht="51" hidden="1">
      <c r="B411" s="263" t="e">
        <f>IF('Formulario PPGR2'!$G411="","",CONCATENATE('Formulario PPGR2'!$C411,".",'Formulario PPGR2'!$D411,".",'Formulario PPGR2'!$E411,".",'Formulario PPGR2'!$F411))</f>
        <v>#REF!</v>
      </c>
      <c r="C411" s="263"/>
      <c r="D411" s="263" t="e">
        <f>IF('Formulario PPGR2'!$G411="","",'Formulario PPGR1'!#REF!)</f>
        <v>#REF!</v>
      </c>
      <c r="E411" s="263" t="e">
        <f>IF('Formulario PPGR2'!$G411="","",'Formulario PPGR1'!#REF!)</f>
        <v>#REF!</v>
      </c>
      <c r="F411" s="263" t="e">
        <f>IF('Formulario PPGR2'!$G411="","",'Formulario PPGR1'!#REF!)</f>
        <v>#REF!</v>
      </c>
      <c r="G411" s="232" t="s">
        <v>342</v>
      </c>
      <c r="H411" s="232" t="s">
        <v>1377</v>
      </c>
      <c r="I411" s="232" t="s">
        <v>1378</v>
      </c>
      <c r="J411" s="231"/>
      <c r="K411" s="231"/>
      <c r="L411" s="231">
        <v>2</v>
      </c>
      <c r="M411" s="231">
        <v>2</v>
      </c>
      <c r="N411" s="231">
        <v>2</v>
      </c>
      <c r="O411" s="231">
        <v>2</v>
      </c>
      <c r="P411" s="231">
        <v>2</v>
      </c>
      <c r="Q411" s="231">
        <v>2</v>
      </c>
      <c r="R411" s="231">
        <v>2</v>
      </c>
      <c r="S411" s="231">
        <v>2</v>
      </c>
      <c r="T411" s="231"/>
      <c r="U411" s="231"/>
      <c r="V411" s="239">
        <f>+Tabla2[[#This Row],[Dic]]+Tabla2[[#This Row],[Nov]]+Tabla2[[#This Row],[Oct]]+Tabla2[[#This Row],[Sep]]+Tabla2[[#This Row],[Ago]]+Tabla2[[#This Row],[Jul]]+Tabla2[[#This Row],[Jun]]+Tabla2[[#This Row],[May]]+Tabla2[[#This Row],[Abr]]+Tabla2[[#This Row],[Mar]]+Tabla2[[#This Row],[Feb]]+Tabla2[[#This Row],[Ene]]</f>
        <v>16</v>
      </c>
      <c r="W411" s="259" t="s">
        <v>496</v>
      </c>
      <c r="X411" s="259" t="s">
        <v>610</v>
      </c>
      <c r="Y411" s="232"/>
      <c r="Z411" s="231" t="s">
        <v>1370</v>
      </c>
      <c r="AA411" s="255"/>
      <c r="AB411" s="255"/>
      <c r="AC411" s="255"/>
      <c r="AD411" s="255"/>
      <c r="AE411" s="255"/>
      <c r="AF411" s="255"/>
      <c r="AG411" s="255"/>
      <c r="AH411" s="255"/>
      <c r="AI411" s="255"/>
      <c r="AJ411" s="255"/>
      <c r="AK411" s="255"/>
      <c r="AL411" s="255"/>
      <c r="AM411" s="255"/>
      <c r="AN411" s="255"/>
      <c r="AO411" s="255"/>
      <c r="AP411" s="255"/>
      <c r="AQ411" s="255"/>
      <c r="AR411" s="255"/>
      <c r="AS411" s="255"/>
      <c r="AT411" s="255"/>
      <c r="AU411" s="255"/>
      <c r="AV411" s="255"/>
      <c r="AW411" s="255"/>
      <c r="AX411" s="255"/>
      <c r="AY411" s="255"/>
      <c r="AZ411" s="255"/>
      <c r="BA411" s="255"/>
      <c r="BB411" s="255"/>
    </row>
    <row r="412" spans="2:54" s="241" customFormat="1" ht="51" hidden="1">
      <c r="B412" s="263" t="e">
        <f>IF('Formulario PPGR2'!$G412="","",CONCATENATE('Formulario PPGR2'!$C412,".",'Formulario PPGR2'!$D412,".",'Formulario PPGR2'!$E412,".",'Formulario PPGR2'!$F412))</f>
        <v>#REF!</v>
      </c>
      <c r="C412" s="263"/>
      <c r="D412" s="263" t="e">
        <f>IF('Formulario PPGR2'!$G412="","",'Formulario PPGR1'!#REF!)</f>
        <v>#REF!</v>
      </c>
      <c r="E412" s="263" t="e">
        <f>IF('Formulario PPGR2'!$G412="","",'Formulario PPGR1'!#REF!)</f>
        <v>#REF!</v>
      </c>
      <c r="F412" s="263" t="e">
        <f>IF('Formulario PPGR2'!$G412="","",'Formulario PPGR1'!#REF!)</f>
        <v>#REF!</v>
      </c>
      <c r="G412" s="232" t="s">
        <v>342</v>
      </c>
      <c r="H412" s="232" t="s">
        <v>1379</v>
      </c>
      <c r="I412" s="232" t="s">
        <v>1380</v>
      </c>
      <c r="J412" s="231"/>
      <c r="K412" s="231"/>
      <c r="L412" s="231">
        <v>1</v>
      </c>
      <c r="M412" s="231"/>
      <c r="N412" s="231"/>
      <c r="O412" s="231">
        <v>1</v>
      </c>
      <c r="P412" s="231"/>
      <c r="Q412" s="231"/>
      <c r="R412" s="231">
        <v>1</v>
      </c>
      <c r="S412" s="231"/>
      <c r="T412" s="231"/>
      <c r="U412" s="231"/>
      <c r="V412" s="239">
        <f>+Tabla2[[#This Row],[Dic]]+Tabla2[[#This Row],[Nov]]+Tabla2[[#This Row],[Oct]]+Tabla2[[#This Row],[Sep]]+Tabla2[[#This Row],[Ago]]+Tabla2[[#This Row],[Jul]]+Tabla2[[#This Row],[Jun]]+Tabla2[[#This Row],[May]]+Tabla2[[#This Row],[Abr]]+Tabla2[[#This Row],[Mar]]+Tabla2[[#This Row],[Feb]]+Tabla2[[#This Row],[Ene]]</f>
        <v>3</v>
      </c>
      <c r="W412" s="259" t="s">
        <v>496</v>
      </c>
      <c r="X412" s="259" t="s">
        <v>610</v>
      </c>
      <c r="Y412" s="232"/>
      <c r="Z412" s="231" t="s">
        <v>1370</v>
      </c>
      <c r="AA412" s="255"/>
      <c r="AB412" s="255"/>
      <c r="AC412" s="255"/>
      <c r="AD412" s="255"/>
      <c r="AE412" s="255"/>
      <c r="AF412" s="255"/>
      <c r="AG412" s="255"/>
      <c r="AH412" s="255"/>
      <c r="AI412" s="255"/>
      <c r="AJ412" s="255"/>
      <c r="AK412" s="255"/>
      <c r="AL412" s="255"/>
      <c r="AM412" s="255"/>
      <c r="AN412" s="255"/>
      <c r="AO412" s="255"/>
      <c r="AP412" s="255"/>
      <c r="AQ412" s="255"/>
      <c r="AR412" s="255"/>
      <c r="AS412" s="255"/>
      <c r="AT412" s="255"/>
      <c r="AU412" s="255"/>
      <c r="AV412" s="255"/>
      <c r="AW412" s="255"/>
      <c r="AX412" s="255"/>
      <c r="AY412" s="255"/>
      <c r="AZ412" s="255"/>
      <c r="BA412" s="255"/>
      <c r="BB412" s="255"/>
    </row>
    <row r="413" spans="2:54" s="241" customFormat="1" ht="51" hidden="1">
      <c r="B413" s="263" t="e">
        <f>IF('Formulario PPGR2'!$G413="","",CONCATENATE('Formulario PPGR2'!$C413,".",'Formulario PPGR2'!$D413,".",'Formulario PPGR2'!$E413,".",'Formulario PPGR2'!$F413))</f>
        <v>#REF!</v>
      </c>
      <c r="C413" s="263"/>
      <c r="D413" s="263" t="e">
        <f>IF('Formulario PPGR2'!$G413="","",'Formulario PPGR1'!#REF!)</f>
        <v>#REF!</v>
      </c>
      <c r="E413" s="263" t="e">
        <f>IF('Formulario PPGR2'!$G413="","",'Formulario PPGR1'!#REF!)</f>
        <v>#REF!</v>
      </c>
      <c r="F413" s="263" t="e">
        <f>IF('Formulario PPGR2'!$G413="","",'Formulario PPGR1'!#REF!)</f>
        <v>#REF!</v>
      </c>
      <c r="G413" s="232" t="s">
        <v>342</v>
      </c>
      <c r="H413" s="232" t="s">
        <v>1381</v>
      </c>
      <c r="I413" s="232" t="s">
        <v>1382</v>
      </c>
      <c r="J413" s="231">
        <v>1</v>
      </c>
      <c r="K413" s="231"/>
      <c r="L413" s="231"/>
      <c r="M413" s="231"/>
      <c r="N413" s="231"/>
      <c r="O413" s="231"/>
      <c r="P413" s="231"/>
      <c r="Q413" s="231"/>
      <c r="R413" s="231"/>
      <c r="S413" s="231"/>
      <c r="T413" s="231"/>
      <c r="U413" s="231"/>
      <c r="V413" s="239">
        <f>+Tabla2[[#This Row],[Dic]]+Tabla2[[#This Row],[Nov]]+Tabla2[[#This Row],[Oct]]+Tabla2[[#This Row],[Sep]]+Tabla2[[#This Row],[Ago]]+Tabla2[[#This Row],[Jul]]+Tabla2[[#This Row],[Jun]]+Tabla2[[#This Row],[May]]+Tabla2[[#This Row],[Abr]]+Tabla2[[#This Row],[Mar]]+Tabla2[[#This Row],[Feb]]+Tabla2[[#This Row],[Ene]]</f>
        <v>1</v>
      </c>
      <c r="W413" s="259" t="s">
        <v>496</v>
      </c>
      <c r="X413" s="259" t="s">
        <v>610</v>
      </c>
      <c r="Y413" s="232"/>
      <c r="Z413" s="231" t="s">
        <v>1370</v>
      </c>
      <c r="AA413" s="255"/>
      <c r="AB413" s="255"/>
      <c r="AC413" s="255"/>
      <c r="AD413" s="255"/>
      <c r="AE413" s="255"/>
      <c r="AF413" s="255"/>
      <c r="AG413" s="255"/>
      <c r="AH413" s="255"/>
      <c r="AI413" s="255"/>
      <c r="AJ413" s="255"/>
      <c r="AK413" s="255"/>
      <c r="AL413" s="255"/>
      <c r="AM413" s="255"/>
      <c r="AN413" s="255"/>
      <c r="AO413" s="255"/>
      <c r="AP413" s="255"/>
      <c r="AQ413" s="255"/>
      <c r="AR413" s="255"/>
      <c r="AS413" s="255"/>
      <c r="AT413" s="255"/>
      <c r="AU413" s="255"/>
      <c r="AV413" s="255"/>
      <c r="AW413" s="255"/>
      <c r="AX413" s="255"/>
      <c r="AY413" s="255"/>
      <c r="AZ413" s="255"/>
      <c r="BA413" s="255"/>
      <c r="BB413" s="255"/>
    </row>
    <row r="414" spans="2:54" s="241" customFormat="1" ht="51" hidden="1">
      <c r="B414" s="263" t="e">
        <f>IF('Formulario PPGR2'!$G414="","",CONCATENATE('Formulario PPGR2'!$C414,".",'Formulario PPGR2'!$D414,".",'Formulario PPGR2'!$E414,".",'Formulario PPGR2'!$F414))</f>
        <v>#REF!</v>
      </c>
      <c r="C414" s="263"/>
      <c r="D414" s="263" t="e">
        <f>IF('Formulario PPGR2'!$G414="","",'Formulario PPGR1'!#REF!)</f>
        <v>#REF!</v>
      </c>
      <c r="E414" s="263" t="e">
        <f>IF('Formulario PPGR2'!$G414="","",'Formulario PPGR1'!#REF!)</f>
        <v>#REF!</v>
      </c>
      <c r="F414" s="263" t="e">
        <f>IF('Formulario PPGR2'!$G414="","",'Formulario PPGR1'!#REF!)</f>
        <v>#REF!</v>
      </c>
      <c r="G414" s="232" t="s">
        <v>342</v>
      </c>
      <c r="H414" s="232" t="s">
        <v>1383</v>
      </c>
      <c r="I414" s="232" t="s">
        <v>1384</v>
      </c>
      <c r="J414" s="231">
        <v>1</v>
      </c>
      <c r="K414" s="231"/>
      <c r="L414" s="231">
        <v>1</v>
      </c>
      <c r="M414" s="231"/>
      <c r="N414" s="231">
        <v>1</v>
      </c>
      <c r="O414" s="231"/>
      <c r="P414" s="231">
        <v>1</v>
      </c>
      <c r="Q414" s="231"/>
      <c r="R414" s="231">
        <v>1</v>
      </c>
      <c r="S414" s="231"/>
      <c r="T414" s="231">
        <v>1</v>
      </c>
      <c r="U414" s="231"/>
      <c r="V414" s="239">
        <f>+Tabla2[[#This Row],[Dic]]+Tabla2[[#This Row],[Nov]]+Tabla2[[#This Row],[Oct]]+Tabla2[[#This Row],[Sep]]+Tabla2[[#This Row],[Ago]]+Tabla2[[#This Row],[Jul]]+Tabla2[[#This Row],[Jun]]+Tabla2[[#This Row],[May]]+Tabla2[[#This Row],[Abr]]+Tabla2[[#This Row],[Mar]]+Tabla2[[#This Row],[Feb]]+Tabla2[[#This Row],[Ene]]</f>
        <v>6</v>
      </c>
      <c r="W414" s="259" t="s">
        <v>497</v>
      </c>
      <c r="X414" s="259"/>
      <c r="Y414" s="232"/>
      <c r="Z414" s="231" t="s">
        <v>1370</v>
      </c>
      <c r="AA414" s="255"/>
      <c r="AB414" s="255"/>
      <c r="AC414" s="255"/>
      <c r="AD414" s="255"/>
      <c r="AE414" s="255"/>
      <c r="AF414" s="255"/>
      <c r="AG414" s="255"/>
      <c r="AH414" s="255"/>
      <c r="AI414" s="255"/>
      <c r="AJ414" s="255"/>
      <c r="AK414" s="255"/>
      <c r="AL414" s="255"/>
      <c r="AM414" s="255"/>
      <c r="AN414" s="255"/>
      <c r="AO414" s="255"/>
      <c r="AP414" s="255"/>
      <c r="AQ414" s="255"/>
      <c r="AR414" s="255"/>
      <c r="AS414" s="255"/>
      <c r="AT414" s="255"/>
      <c r="AU414" s="255"/>
      <c r="AV414" s="255"/>
      <c r="AW414" s="255"/>
      <c r="AX414" s="255"/>
      <c r="AY414" s="255"/>
      <c r="AZ414" s="255"/>
      <c r="BA414" s="255"/>
      <c r="BB414" s="255"/>
    </row>
    <row r="415" spans="2:54" s="241" customFormat="1" ht="51" hidden="1">
      <c r="B415" s="263" t="e">
        <f>IF('Formulario PPGR2'!$G415="","",CONCATENATE('Formulario PPGR2'!$C415,".",'Formulario PPGR2'!$D415,".",'Formulario PPGR2'!$E415,".",'Formulario PPGR2'!$F415))</f>
        <v>#REF!</v>
      </c>
      <c r="C415" s="263"/>
      <c r="D415" s="263" t="e">
        <f>IF('Formulario PPGR2'!$G415="","",'Formulario PPGR1'!#REF!)</f>
        <v>#REF!</v>
      </c>
      <c r="E415" s="263" t="e">
        <f>IF('Formulario PPGR2'!$G415="","",'Formulario PPGR1'!#REF!)</f>
        <v>#REF!</v>
      </c>
      <c r="F415" s="263" t="e">
        <f>IF('Formulario PPGR2'!$G415="","",'Formulario PPGR1'!#REF!)</f>
        <v>#REF!</v>
      </c>
      <c r="G415" s="232" t="s">
        <v>342</v>
      </c>
      <c r="H415" s="232" t="s">
        <v>1385</v>
      </c>
      <c r="I415" s="232" t="s">
        <v>1386</v>
      </c>
      <c r="J415" s="231"/>
      <c r="K415" s="231">
        <v>1</v>
      </c>
      <c r="L415" s="231"/>
      <c r="M415" s="231">
        <v>1</v>
      </c>
      <c r="N415" s="231"/>
      <c r="O415" s="231">
        <v>1</v>
      </c>
      <c r="P415" s="231"/>
      <c r="Q415" s="231">
        <v>1</v>
      </c>
      <c r="R415" s="231"/>
      <c r="S415" s="231">
        <v>1</v>
      </c>
      <c r="T415" s="231"/>
      <c r="U415" s="231">
        <v>1</v>
      </c>
      <c r="V415" s="239">
        <f>+Tabla2[[#This Row],[Dic]]+Tabla2[[#This Row],[Nov]]+Tabla2[[#This Row],[Oct]]+Tabla2[[#This Row],[Sep]]+Tabla2[[#This Row],[Ago]]+Tabla2[[#This Row],[Jul]]+Tabla2[[#This Row],[Jun]]+Tabla2[[#This Row],[May]]+Tabla2[[#This Row],[Abr]]+Tabla2[[#This Row],[Mar]]+Tabla2[[#This Row],[Feb]]+Tabla2[[#This Row],[Ene]]</f>
        <v>6</v>
      </c>
      <c r="W415" s="259" t="s">
        <v>496</v>
      </c>
      <c r="X415" s="259" t="s">
        <v>518</v>
      </c>
      <c r="Y415" s="232"/>
      <c r="Z415" s="231" t="s">
        <v>1370</v>
      </c>
      <c r="AA415" s="255"/>
      <c r="AB415" s="255"/>
      <c r="AC415" s="255"/>
      <c r="AD415" s="255"/>
      <c r="AE415" s="255"/>
      <c r="AF415" s="255"/>
      <c r="AG415" s="255"/>
      <c r="AH415" s="255"/>
      <c r="AI415" s="255"/>
      <c r="AJ415" s="255"/>
      <c r="AK415" s="255"/>
      <c r="AL415" s="255"/>
      <c r="AM415" s="255"/>
      <c r="AN415" s="255"/>
      <c r="AO415" s="255"/>
      <c r="AP415" s="255"/>
      <c r="AQ415" s="255"/>
      <c r="AR415" s="255"/>
      <c r="AS415" s="255"/>
      <c r="AT415" s="255"/>
      <c r="AU415" s="255"/>
      <c r="AV415" s="255"/>
      <c r="AW415" s="255"/>
      <c r="AX415" s="255"/>
      <c r="AY415" s="255"/>
      <c r="AZ415" s="255"/>
      <c r="BA415" s="255"/>
      <c r="BB415" s="255"/>
    </row>
    <row r="416" spans="2:54" s="241" customFormat="1" ht="51" hidden="1">
      <c r="B416" s="263" t="e">
        <f>IF('Formulario PPGR2'!$G416="","",CONCATENATE('Formulario PPGR2'!$C416,".",'Formulario PPGR2'!$D416,".",'Formulario PPGR2'!$E416,".",'Formulario PPGR2'!$F416))</f>
        <v>#REF!</v>
      </c>
      <c r="C416" s="263"/>
      <c r="D416" s="263" t="e">
        <f>IF('Formulario PPGR2'!$G416="","",'Formulario PPGR1'!#REF!)</f>
        <v>#REF!</v>
      </c>
      <c r="E416" s="263" t="e">
        <f>IF('Formulario PPGR2'!$G416="","",'Formulario PPGR1'!#REF!)</f>
        <v>#REF!</v>
      </c>
      <c r="F416" s="263" t="e">
        <f>IF('Formulario PPGR2'!$G416="","",'Formulario PPGR1'!#REF!)</f>
        <v>#REF!</v>
      </c>
      <c r="G416" s="232" t="s">
        <v>342</v>
      </c>
      <c r="H416" s="232" t="s">
        <v>1387</v>
      </c>
      <c r="I416" s="232" t="s">
        <v>1388</v>
      </c>
      <c r="J416" s="231"/>
      <c r="K416" s="231"/>
      <c r="L416" s="231"/>
      <c r="M416" s="231">
        <v>1</v>
      </c>
      <c r="N416" s="231"/>
      <c r="O416" s="231"/>
      <c r="P416" s="231"/>
      <c r="Q416" s="231">
        <v>1</v>
      </c>
      <c r="R416" s="231"/>
      <c r="S416" s="231"/>
      <c r="T416" s="231">
        <v>1</v>
      </c>
      <c r="U416" s="231"/>
      <c r="V416" s="239">
        <f>+Tabla2[[#This Row],[Dic]]+Tabla2[[#This Row],[Nov]]+Tabla2[[#This Row],[Oct]]+Tabla2[[#This Row],[Sep]]+Tabla2[[#This Row],[Ago]]+Tabla2[[#This Row],[Jul]]+Tabla2[[#This Row],[Jun]]+Tabla2[[#This Row],[May]]+Tabla2[[#This Row],[Abr]]+Tabla2[[#This Row],[Mar]]+Tabla2[[#This Row],[Feb]]+Tabla2[[#This Row],[Ene]]</f>
        <v>3</v>
      </c>
      <c r="W416" s="259" t="s">
        <v>497</v>
      </c>
      <c r="X416" s="259"/>
      <c r="Y416" s="232"/>
      <c r="Z416" s="231" t="s">
        <v>1370</v>
      </c>
      <c r="AA416" s="255"/>
      <c r="AB416" s="255"/>
      <c r="AC416" s="255"/>
      <c r="AD416" s="255"/>
      <c r="AE416" s="255"/>
      <c r="AF416" s="255"/>
      <c r="AG416" s="255"/>
      <c r="AH416" s="255"/>
      <c r="AI416" s="255"/>
      <c r="AJ416" s="255"/>
      <c r="AK416" s="255"/>
      <c r="AL416" s="255"/>
      <c r="AM416" s="255"/>
      <c r="AN416" s="255"/>
      <c r="AO416" s="255"/>
      <c r="AP416" s="255"/>
      <c r="AQ416" s="255"/>
      <c r="AR416" s="255"/>
      <c r="AS416" s="255"/>
      <c r="AT416" s="255"/>
      <c r="AU416" s="255"/>
      <c r="AV416" s="255"/>
      <c r="AW416" s="255"/>
      <c r="AX416" s="255"/>
      <c r="AY416" s="255"/>
      <c r="AZ416" s="255"/>
      <c r="BA416" s="255"/>
      <c r="BB416" s="255"/>
    </row>
    <row r="417" spans="2:54" s="241" customFormat="1" ht="51" hidden="1">
      <c r="B417" s="263" t="e">
        <f>IF('Formulario PPGR2'!$G417="","",CONCATENATE('Formulario PPGR2'!$C417,".",'Formulario PPGR2'!$D417,".",'Formulario PPGR2'!$E417,".",'Formulario PPGR2'!$F417))</f>
        <v>#REF!</v>
      </c>
      <c r="C417" s="263"/>
      <c r="D417" s="263" t="e">
        <f>IF('Formulario PPGR2'!$G417="","",'Formulario PPGR1'!#REF!)</f>
        <v>#REF!</v>
      </c>
      <c r="E417" s="263" t="e">
        <f>IF('Formulario PPGR2'!$G417="","",'Formulario PPGR1'!#REF!)</f>
        <v>#REF!</v>
      </c>
      <c r="F417" s="263" t="e">
        <f>IF('Formulario PPGR2'!$G417="","",'Formulario PPGR1'!#REF!)</f>
        <v>#REF!</v>
      </c>
      <c r="G417" s="232" t="s">
        <v>342</v>
      </c>
      <c r="H417" s="232" t="s">
        <v>1389</v>
      </c>
      <c r="I417" s="232" t="s">
        <v>1390</v>
      </c>
      <c r="J417" s="231"/>
      <c r="K417" s="231"/>
      <c r="L417" s="231">
        <v>2</v>
      </c>
      <c r="M417" s="231">
        <v>1</v>
      </c>
      <c r="N417" s="231">
        <v>2</v>
      </c>
      <c r="O417" s="231">
        <v>1</v>
      </c>
      <c r="P417" s="231">
        <v>2</v>
      </c>
      <c r="Q417" s="231">
        <v>1</v>
      </c>
      <c r="R417" s="231">
        <v>2</v>
      </c>
      <c r="S417" s="231">
        <v>1</v>
      </c>
      <c r="T417" s="231">
        <v>2</v>
      </c>
      <c r="U417" s="231"/>
      <c r="V417" s="239">
        <f>+Tabla2[[#This Row],[Dic]]+Tabla2[[#This Row],[Nov]]+Tabla2[[#This Row],[Oct]]+Tabla2[[#This Row],[Sep]]+Tabla2[[#This Row],[Ago]]+Tabla2[[#This Row],[Jul]]+Tabla2[[#This Row],[Jun]]+Tabla2[[#This Row],[May]]+Tabla2[[#This Row],[Abr]]+Tabla2[[#This Row],[Mar]]+Tabla2[[#This Row],[Feb]]+Tabla2[[#This Row],[Ene]]</f>
        <v>14</v>
      </c>
      <c r="W417" s="259" t="s">
        <v>496</v>
      </c>
      <c r="X417" s="259" t="s">
        <v>610</v>
      </c>
      <c r="Y417" s="232"/>
      <c r="Z417" s="231" t="s">
        <v>1370</v>
      </c>
      <c r="AA417" s="255"/>
      <c r="AB417" s="255"/>
      <c r="AC417" s="255"/>
      <c r="AD417" s="255"/>
      <c r="AE417" s="255"/>
      <c r="AF417" s="255"/>
      <c r="AG417" s="255"/>
      <c r="AH417" s="255"/>
      <c r="AI417" s="255"/>
      <c r="AJ417" s="255"/>
      <c r="AK417" s="255"/>
      <c r="AL417" s="255"/>
      <c r="AM417" s="255"/>
      <c r="AN417" s="255"/>
      <c r="AO417" s="255"/>
      <c r="AP417" s="255"/>
      <c r="AQ417" s="255"/>
      <c r="AR417" s="255"/>
      <c r="AS417" s="255"/>
      <c r="AT417" s="255"/>
      <c r="AU417" s="255"/>
      <c r="AV417" s="255"/>
      <c r="AW417" s="255"/>
      <c r="AX417" s="255"/>
      <c r="AY417" s="255"/>
      <c r="AZ417" s="255"/>
      <c r="BA417" s="255"/>
      <c r="BB417" s="255"/>
    </row>
    <row r="418" spans="2:54" s="241" customFormat="1" ht="51" hidden="1">
      <c r="B418" s="263" t="e">
        <f>IF('Formulario PPGR2'!$G418="","",CONCATENATE('Formulario PPGR2'!$C418,".",'Formulario PPGR2'!$D418,".",'Formulario PPGR2'!$E418,".",'Formulario PPGR2'!$F418))</f>
        <v>#REF!</v>
      </c>
      <c r="C418" s="263"/>
      <c r="D418" s="263" t="e">
        <f>IF('Formulario PPGR2'!$G418="","",'Formulario PPGR1'!#REF!)</f>
        <v>#REF!</v>
      </c>
      <c r="E418" s="263" t="e">
        <f>IF('Formulario PPGR2'!$G418="","",'Formulario PPGR1'!#REF!)</f>
        <v>#REF!</v>
      </c>
      <c r="F418" s="263" t="e">
        <f>IF('Formulario PPGR2'!$G418="","",'Formulario PPGR1'!#REF!)</f>
        <v>#REF!</v>
      </c>
      <c r="G418" s="232" t="s">
        <v>342</v>
      </c>
      <c r="H418" s="232" t="s">
        <v>1391</v>
      </c>
      <c r="I418" s="232" t="s">
        <v>1392</v>
      </c>
      <c r="J418" s="231"/>
      <c r="K418" s="231"/>
      <c r="L418" s="231"/>
      <c r="M418" s="231"/>
      <c r="N418" s="231"/>
      <c r="O418" s="231">
        <v>1</v>
      </c>
      <c r="P418" s="231"/>
      <c r="Q418" s="231"/>
      <c r="R418" s="231"/>
      <c r="S418" s="231"/>
      <c r="T418" s="231"/>
      <c r="U418" s="231"/>
      <c r="V418" s="239">
        <f>+Tabla2[[#This Row],[Dic]]+Tabla2[[#This Row],[Nov]]+Tabla2[[#This Row],[Oct]]+Tabla2[[#This Row],[Sep]]+Tabla2[[#This Row],[Ago]]+Tabla2[[#This Row],[Jul]]+Tabla2[[#This Row],[Jun]]+Tabla2[[#This Row],[May]]+Tabla2[[#This Row],[Abr]]+Tabla2[[#This Row],[Mar]]+Tabla2[[#This Row],[Feb]]+Tabla2[[#This Row],[Ene]]</f>
        <v>1</v>
      </c>
      <c r="W418" s="259" t="s">
        <v>507</v>
      </c>
      <c r="X418" s="259"/>
      <c r="Y418" s="232" t="s">
        <v>925</v>
      </c>
      <c r="Z418" s="231" t="s">
        <v>1370</v>
      </c>
      <c r="AA418" s="255"/>
      <c r="AB418" s="255"/>
      <c r="AC418" s="255"/>
      <c r="AD418" s="255"/>
      <c r="AE418" s="255"/>
      <c r="AF418" s="255"/>
      <c r="AG418" s="255"/>
      <c r="AH418" s="255"/>
      <c r="AI418" s="255"/>
      <c r="AJ418" s="255"/>
      <c r="AK418" s="255"/>
      <c r="AL418" s="255"/>
      <c r="AM418" s="255"/>
      <c r="AN418" s="255"/>
      <c r="AO418" s="255"/>
      <c r="AP418" s="255"/>
      <c r="AQ418" s="255"/>
      <c r="AR418" s="255"/>
      <c r="AS418" s="255"/>
      <c r="AT418" s="255"/>
      <c r="AU418" s="255"/>
      <c r="AV418" s="255"/>
      <c r="AW418" s="255"/>
      <c r="AX418" s="255"/>
      <c r="AY418" s="255"/>
      <c r="AZ418" s="255"/>
      <c r="BA418" s="255"/>
      <c r="BB418" s="255"/>
    </row>
    <row r="419" spans="2:54" s="241" customFormat="1" ht="51" hidden="1">
      <c r="B419" s="263" t="e">
        <f>IF('Formulario PPGR2'!$G419="","",CONCATENATE('Formulario PPGR2'!$C419,".",'Formulario PPGR2'!$D419,".",'Formulario PPGR2'!$E419,".",'Formulario PPGR2'!$F419))</f>
        <v>#REF!</v>
      </c>
      <c r="C419" s="263"/>
      <c r="D419" s="263" t="e">
        <f>IF('Formulario PPGR2'!$G419="","",'Formulario PPGR1'!#REF!)</f>
        <v>#REF!</v>
      </c>
      <c r="E419" s="263" t="e">
        <f>IF('Formulario PPGR2'!$G419="","",'Formulario PPGR1'!#REF!)</f>
        <v>#REF!</v>
      </c>
      <c r="F419" s="263" t="e">
        <f>IF('Formulario PPGR2'!$G419="","",'Formulario PPGR1'!#REF!)</f>
        <v>#REF!</v>
      </c>
      <c r="G419" s="232" t="s">
        <v>342</v>
      </c>
      <c r="H419" s="232" t="s">
        <v>1393</v>
      </c>
      <c r="I419" s="232" t="s">
        <v>1394</v>
      </c>
      <c r="J419" s="231"/>
      <c r="K419" s="231"/>
      <c r="L419" s="231"/>
      <c r="M419" s="231"/>
      <c r="N419" s="231"/>
      <c r="O419" s="231"/>
      <c r="P419" s="231">
        <v>1</v>
      </c>
      <c r="Q419" s="231"/>
      <c r="R419" s="231"/>
      <c r="S419" s="231"/>
      <c r="T419" s="231"/>
      <c r="U419" s="231"/>
      <c r="V419" s="239">
        <f>+Tabla2[[#This Row],[Dic]]+Tabla2[[#This Row],[Nov]]+Tabla2[[#This Row],[Oct]]+Tabla2[[#This Row],[Sep]]+Tabla2[[#This Row],[Ago]]+Tabla2[[#This Row],[Jul]]+Tabla2[[#This Row],[Jun]]+Tabla2[[#This Row],[May]]+Tabla2[[#This Row],[Abr]]+Tabla2[[#This Row],[Mar]]+Tabla2[[#This Row],[Feb]]+Tabla2[[#This Row],[Ene]]</f>
        <v>1</v>
      </c>
      <c r="W419" s="259" t="s">
        <v>735</v>
      </c>
      <c r="X419" s="259"/>
      <c r="Y419" s="232"/>
      <c r="Z419" s="231" t="s">
        <v>1370</v>
      </c>
      <c r="AA419" s="255"/>
      <c r="AB419" s="255"/>
      <c r="AC419" s="255"/>
      <c r="AD419" s="255"/>
      <c r="AE419" s="255"/>
      <c r="AF419" s="255"/>
      <c r="AG419" s="255"/>
      <c r="AH419" s="255"/>
      <c r="AI419" s="255"/>
      <c r="AJ419" s="255"/>
      <c r="AK419" s="255"/>
      <c r="AL419" s="255"/>
      <c r="AM419" s="255"/>
      <c r="AN419" s="255"/>
      <c r="AO419" s="255"/>
      <c r="AP419" s="255"/>
      <c r="AQ419" s="255"/>
      <c r="AR419" s="255"/>
      <c r="AS419" s="255"/>
      <c r="AT419" s="255"/>
      <c r="AU419" s="255"/>
      <c r="AV419" s="255"/>
      <c r="AW419" s="255"/>
      <c r="AX419" s="255"/>
      <c r="AY419" s="255"/>
      <c r="AZ419" s="255"/>
      <c r="BA419" s="255"/>
      <c r="BB419" s="255"/>
    </row>
    <row r="420" spans="2:54" s="241" customFormat="1" ht="51" hidden="1">
      <c r="B420" s="263" t="e">
        <f>IF('Formulario PPGR2'!$G420="","",CONCATENATE('Formulario PPGR2'!$C420,".",'Formulario PPGR2'!$D420,".",'Formulario PPGR2'!$E420,".",'Formulario PPGR2'!$F420))</f>
        <v>#REF!</v>
      </c>
      <c r="C420" s="263"/>
      <c r="D420" s="263" t="e">
        <f>IF('Formulario PPGR2'!$G420="","",'Formulario PPGR1'!#REF!)</f>
        <v>#REF!</v>
      </c>
      <c r="E420" s="263" t="e">
        <f>IF('Formulario PPGR2'!$G420="","",'Formulario PPGR1'!#REF!)</f>
        <v>#REF!</v>
      </c>
      <c r="F420" s="263" t="e">
        <f>IF('Formulario PPGR2'!$G420="","",'Formulario PPGR1'!#REF!)</f>
        <v>#REF!</v>
      </c>
      <c r="G420" s="232" t="s">
        <v>342</v>
      </c>
      <c r="H420" s="232" t="s">
        <v>1395</v>
      </c>
      <c r="I420" s="232" t="s">
        <v>1396</v>
      </c>
      <c r="J420" s="231"/>
      <c r="K420" s="231"/>
      <c r="L420" s="231"/>
      <c r="M420" s="231"/>
      <c r="N420" s="231"/>
      <c r="O420" s="231"/>
      <c r="P420" s="231"/>
      <c r="Q420" s="231"/>
      <c r="R420" s="231"/>
      <c r="S420" s="231"/>
      <c r="T420" s="231"/>
      <c r="U420" s="231">
        <v>1</v>
      </c>
      <c r="V420" s="239">
        <f>+Tabla2[[#This Row],[Dic]]+Tabla2[[#This Row],[Nov]]+Tabla2[[#This Row],[Oct]]+Tabla2[[#This Row],[Sep]]+Tabla2[[#This Row],[Ago]]+Tabla2[[#This Row],[Jul]]+Tabla2[[#This Row],[Jun]]+Tabla2[[#This Row],[May]]+Tabla2[[#This Row],[Abr]]+Tabla2[[#This Row],[Mar]]+Tabla2[[#This Row],[Feb]]+Tabla2[[#This Row],[Ene]]</f>
        <v>1</v>
      </c>
      <c r="W420" s="259" t="s">
        <v>497</v>
      </c>
      <c r="X420" s="259"/>
      <c r="Y420" s="232"/>
      <c r="Z420" s="231" t="s">
        <v>1370</v>
      </c>
      <c r="AA420" s="255"/>
      <c r="AB420" s="255"/>
      <c r="AC420" s="255"/>
      <c r="AD420" s="255"/>
      <c r="AE420" s="255"/>
      <c r="AF420" s="255"/>
      <c r="AG420" s="255"/>
      <c r="AH420" s="255"/>
      <c r="AI420" s="255"/>
      <c r="AJ420" s="255"/>
      <c r="AK420" s="255"/>
      <c r="AL420" s="255"/>
      <c r="AM420" s="255"/>
      <c r="AN420" s="255"/>
      <c r="AO420" s="255"/>
      <c r="AP420" s="255"/>
      <c r="AQ420" s="255"/>
      <c r="AR420" s="255"/>
      <c r="AS420" s="255"/>
      <c r="AT420" s="255"/>
      <c r="AU420" s="255"/>
      <c r="AV420" s="255"/>
      <c r="AW420" s="255"/>
      <c r="AX420" s="255"/>
      <c r="AY420" s="255"/>
      <c r="AZ420" s="255"/>
      <c r="BA420" s="255"/>
      <c r="BB420" s="255"/>
    </row>
    <row r="421" spans="2:54" s="241" customFormat="1" ht="51" hidden="1">
      <c r="B421" s="263" t="e">
        <f>IF('Formulario PPGR2'!$G421="","",CONCATENATE('Formulario PPGR2'!$C421,".",'Formulario PPGR2'!$D421,".",'Formulario PPGR2'!$E421,".",'Formulario PPGR2'!$F421))</f>
        <v>#REF!</v>
      </c>
      <c r="C421" s="263"/>
      <c r="D421" s="263" t="e">
        <f>IF('Formulario PPGR2'!$G421="","",'Formulario PPGR1'!#REF!)</f>
        <v>#REF!</v>
      </c>
      <c r="E421" s="263" t="e">
        <f>IF('Formulario PPGR2'!$G421="","",'Formulario PPGR1'!#REF!)</f>
        <v>#REF!</v>
      </c>
      <c r="F421" s="263" t="e">
        <f>IF('Formulario PPGR2'!$G421="","",'Formulario PPGR1'!#REF!)</f>
        <v>#REF!</v>
      </c>
      <c r="G421" s="232" t="s">
        <v>342</v>
      </c>
      <c r="H421" s="232" t="s">
        <v>1397</v>
      </c>
      <c r="I421" s="232" t="s">
        <v>1398</v>
      </c>
      <c r="J421" s="231"/>
      <c r="K421" s="231"/>
      <c r="L421" s="231"/>
      <c r="M421" s="231"/>
      <c r="N421" s="231">
        <v>1</v>
      </c>
      <c r="O421" s="231"/>
      <c r="P421" s="231"/>
      <c r="Q421" s="231"/>
      <c r="R421" s="231"/>
      <c r="S421" s="231"/>
      <c r="T421" s="231"/>
      <c r="U421" s="231"/>
      <c r="V421" s="239">
        <f>+Tabla2[[#This Row],[Dic]]+Tabla2[[#This Row],[Nov]]+Tabla2[[#This Row],[Oct]]+Tabla2[[#This Row],[Sep]]+Tabla2[[#This Row],[Ago]]+Tabla2[[#This Row],[Jul]]+Tabla2[[#This Row],[Jun]]+Tabla2[[#This Row],[May]]+Tabla2[[#This Row],[Abr]]+Tabla2[[#This Row],[Mar]]+Tabla2[[#This Row],[Feb]]+Tabla2[[#This Row],[Ene]]</f>
        <v>1</v>
      </c>
      <c r="W421" s="259" t="s">
        <v>735</v>
      </c>
      <c r="X421" s="259"/>
      <c r="Y421" s="232"/>
      <c r="Z421" s="231" t="s">
        <v>1370</v>
      </c>
      <c r="AA421" s="255"/>
      <c r="AB421" s="255"/>
      <c r="AC421" s="255"/>
      <c r="AD421" s="255"/>
      <c r="AE421" s="255"/>
      <c r="AF421" s="255"/>
      <c r="AG421" s="255"/>
      <c r="AH421" s="255"/>
      <c r="AI421" s="255"/>
      <c r="AJ421" s="255"/>
      <c r="AK421" s="255"/>
      <c r="AL421" s="255"/>
      <c r="AM421" s="255"/>
      <c r="AN421" s="255"/>
      <c r="AO421" s="255"/>
      <c r="AP421" s="255"/>
      <c r="AQ421" s="255"/>
      <c r="AR421" s="255"/>
      <c r="AS421" s="255"/>
      <c r="AT421" s="255"/>
      <c r="AU421" s="255"/>
      <c r="AV421" s="255"/>
      <c r="AW421" s="255"/>
      <c r="AX421" s="255"/>
      <c r="AY421" s="255"/>
      <c r="AZ421" s="255"/>
      <c r="BA421" s="255"/>
      <c r="BB421" s="255"/>
    </row>
    <row r="422" spans="2:54" s="241" customFormat="1" ht="63.75" hidden="1">
      <c r="B422" s="263" t="e">
        <f>IF('Formulario PPGR2'!$G422="","",CONCATENATE('Formulario PPGR2'!$C422,".",'Formulario PPGR2'!$D422,".",'Formulario PPGR2'!$E422,".",'Formulario PPGR2'!$F422))</f>
        <v>#REF!</v>
      </c>
      <c r="C422" s="263"/>
      <c r="D422" s="263" t="e">
        <f>IF('Formulario PPGR2'!$G422="","",'Formulario PPGR1'!#REF!)</f>
        <v>#REF!</v>
      </c>
      <c r="E422" s="263" t="e">
        <f>IF('Formulario PPGR2'!$G422="","",'Formulario PPGR1'!#REF!)</f>
        <v>#REF!</v>
      </c>
      <c r="F422" s="263" t="e">
        <f>IF('Formulario PPGR2'!$G422="","",'Formulario PPGR1'!#REF!)</f>
        <v>#REF!</v>
      </c>
      <c r="G422" s="232" t="s">
        <v>342</v>
      </c>
      <c r="H422" s="232" t="s">
        <v>1399</v>
      </c>
      <c r="I422" s="232" t="s">
        <v>1400</v>
      </c>
      <c r="J422" s="231"/>
      <c r="K422" s="231"/>
      <c r="L422" s="231">
        <v>1</v>
      </c>
      <c r="M422" s="231"/>
      <c r="N422" s="231"/>
      <c r="O422" s="231"/>
      <c r="P422" s="231"/>
      <c r="Q422" s="231"/>
      <c r="R422" s="231"/>
      <c r="S422" s="231"/>
      <c r="T422" s="231"/>
      <c r="U422" s="231"/>
      <c r="V422" s="239">
        <f>+Tabla2[[#This Row],[Dic]]+Tabla2[[#This Row],[Nov]]+Tabla2[[#This Row],[Oct]]+Tabla2[[#This Row],[Sep]]+Tabla2[[#This Row],[Ago]]+Tabla2[[#This Row],[Jul]]+Tabla2[[#This Row],[Jun]]+Tabla2[[#This Row],[May]]+Tabla2[[#This Row],[Abr]]+Tabla2[[#This Row],[Mar]]+Tabla2[[#This Row],[Feb]]+Tabla2[[#This Row],[Ene]]</f>
        <v>1</v>
      </c>
      <c r="W422" s="259" t="s">
        <v>507</v>
      </c>
      <c r="X422" s="259"/>
      <c r="Y422" s="232" t="s">
        <v>1401</v>
      </c>
      <c r="Z422" s="231" t="s">
        <v>1370</v>
      </c>
      <c r="AA422" s="255"/>
      <c r="AB422" s="255"/>
      <c r="AC422" s="255"/>
      <c r="AD422" s="255"/>
      <c r="AE422" s="255"/>
      <c r="AF422" s="255"/>
      <c r="AG422" s="255"/>
      <c r="AH422" s="255"/>
      <c r="AI422" s="255"/>
      <c r="AJ422" s="255"/>
      <c r="AK422" s="255"/>
      <c r="AL422" s="255"/>
      <c r="AM422" s="255"/>
      <c r="AN422" s="255"/>
      <c r="AO422" s="255"/>
      <c r="AP422" s="255"/>
      <c r="AQ422" s="255"/>
      <c r="AR422" s="255"/>
      <c r="AS422" s="255"/>
      <c r="AT422" s="255"/>
      <c r="AU422" s="255"/>
      <c r="AV422" s="255"/>
      <c r="AW422" s="255"/>
      <c r="AX422" s="255"/>
      <c r="AY422" s="255"/>
      <c r="AZ422" s="255"/>
      <c r="BA422" s="255"/>
      <c r="BB422" s="255"/>
    </row>
    <row r="423" spans="2:54" s="241" customFormat="1" ht="76.5" hidden="1">
      <c r="B423" s="263" t="e">
        <f>IF('Formulario PPGR2'!$G423="","",CONCATENATE('Formulario PPGR2'!$C423,".",'Formulario PPGR2'!$D423,".",'Formulario PPGR2'!$E423,".",'Formulario PPGR2'!$F423))</f>
        <v>#REF!</v>
      </c>
      <c r="C423" s="263"/>
      <c r="D423" s="263" t="e">
        <f>IF('Formulario PPGR2'!$G423="","",'Formulario PPGR1'!#REF!)</f>
        <v>#REF!</v>
      </c>
      <c r="E423" s="263" t="e">
        <f>IF('Formulario PPGR2'!$G423="","",'Formulario PPGR1'!#REF!)</f>
        <v>#REF!</v>
      </c>
      <c r="F423" s="263" t="e">
        <f>IF('Formulario PPGR2'!$G423="","",'Formulario PPGR1'!#REF!)</f>
        <v>#REF!</v>
      </c>
      <c r="G423" s="232" t="s">
        <v>342</v>
      </c>
      <c r="H423" s="232" t="s">
        <v>1402</v>
      </c>
      <c r="I423" s="232" t="s">
        <v>1403</v>
      </c>
      <c r="J423" s="231"/>
      <c r="K423" s="231"/>
      <c r="L423" s="231"/>
      <c r="M423" s="231"/>
      <c r="N423" s="231"/>
      <c r="O423" s="231">
        <v>1</v>
      </c>
      <c r="P423" s="231"/>
      <c r="Q423" s="231"/>
      <c r="R423" s="231">
        <v>1</v>
      </c>
      <c r="S423" s="231"/>
      <c r="T423" s="231"/>
      <c r="U423" s="231">
        <v>1</v>
      </c>
      <c r="V423" s="239">
        <f>+Tabla2[[#This Row],[Dic]]+Tabla2[[#This Row],[Nov]]+Tabla2[[#This Row],[Oct]]+Tabla2[[#This Row],[Sep]]+Tabla2[[#This Row],[Ago]]+Tabla2[[#This Row],[Jul]]+Tabla2[[#This Row],[Jun]]+Tabla2[[#This Row],[May]]+Tabla2[[#This Row],[Abr]]+Tabla2[[#This Row],[Mar]]+Tabla2[[#This Row],[Feb]]+Tabla2[[#This Row],[Ene]]</f>
        <v>3</v>
      </c>
      <c r="W423" s="259" t="s">
        <v>735</v>
      </c>
      <c r="X423" s="259"/>
      <c r="Y423" s="232"/>
      <c r="Z423" s="231" t="s">
        <v>1370</v>
      </c>
      <c r="AA423" s="255"/>
      <c r="AB423" s="255"/>
      <c r="AC423" s="255"/>
      <c r="AD423" s="255"/>
      <c r="AE423" s="255"/>
      <c r="AF423" s="255"/>
      <c r="AG423" s="255"/>
      <c r="AH423" s="255"/>
      <c r="AI423" s="255"/>
      <c r="AJ423" s="255"/>
      <c r="AK423" s="255"/>
      <c r="AL423" s="255"/>
      <c r="AM423" s="255"/>
      <c r="AN423" s="255"/>
      <c r="AO423" s="255"/>
      <c r="AP423" s="255"/>
      <c r="AQ423" s="255"/>
      <c r="AR423" s="255"/>
      <c r="AS423" s="255"/>
      <c r="AT423" s="255"/>
      <c r="AU423" s="255"/>
      <c r="AV423" s="255"/>
      <c r="AW423" s="255"/>
      <c r="AX423" s="255"/>
      <c r="AY423" s="255"/>
      <c r="AZ423" s="255"/>
      <c r="BA423" s="255"/>
      <c r="BB423" s="255"/>
    </row>
    <row r="424" spans="2:54" s="241" customFormat="1" ht="38.25" hidden="1">
      <c r="B424" s="263" t="e">
        <f>IF('Formulario PPGR2'!$G424="","",CONCATENATE('Formulario PPGR2'!$C424,".",'Formulario PPGR2'!$D424,".",'Formulario PPGR2'!$E424,".",'Formulario PPGR2'!$F424))</f>
        <v>#REF!</v>
      </c>
      <c r="C424" s="263"/>
      <c r="D424" s="263" t="e">
        <f>IF('Formulario PPGR2'!$G424="","",'Formulario PPGR1'!#REF!)</f>
        <v>#REF!</v>
      </c>
      <c r="E424" s="263" t="e">
        <f>IF('Formulario PPGR2'!$G424="","",'Formulario PPGR1'!#REF!)</f>
        <v>#REF!</v>
      </c>
      <c r="F424" s="263" t="e">
        <f>IF('Formulario PPGR2'!$G424="","",'Formulario PPGR1'!#REF!)</f>
        <v>#REF!</v>
      </c>
      <c r="G424" s="232" t="s">
        <v>1404</v>
      </c>
      <c r="H424" s="232" t="s">
        <v>1405</v>
      </c>
      <c r="I424" s="232" t="s">
        <v>1406</v>
      </c>
      <c r="J424" s="231"/>
      <c r="K424" s="231"/>
      <c r="L424" s="231"/>
      <c r="M424" s="231"/>
      <c r="N424" s="231"/>
      <c r="O424" s="231">
        <v>1</v>
      </c>
      <c r="P424" s="231"/>
      <c r="Q424" s="231"/>
      <c r="R424" s="231"/>
      <c r="S424" s="231"/>
      <c r="T424" s="231"/>
      <c r="U424" s="231">
        <v>1</v>
      </c>
      <c r="V424" s="239">
        <f>+Tabla2[[#This Row],[Dic]]+Tabla2[[#This Row],[Nov]]+Tabla2[[#This Row],[Oct]]+Tabla2[[#This Row],[Sep]]+Tabla2[[#This Row],[Ago]]+Tabla2[[#This Row],[Jul]]+Tabla2[[#This Row],[Jun]]+Tabla2[[#This Row],[May]]+Tabla2[[#This Row],[Abr]]+Tabla2[[#This Row],[Mar]]+Tabla2[[#This Row],[Feb]]+Tabla2[[#This Row],[Ene]]</f>
        <v>2</v>
      </c>
      <c r="W424" s="259" t="s">
        <v>497</v>
      </c>
      <c r="X424" s="259" t="s">
        <v>1401</v>
      </c>
      <c r="Y424" s="232"/>
      <c r="Z424" s="231" t="s">
        <v>1407</v>
      </c>
      <c r="AA424" s="255"/>
      <c r="AB424" s="255"/>
      <c r="AC424" s="255"/>
      <c r="AD424" s="255"/>
      <c r="AE424" s="255"/>
      <c r="AF424" s="255"/>
      <c r="AG424" s="255"/>
      <c r="AH424" s="255"/>
      <c r="AI424" s="255"/>
      <c r="AJ424" s="255"/>
      <c r="AK424" s="255"/>
      <c r="AL424" s="255"/>
      <c r="AM424" s="255"/>
      <c r="AN424" s="255"/>
      <c r="AO424" s="255"/>
      <c r="AP424" s="255"/>
      <c r="AQ424" s="255"/>
      <c r="AR424" s="255"/>
      <c r="AS424" s="255"/>
      <c r="AT424" s="255"/>
      <c r="AU424" s="255"/>
      <c r="AV424" s="255"/>
      <c r="AW424" s="255"/>
      <c r="AX424" s="255"/>
      <c r="AY424" s="255"/>
      <c r="AZ424" s="255"/>
      <c r="BA424" s="255"/>
      <c r="BB424" s="255"/>
    </row>
    <row r="425" spans="2:54" s="241" customFormat="1" ht="38.25" hidden="1">
      <c r="B425" s="263" t="e">
        <f>IF('Formulario PPGR2'!$G425="","",CONCATENATE('Formulario PPGR2'!$C425,".",'Formulario PPGR2'!$D425,".",'Formulario PPGR2'!$E425,".",'Formulario PPGR2'!$F425))</f>
        <v>#REF!</v>
      </c>
      <c r="C425" s="263"/>
      <c r="D425" s="263" t="e">
        <f>IF('Formulario PPGR2'!$G425="","",'Formulario PPGR1'!#REF!)</f>
        <v>#REF!</v>
      </c>
      <c r="E425" s="263" t="e">
        <f>IF('Formulario PPGR2'!$G425="","",'Formulario PPGR1'!#REF!)</f>
        <v>#REF!</v>
      </c>
      <c r="F425" s="263" t="e">
        <f>IF('Formulario PPGR2'!$G425="","",'Formulario PPGR1'!#REF!)</f>
        <v>#REF!</v>
      </c>
      <c r="G425" s="232" t="s">
        <v>1404</v>
      </c>
      <c r="H425" s="232" t="s">
        <v>1408</v>
      </c>
      <c r="I425" s="232" t="s">
        <v>1409</v>
      </c>
      <c r="J425" s="231"/>
      <c r="K425" s="231"/>
      <c r="L425" s="231"/>
      <c r="M425" s="231"/>
      <c r="N425" s="231"/>
      <c r="O425" s="231">
        <v>1</v>
      </c>
      <c r="P425" s="231"/>
      <c r="Q425" s="231"/>
      <c r="R425" s="231"/>
      <c r="S425" s="231"/>
      <c r="T425" s="231"/>
      <c r="U425" s="231">
        <v>1</v>
      </c>
      <c r="V425" s="239">
        <f>+Tabla2[[#This Row],[Dic]]+Tabla2[[#This Row],[Nov]]+Tabla2[[#This Row],[Oct]]+Tabla2[[#This Row],[Sep]]+Tabla2[[#This Row],[Ago]]+Tabla2[[#This Row],[Jul]]+Tabla2[[#This Row],[Jun]]+Tabla2[[#This Row],[May]]+Tabla2[[#This Row],[Abr]]+Tabla2[[#This Row],[Mar]]+Tabla2[[#This Row],[Feb]]+Tabla2[[#This Row],[Ene]]</f>
        <v>2</v>
      </c>
      <c r="W425" s="259" t="s">
        <v>497</v>
      </c>
      <c r="X425" s="259" t="s">
        <v>674</v>
      </c>
      <c r="Y425" s="232"/>
      <c r="Z425" s="231" t="s">
        <v>1407</v>
      </c>
      <c r="AA425" s="255"/>
      <c r="AB425" s="255"/>
      <c r="AC425" s="255"/>
      <c r="AD425" s="255"/>
      <c r="AE425" s="255"/>
      <c r="AF425" s="255"/>
      <c r="AG425" s="255"/>
      <c r="AH425" s="255"/>
      <c r="AI425" s="255"/>
      <c r="AJ425" s="255"/>
      <c r="AK425" s="255"/>
      <c r="AL425" s="255"/>
      <c r="AM425" s="255"/>
      <c r="AN425" s="255"/>
      <c r="AO425" s="255"/>
      <c r="AP425" s="255"/>
      <c r="AQ425" s="255"/>
      <c r="AR425" s="255"/>
      <c r="AS425" s="255"/>
      <c r="AT425" s="255"/>
      <c r="AU425" s="255"/>
      <c r="AV425" s="255"/>
      <c r="AW425" s="255"/>
      <c r="AX425" s="255"/>
      <c r="AY425" s="255"/>
      <c r="AZ425" s="255"/>
      <c r="BA425" s="255"/>
      <c r="BB425" s="255"/>
    </row>
    <row r="426" spans="2:54" s="241" customFormat="1" ht="38.25" hidden="1">
      <c r="B426" s="263" t="e">
        <f>IF('Formulario PPGR2'!$G426="","",CONCATENATE('Formulario PPGR2'!$C426,".",'Formulario PPGR2'!$D426,".",'Formulario PPGR2'!$E426,".",'Formulario PPGR2'!$F426))</f>
        <v>#REF!</v>
      </c>
      <c r="C426" s="263"/>
      <c r="D426" s="263" t="e">
        <f>IF('Formulario PPGR2'!$G426="","",'Formulario PPGR1'!#REF!)</f>
        <v>#REF!</v>
      </c>
      <c r="E426" s="263" t="e">
        <f>IF('Formulario PPGR2'!$G426="","",'Formulario PPGR1'!#REF!)</f>
        <v>#REF!</v>
      </c>
      <c r="F426" s="263" t="e">
        <f>IF('Formulario PPGR2'!$G426="","",'Formulario PPGR1'!#REF!)</f>
        <v>#REF!</v>
      </c>
      <c r="G426" s="232" t="s">
        <v>1404</v>
      </c>
      <c r="H426" s="232" t="s">
        <v>1410</v>
      </c>
      <c r="I426" s="232" t="s">
        <v>1411</v>
      </c>
      <c r="J426" s="231"/>
      <c r="K426" s="231"/>
      <c r="L426" s="231">
        <v>1</v>
      </c>
      <c r="M426" s="231"/>
      <c r="N426" s="231"/>
      <c r="O426" s="231">
        <v>1</v>
      </c>
      <c r="P426" s="231"/>
      <c r="Q426" s="231"/>
      <c r="R426" s="231">
        <v>1</v>
      </c>
      <c r="S426" s="231"/>
      <c r="T426" s="231"/>
      <c r="U426" s="231">
        <v>1</v>
      </c>
      <c r="V426" s="239">
        <f>+Tabla2[[#This Row],[Dic]]+Tabla2[[#This Row],[Nov]]+Tabla2[[#This Row],[Oct]]+Tabla2[[#This Row],[Sep]]+Tabla2[[#This Row],[Ago]]+Tabla2[[#This Row],[Jul]]+Tabla2[[#This Row],[Jun]]+Tabla2[[#This Row],[May]]+Tabla2[[#This Row],[Abr]]+Tabla2[[#This Row],[Mar]]+Tabla2[[#This Row],[Feb]]+Tabla2[[#This Row],[Ene]]</f>
        <v>4</v>
      </c>
      <c r="W426" s="259" t="s">
        <v>497</v>
      </c>
      <c r="X426" s="259" t="s">
        <v>496</v>
      </c>
      <c r="Y426" s="232"/>
      <c r="Z426" s="231" t="s">
        <v>1407</v>
      </c>
      <c r="AA426" s="255"/>
      <c r="AB426" s="255"/>
      <c r="AC426" s="255"/>
      <c r="AD426" s="255"/>
      <c r="AE426" s="255"/>
      <c r="AF426" s="255"/>
      <c r="AG426" s="255"/>
      <c r="AH426" s="255"/>
      <c r="AI426" s="255"/>
      <c r="AJ426" s="255"/>
      <c r="AK426" s="255"/>
      <c r="AL426" s="255"/>
      <c r="AM426" s="255"/>
      <c r="AN426" s="255"/>
      <c r="AO426" s="255"/>
      <c r="AP426" s="255"/>
      <c r="AQ426" s="255"/>
      <c r="AR426" s="255"/>
      <c r="AS426" s="255"/>
      <c r="AT426" s="255"/>
      <c r="AU426" s="255"/>
      <c r="AV426" s="255"/>
      <c r="AW426" s="255"/>
      <c r="AX426" s="255"/>
      <c r="AY426" s="255"/>
      <c r="AZ426" s="255"/>
      <c r="BA426" s="255"/>
      <c r="BB426" s="255"/>
    </row>
    <row r="427" spans="2:54" s="241" customFormat="1" ht="38.25" hidden="1">
      <c r="B427" s="263" t="e">
        <f>IF('Formulario PPGR2'!$G427="","",CONCATENATE('Formulario PPGR2'!$C427,".",'Formulario PPGR2'!$D427,".",'Formulario PPGR2'!$E427,".",'Formulario PPGR2'!$F427))</f>
        <v>#REF!</v>
      </c>
      <c r="C427" s="263"/>
      <c r="D427" s="263" t="e">
        <f>IF('Formulario PPGR2'!$G427="","",'Formulario PPGR1'!#REF!)</f>
        <v>#REF!</v>
      </c>
      <c r="E427" s="263" t="e">
        <f>IF('Formulario PPGR2'!$G427="","",'Formulario PPGR1'!#REF!)</f>
        <v>#REF!</v>
      </c>
      <c r="F427" s="263" t="e">
        <f>IF('Formulario PPGR2'!$G427="","",'Formulario PPGR1'!#REF!)</f>
        <v>#REF!</v>
      </c>
      <c r="G427" s="232" t="s">
        <v>1404</v>
      </c>
      <c r="H427" s="232" t="s">
        <v>1412</v>
      </c>
      <c r="I427" s="232" t="s">
        <v>1413</v>
      </c>
      <c r="J427" s="231"/>
      <c r="K427" s="231"/>
      <c r="L427" s="231">
        <v>1</v>
      </c>
      <c r="M427" s="231"/>
      <c r="N427" s="231"/>
      <c r="O427" s="231">
        <v>1</v>
      </c>
      <c r="P427" s="231"/>
      <c r="Q427" s="231"/>
      <c r="R427" s="231">
        <v>1</v>
      </c>
      <c r="S427" s="231"/>
      <c r="T427" s="231"/>
      <c r="U427" s="231">
        <v>1</v>
      </c>
      <c r="V427" s="239">
        <f>+Tabla2[[#This Row],[Dic]]+Tabla2[[#This Row],[Nov]]+Tabla2[[#This Row],[Oct]]+Tabla2[[#This Row],[Sep]]+Tabla2[[#This Row],[Ago]]+Tabla2[[#This Row],[Jul]]+Tabla2[[#This Row],[Jun]]+Tabla2[[#This Row],[May]]+Tabla2[[#This Row],[Abr]]+Tabla2[[#This Row],[Mar]]+Tabla2[[#This Row],[Feb]]+Tabla2[[#This Row],[Ene]]</f>
        <v>4</v>
      </c>
      <c r="W427" s="259" t="s">
        <v>497</v>
      </c>
      <c r="X427" s="259" t="s">
        <v>1401</v>
      </c>
      <c r="Y427" s="232"/>
      <c r="Z427" s="231" t="s">
        <v>1407</v>
      </c>
      <c r="AA427" s="255"/>
      <c r="AB427" s="255"/>
      <c r="AC427" s="255"/>
      <c r="AD427" s="255"/>
      <c r="AE427" s="255"/>
      <c r="AF427" s="255"/>
      <c r="AG427" s="255"/>
      <c r="AH427" s="255"/>
      <c r="AI427" s="255"/>
      <c r="AJ427" s="255"/>
      <c r="AK427" s="255"/>
      <c r="AL427" s="255"/>
      <c r="AM427" s="255"/>
      <c r="AN427" s="255"/>
      <c r="AO427" s="255"/>
      <c r="AP427" s="255"/>
      <c r="AQ427" s="255"/>
      <c r="AR427" s="255"/>
      <c r="AS427" s="255"/>
      <c r="AT427" s="255"/>
      <c r="AU427" s="255"/>
      <c r="AV427" s="255"/>
      <c r="AW427" s="255"/>
      <c r="AX427" s="255"/>
      <c r="AY427" s="255"/>
      <c r="AZ427" s="255"/>
      <c r="BA427" s="255"/>
      <c r="BB427" s="255"/>
    </row>
    <row r="428" spans="2:54" s="241" customFormat="1" ht="38.25" hidden="1">
      <c r="B428" s="263" t="e">
        <f>IF('Formulario PPGR2'!$G428="","",CONCATENATE('Formulario PPGR2'!$C428,".",'Formulario PPGR2'!$D428,".",'Formulario PPGR2'!$E428,".",'Formulario PPGR2'!$F428))</f>
        <v>#REF!</v>
      </c>
      <c r="C428" s="263"/>
      <c r="D428" s="263" t="e">
        <f>IF('Formulario PPGR2'!$G428="","",'Formulario PPGR1'!#REF!)</f>
        <v>#REF!</v>
      </c>
      <c r="E428" s="263" t="e">
        <f>IF('Formulario PPGR2'!$G428="","",'Formulario PPGR1'!#REF!)</f>
        <v>#REF!</v>
      </c>
      <c r="F428" s="263" t="e">
        <f>IF('Formulario PPGR2'!$G428="","",'Formulario PPGR1'!#REF!)</f>
        <v>#REF!</v>
      </c>
      <c r="G428" s="232" t="s">
        <v>1404</v>
      </c>
      <c r="H428" s="232" t="s">
        <v>1414</v>
      </c>
      <c r="I428" s="232" t="s">
        <v>1415</v>
      </c>
      <c r="J428" s="231"/>
      <c r="K428" s="231"/>
      <c r="L428" s="231">
        <v>1</v>
      </c>
      <c r="M428" s="231"/>
      <c r="N428" s="231"/>
      <c r="O428" s="231">
        <v>1</v>
      </c>
      <c r="P428" s="231"/>
      <c r="Q428" s="231"/>
      <c r="R428" s="231">
        <v>1</v>
      </c>
      <c r="S428" s="231"/>
      <c r="T428" s="231"/>
      <c r="U428" s="231">
        <v>1</v>
      </c>
      <c r="V428" s="239">
        <f>+Tabla2[[#This Row],[Dic]]+Tabla2[[#This Row],[Nov]]+Tabla2[[#This Row],[Oct]]+Tabla2[[#This Row],[Sep]]+Tabla2[[#This Row],[Ago]]+Tabla2[[#This Row],[Jul]]+Tabla2[[#This Row],[Jun]]+Tabla2[[#This Row],[May]]+Tabla2[[#This Row],[Abr]]+Tabla2[[#This Row],[Mar]]+Tabla2[[#This Row],[Feb]]+Tabla2[[#This Row],[Ene]]</f>
        <v>4</v>
      </c>
      <c r="W428" s="259" t="s">
        <v>496</v>
      </c>
      <c r="X428" s="259" t="s">
        <v>610</v>
      </c>
      <c r="Y428" s="232"/>
      <c r="Z428" s="231" t="s">
        <v>1407</v>
      </c>
      <c r="AA428" s="255"/>
      <c r="AB428" s="255"/>
      <c r="AC428" s="255"/>
      <c r="AD428" s="255"/>
      <c r="AE428" s="255"/>
      <c r="AF428" s="255"/>
      <c r="AG428" s="255"/>
      <c r="AH428" s="255"/>
      <c r="AI428" s="255"/>
      <c r="AJ428" s="255"/>
      <c r="AK428" s="255"/>
      <c r="AL428" s="255"/>
      <c r="AM428" s="255"/>
      <c r="AN428" s="255"/>
      <c r="AO428" s="255"/>
      <c r="AP428" s="255"/>
      <c r="AQ428" s="255"/>
      <c r="AR428" s="255"/>
      <c r="AS428" s="255"/>
      <c r="AT428" s="255"/>
      <c r="AU428" s="255"/>
      <c r="AV428" s="255"/>
      <c r="AW428" s="255"/>
      <c r="AX428" s="255"/>
      <c r="AY428" s="255"/>
      <c r="AZ428" s="255"/>
      <c r="BA428" s="255"/>
      <c r="BB428" s="255"/>
    </row>
    <row r="429" spans="2:54" s="241" customFormat="1" ht="51" hidden="1">
      <c r="B429" s="263" t="e">
        <f>IF('Formulario PPGR2'!$G429="","",CONCATENATE('Formulario PPGR2'!$C429,".",'Formulario PPGR2'!$D429,".",'Formulario PPGR2'!$E429,".",'Formulario PPGR2'!$F429))</f>
        <v>#REF!</v>
      </c>
      <c r="C429" s="263"/>
      <c r="D429" s="263" t="e">
        <f>IF('Formulario PPGR2'!$G429="","",'Formulario PPGR1'!#REF!)</f>
        <v>#REF!</v>
      </c>
      <c r="E429" s="263" t="e">
        <f>IF('Formulario PPGR2'!$G429="","",'Formulario PPGR1'!#REF!)</f>
        <v>#REF!</v>
      </c>
      <c r="F429" s="263" t="e">
        <f>IF('Formulario PPGR2'!$G429="","",'Formulario PPGR1'!#REF!)</f>
        <v>#REF!</v>
      </c>
      <c r="G429" s="232" t="s">
        <v>1404</v>
      </c>
      <c r="H429" s="232" t="s">
        <v>1416</v>
      </c>
      <c r="I429" s="232" t="s">
        <v>1417</v>
      </c>
      <c r="J429" s="231"/>
      <c r="K429" s="231"/>
      <c r="L429" s="231">
        <v>1</v>
      </c>
      <c r="M429" s="231"/>
      <c r="N429" s="231"/>
      <c r="O429" s="231">
        <v>1</v>
      </c>
      <c r="P429" s="231"/>
      <c r="Q429" s="231"/>
      <c r="R429" s="231">
        <v>1</v>
      </c>
      <c r="S429" s="231"/>
      <c r="T429" s="231"/>
      <c r="U429" s="231">
        <v>1</v>
      </c>
      <c r="V429" s="239">
        <f>+Tabla2[[#This Row],[Dic]]+Tabla2[[#This Row],[Nov]]+Tabla2[[#This Row],[Oct]]+Tabla2[[#This Row],[Sep]]+Tabla2[[#This Row],[Ago]]+Tabla2[[#This Row],[Jul]]+Tabla2[[#This Row],[Jun]]+Tabla2[[#This Row],[May]]+Tabla2[[#This Row],[Abr]]+Tabla2[[#This Row],[Mar]]+Tabla2[[#This Row],[Feb]]+Tabla2[[#This Row],[Ene]]</f>
        <v>4</v>
      </c>
      <c r="W429" s="259" t="s">
        <v>496</v>
      </c>
      <c r="X429" s="259" t="s">
        <v>610</v>
      </c>
      <c r="Y429" s="232"/>
      <c r="Z429" s="231" t="s">
        <v>1407</v>
      </c>
      <c r="AA429" s="255"/>
      <c r="AB429" s="255"/>
      <c r="AC429" s="255"/>
      <c r="AD429" s="255"/>
      <c r="AE429" s="255"/>
      <c r="AF429" s="255"/>
      <c r="AG429" s="255"/>
      <c r="AH429" s="255"/>
      <c r="AI429" s="255"/>
      <c r="AJ429" s="255"/>
      <c r="AK429" s="255"/>
      <c r="AL429" s="255"/>
      <c r="AM429" s="255"/>
      <c r="AN429" s="255"/>
      <c r="AO429" s="255"/>
      <c r="AP429" s="255"/>
      <c r="AQ429" s="255"/>
      <c r="AR429" s="255"/>
      <c r="AS429" s="255"/>
      <c r="AT429" s="255"/>
      <c r="AU429" s="255"/>
      <c r="AV429" s="255"/>
      <c r="AW429" s="255"/>
      <c r="AX429" s="255"/>
      <c r="AY429" s="255"/>
      <c r="AZ429" s="255"/>
      <c r="BA429" s="255"/>
      <c r="BB429" s="255"/>
    </row>
    <row r="430" spans="2:54" s="241" customFormat="1" ht="38.25" hidden="1">
      <c r="B430" s="263" t="e">
        <f>IF('Formulario PPGR2'!$G430="","",CONCATENATE('Formulario PPGR2'!$C430,".",'Formulario PPGR2'!$D430,".",'Formulario PPGR2'!$E430,".",'Formulario PPGR2'!$F430))</f>
        <v>#REF!</v>
      </c>
      <c r="C430" s="263"/>
      <c r="D430" s="263" t="e">
        <f>IF('Formulario PPGR2'!$G430="","",'Formulario PPGR1'!#REF!)</f>
        <v>#REF!</v>
      </c>
      <c r="E430" s="263" t="e">
        <f>IF('Formulario PPGR2'!$G430="","",'Formulario PPGR1'!#REF!)</f>
        <v>#REF!</v>
      </c>
      <c r="F430" s="263" t="e">
        <f>IF('Formulario PPGR2'!$G430="","",'Formulario PPGR1'!#REF!)</f>
        <v>#REF!</v>
      </c>
      <c r="G430" s="232" t="s">
        <v>1404</v>
      </c>
      <c r="H430" s="232" t="s">
        <v>1418</v>
      </c>
      <c r="I430" s="232" t="s">
        <v>1419</v>
      </c>
      <c r="J430" s="231"/>
      <c r="K430" s="231"/>
      <c r="L430" s="231">
        <v>1</v>
      </c>
      <c r="M430" s="231"/>
      <c r="N430" s="231"/>
      <c r="O430" s="231">
        <v>1</v>
      </c>
      <c r="P430" s="231"/>
      <c r="Q430" s="231"/>
      <c r="R430" s="231">
        <v>1</v>
      </c>
      <c r="S430" s="231"/>
      <c r="T430" s="231"/>
      <c r="U430" s="231">
        <v>1</v>
      </c>
      <c r="V430" s="239">
        <f>+Tabla2[[#This Row],[Dic]]+Tabla2[[#This Row],[Nov]]+Tabla2[[#This Row],[Oct]]+Tabla2[[#This Row],[Sep]]+Tabla2[[#This Row],[Ago]]+Tabla2[[#This Row],[Jul]]+Tabla2[[#This Row],[Jun]]+Tabla2[[#This Row],[May]]+Tabla2[[#This Row],[Abr]]+Tabla2[[#This Row],[Mar]]+Tabla2[[#This Row],[Feb]]+Tabla2[[#This Row],[Ene]]</f>
        <v>4</v>
      </c>
      <c r="W430" s="259" t="s">
        <v>497</v>
      </c>
      <c r="X430" s="259" t="s">
        <v>674</v>
      </c>
      <c r="Y430" s="232"/>
      <c r="Z430" s="231" t="s">
        <v>1407</v>
      </c>
      <c r="AA430" s="255"/>
      <c r="AB430" s="255"/>
      <c r="AC430" s="255"/>
      <c r="AD430" s="255"/>
      <c r="AE430" s="255"/>
      <c r="AF430" s="255"/>
      <c r="AG430" s="255"/>
      <c r="AH430" s="255"/>
      <c r="AI430" s="255"/>
      <c r="AJ430" s="255"/>
      <c r="AK430" s="255"/>
      <c r="AL430" s="255"/>
      <c r="AM430" s="255"/>
      <c r="AN430" s="255"/>
      <c r="AO430" s="255"/>
      <c r="AP430" s="255"/>
      <c r="AQ430" s="255"/>
      <c r="AR430" s="255"/>
      <c r="AS430" s="255"/>
      <c r="AT430" s="255"/>
      <c r="AU430" s="255"/>
      <c r="AV430" s="255"/>
      <c r="AW430" s="255"/>
      <c r="AX430" s="255"/>
      <c r="AY430" s="255"/>
      <c r="AZ430" s="255"/>
      <c r="BA430" s="255"/>
      <c r="BB430" s="255"/>
    </row>
    <row r="431" spans="2:54" s="241" customFormat="1" ht="38.25" hidden="1">
      <c r="B431" s="263" t="e">
        <f>IF('Formulario PPGR2'!$G431="","",CONCATENATE('Formulario PPGR2'!$C431,".",'Formulario PPGR2'!$D431,".",'Formulario PPGR2'!$E431,".",'Formulario PPGR2'!$F431))</f>
        <v>#REF!</v>
      </c>
      <c r="C431" s="263"/>
      <c r="D431" s="263" t="e">
        <f>IF('Formulario PPGR2'!$G431="","",'Formulario PPGR1'!#REF!)</f>
        <v>#REF!</v>
      </c>
      <c r="E431" s="263" t="e">
        <f>IF('Formulario PPGR2'!$G431="","",'Formulario PPGR1'!#REF!)</f>
        <v>#REF!</v>
      </c>
      <c r="F431" s="263" t="e">
        <f>IF('Formulario PPGR2'!$G431="","",'Formulario PPGR1'!#REF!)</f>
        <v>#REF!</v>
      </c>
      <c r="G431" s="232" t="s">
        <v>1404</v>
      </c>
      <c r="H431" s="232" t="s">
        <v>1420</v>
      </c>
      <c r="I431" s="232" t="s">
        <v>1421</v>
      </c>
      <c r="J431" s="231"/>
      <c r="K431" s="231"/>
      <c r="L431" s="231">
        <v>1</v>
      </c>
      <c r="M431" s="231"/>
      <c r="N431" s="231"/>
      <c r="O431" s="231">
        <v>1</v>
      </c>
      <c r="P431" s="231"/>
      <c r="Q431" s="231"/>
      <c r="R431" s="231">
        <v>1</v>
      </c>
      <c r="S431" s="231"/>
      <c r="T431" s="231"/>
      <c r="U431" s="231"/>
      <c r="V431" s="239">
        <f>+Tabla2[[#This Row],[Dic]]+Tabla2[[#This Row],[Nov]]+Tabla2[[#This Row],[Oct]]+Tabla2[[#This Row],[Sep]]+Tabla2[[#This Row],[Ago]]+Tabla2[[#This Row],[Jul]]+Tabla2[[#This Row],[Jun]]+Tabla2[[#This Row],[May]]+Tabla2[[#This Row],[Abr]]+Tabla2[[#This Row],[Mar]]+Tabla2[[#This Row],[Feb]]+Tabla2[[#This Row],[Ene]]</f>
        <v>3</v>
      </c>
      <c r="W431" s="259" t="s">
        <v>497</v>
      </c>
      <c r="X431" s="259" t="s">
        <v>741</v>
      </c>
      <c r="Y431" s="232"/>
      <c r="Z431" s="231" t="s">
        <v>1407</v>
      </c>
      <c r="AA431" s="255"/>
      <c r="AB431" s="255"/>
      <c r="AC431" s="255"/>
      <c r="AD431" s="255"/>
      <c r="AE431" s="255"/>
      <c r="AF431" s="255"/>
      <c r="AG431" s="255"/>
      <c r="AH431" s="255"/>
      <c r="AI431" s="255"/>
      <c r="AJ431" s="255"/>
      <c r="AK431" s="255"/>
      <c r="AL431" s="255"/>
      <c r="AM431" s="255"/>
      <c r="AN431" s="255"/>
      <c r="AO431" s="255"/>
      <c r="AP431" s="255"/>
      <c r="AQ431" s="255"/>
      <c r="AR431" s="255"/>
      <c r="AS431" s="255"/>
      <c r="AT431" s="255"/>
      <c r="AU431" s="255"/>
      <c r="AV431" s="255"/>
      <c r="AW431" s="255"/>
      <c r="AX431" s="255"/>
      <c r="AY431" s="255"/>
      <c r="AZ431" s="255"/>
      <c r="BA431" s="255"/>
      <c r="BB431" s="255"/>
    </row>
    <row r="432" spans="2:54" s="241" customFormat="1" ht="38.25" hidden="1">
      <c r="B432" s="263" t="e">
        <f>IF('Formulario PPGR2'!$G432="","",CONCATENATE('Formulario PPGR2'!$C432,".",'Formulario PPGR2'!$D432,".",'Formulario PPGR2'!$E432,".",'Formulario PPGR2'!$F432))</f>
        <v>#REF!</v>
      </c>
      <c r="C432" s="263"/>
      <c r="D432" s="263" t="e">
        <f>IF('Formulario PPGR2'!$G432="","",'Formulario PPGR1'!#REF!)</f>
        <v>#REF!</v>
      </c>
      <c r="E432" s="263" t="e">
        <f>IF('Formulario PPGR2'!$G432="","",'Formulario PPGR1'!#REF!)</f>
        <v>#REF!</v>
      </c>
      <c r="F432" s="263" t="e">
        <f>IF('Formulario PPGR2'!$G432="","",'Formulario PPGR1'!#REF!)</f>
        <v>#REF!</v>
      </c>
      <c r="G432" s="232" t="s">
        <v>1404</v>
      </c>
      <c r="H432" s="232" t="s">
        <v>1422</v>
      </c>
      <c r="I432" s="232" t="s">
        <v>1423</v>
      </c>
      <c r="J432" s="231"/>
      <c r="K432" s="231"/>
      <c r="L432" s="231">
        <v>1</v>
      </c>
      <c r="M432" s="231"/>
      <c r="N432" s="231"/>
      <c r="O432" s="231">
        <v>1</v>
      </c>
      <c r="P432" s="231"/>
      <c r="Q432" s="231"/>
      <c r="R432" s="231"/>
      <c r="S432" s="231"/>
      <c r="T432" s="231"/>
      <c r="U432" s="231"/>
      <c r="V432" s="239">
        <f>+Tabla2[[#This Row],[Dic]]+Tabla2[[#This Row],[Nov]]+Tabla2[[#This Row],[Oct]]+Tabla2[[#This Row],[Sep]]+Tabla2[[#This Row],[Ago]]+Tabla2[[#This Row],[Jul]]+Tabla2[[#This Row],[Jun]]+Tabla2[[#This Row],[May]]+Tabla2[[#This Row],[Abr]]+Tabla2[[#This Row],[Mar]]+Tabla2[[#This Row],[Feb]]+Tabla2[[#This Row],[Ene]]</f>
        <v>2</v>
      </c>
      <c r="W432" s="259" t="s">
        <v>513</v>
      </c>
      <c r="X432" s="259"/>
      <c r="Y432" s="232"/>
      <c r="Z432" s="231" t="s">
        <v>1407</v>
      </c>
      <c r="AA432" s="255"/>
      <c r="AB432" s="255"/>
      <c r="AC432" s="255"/>
      <c r="AD432" s="255"/>
      <c r="AE432" s="255"/>
      <c r="AF432" s="255"/>
      <c r="AG432" s="255"/>
      <c r="AH432" s="255"/>
      <c r="AI432" s="255"/>
      <c r="AJ432" s="255"/>
      <c r="AK432" s="255"/>
      <c r="AL432" s="255"/>
      <c r="AM432" s="255"/>
      <c r="AN432" s="255"/>
      <c r="AO432" s="255"/>
      <c r="AP432" s="255"/>
      <c r="AQ432" s="255"/>
      <c r="AR432" s="255"/>
      <c r="AS432" s="255"/>
      <c r="AT432" s="255"/>
      <c r="AU432" s="255"/>
      <c r="AV432" s="255"/>
      <c r="AW432" s="255"/>
      <c r="AX432" s="255"/>
      <c r="AY432" s="255"/>
      <c r="AZ432" s="255"/>
      <c r="BA432" s="255"/>
      <c r="BB432" s="255"/>
    </row>
    <row r="433" spans="2:54" s="241" customFormat="1" ht="38.25" hidden="1">
      <c r="B433" s="263" t="e">
        <f>IF('Formulario PPGR2'!$G433="","",CONCATENATE('Formulario PPGR2'!$C433,".",'Formulario PPGR2'!$D433,".",'Formulario PPGR2'!$E433,".",'Formulario PPGR2'!$F433))</f>
        <v>#REF!</v>
      </c>
      <c r="C433" s="263"/>
      <c r="D433" s="263" t="e">
        <f>IF('Formulario PPGR2'!$G433="","",'Formulario PPGR1'!#REF!)</f>
        <v>#REF!</v>
      </c>
      <c r="E433" s="263" t="e">
        <f>IF('Formulario PPGR2'!$G433="","",'Formulario PPGR1'!#REF!)</f>
        <v>#REF!</v>
      </c>
      <c r="F433" s="263" t="e">
        <f>IF('Formulario PPGR2'!$G433="","",'Formulario PPGR1'!#REF!)</f>
        <v>#REF!</v>
      </c>
      <c r="G433" s="232" t="s">
        <v>1404</v>
      </c>
      <c r="H433" s="232" t="s">
        <v>1424</v>
      </c>
      <c r="I433" s="232" t="s">
        <v>1425</v>
      </c>
      <c r="J433" s="231"/>
      <c r="K433" s="231"/>
      <c r="L433" s="231">
        <v>1</v>
      </c>
      <c r="M433" s="231"/>
      <c r="N433" s="231"/>
      <c r="O433" s="231">
        <v>1</v>
      </c>
      <c r="P433" s="231"/>
      <c r="Q433" s="231"/>
      <c r="R433" s="231">
        <v>1</v>
      </c>
      <c r="S433" s="231"/>
      <c r="T433" s="231"/>
      <c r="U433" s="231">
        <v>1</v>
      </c>
      <c r="V433" s="239">
        <f>+Tabla2[[#This Row],[Dic]]+Tabla2[[#This Row],[Nov]]+Tabla2[[#This Row],[Oct]]+Tabla2[[#This Row],[Sep]]+Tabla2[[#This Row],[Ago]]+Tabla2[[#This Row],[Jul]]+Tabla2[[#This Row],[Jun]]+Tabla2[[#This Row],[May]]+Tabla2[[#This Row],[Abr]]+Tabla2[[#This Row],[Mar]]+Tabla2[[#This Row],[Feb]]+Tabla2[[#This Row],[Ene]]</f>
        <v>4</v>
      </c>
      <c r="W433" s="259" t="s">
        <v>1401</v>
      </c>
      <c r="X433" s="259" t="s">
        <v>496</v>
      </c>
      <c r="Y433" s="232"/>
      <c r="Z433" s="231" t="s">
        <v>1426</v>
      </c>
      <c r="AA433" s="255"/>
      <c r="AB433" s="255"/>
      <c r="AC433" s="255"/>
      <c r="AD433" s="255"/>
      <c r="AE433" s="255"/>
      <c r="AF433" s="255"/>
      <c r="AG433" s="255"/>
      <c r="AH433" s="255"/>
      <c r="AI433" s="255"/>
      <c r="AJ433" s="255"/>
      <c r="AK433" s="255"/>
      <c r="AL433" s="255"/>
      <c r="AM433" s="255"/>
      <c r="AN433" s="255"/>
      <c r="AO433" s="255"/>
      <c r="AP433" s="255"/>
      <c r="AQ433" s="255"/>
      <c r="AR433" s="255"/>
      <c r="AS433" s="255"/>
      <c r="AT433" s="255"/>
      <c r="AU433" s="255"/>
      <c r="AV433" s="255"/>
      <c r="AW433" s="255"/>
      <c r="AX433" s="255"/>
      <c r="AY433" s="255"/>
      <c r="AZ433" s="255"/>
      <c r="BA433" s="255"/>
      <c r="BB433" s="255"/>
    </row>
    <row r="434" spans="2:54" s="241" customFormat="1" ht="38.25" hidden="1">
      <c r="B434" s="263" t="e">
        <f>IF('Formulario PPGR2'!$G19="","",CONCATENATE('Formulario PPGR2'!$C19,".",'Formulario PPGR2'!$D19,".",'Formulario PPGR2'!$E19,".",'Formulario PPGR2'!$F19))</f>
        <v>#REF!</v>
      </c>
      <c r="C434" s="263"/>
      <c r="D434" s="263" t="e">
        <f>IF('Formulario PPGR2'!$G19="","",'Formulario PPGR1'!#REF!)</f>
        <v>#REF!</v>
      </c>
      <c r="E434" s="263" t="e">
        <f>IF('Formulario PPGR2'!$G19="","",'Formulario PPGR1'!#REF!)</f>
        <v>#REF!</v>
      </c>
      <c r="F434" s="263" t="e">
        <f>IF('Formulario PPGR2'!$G19="","",'Formulario PPGR1'!#REF!)</f>
        <v>#REF!</v>
      </c>
      <c r="G434" s="232" t="s">
        <v>1404</v>
      </c>
      <c r="H434" s="232" t="s">
        <v>1427</v>
      </c>
      <c r="I434" s="232" t="s">
        <v>1428</v>
      </c>
      <c r="J434" s="231"/>
      <c r="K434" s="231"/>
      <c r="L434" s="231">
        <v>1</v>
      </c>
      <c r="M434" s="231"/>
      <c r="N434" s="231"/>
      <c r="O434" s="231">
        <v>1</v>
      </c>
      <c r="P434" s="231"/>
      <c r="Q434" s="231"/>
      <c r="R434" s="231">
        <v>1</v>
      </c>
      <c r="S434" s="231"/>
      <c r="T434" s="231"/>
      <c r="U434" s="231">
        <v>1</v>
      </c>
      <c r="V434" s="239">
        <f>+Tabla2[[#This Row],[Dic]]+Tabla2[[#This Row],[Nov]]+Tabla2[[#This Row],[Oct]]+Tabla2[[#This Row],[Sep]]+Tabla2[[#This Row],[Ago]]+Tabla2[[#This Row],[Jul]]+Tabla2[[#This Row],[Jun]]+Tabla2[[#This Row],[May]]+Tabla2[[#This Row],[Abr]]+Tabla2[[#This Row],[Mar]]+Tabla2[[#This Row],[Feb]]+Tabla2[[#This Row],[Ene]]</f>
        <v>4</v>
      </c>
      <c r="W434" s="259" t="s">
        <v>513</v>
      </c>
      <c r="X434" s="259" t="s">
        <v>496</v>
      </c>
      <c r="Y434" s="232"/>
      <c r="Z434" s="231" t="s">
        <v>1426</v>
      </c>
      <c r="AA434" s="255"/>
      <c r="AB434" s="255"/>
      <c r="AC434" s="255"/>
      <c r="AD434" s="255"/>
      <c r="AE434" s="255"/>
      <c r="AF434" s="255"/>
      <c r="AG434" s="255"/>
      <c r="AH434" s="255"/>
      <c r="AI434" s="255"/>
      <c r="AJ434" s="255"/>
      <c r="AK434" s="255"/>
      <c r="AL434" s="255"/>
      <c r="AM434" s="255"/>
      <c r="AN434" s="255"/>
      <c r="AO434" s="255"/>
      <c r="AP434" s="255"/>
      <c r="AQ434" s="255"/>
      <c r="AR434" s="255"/>
      <c r="AS434" s="255"/>
      <c r="AT434" s="255"/>
      <c r="AU434" s="255"/>
      <c r="AV434" s="255"/>
      <c r="AW434" s="255"/>
      <c r="AX434" s="255"/>
      <c r="AY434" s="255"/>
      <c r="AZ434" s="255"/>
      <c r="BA434" s="255"/>
      <c r="BB434" s="255"/>
    </row>
    <row r="435" spans="2:54" s="241" customFormat="1" ht="38.25" hidden="1">
      <c r="B435" s="263" t="e">
        <f>IF('Formulario PPGR2'!$G434="","",CONCATENATE('Formulario PPGR2'!$C434,".",'Formulario PPGR2'!$D434,".",'Formulario PPGR2'!$E434,".",'Formulario PPGR2'!$F434))</f>
        <v>#REF!</v>
      </c>
      <c r="C435" s="263"/>
      <c r="D435" s="263" t="e">
        <f>IF('Formulario PPGR2'!$G434="","",'Formulario PPGR1'!#REF!)</f>
        <v>#REF!</v>
      </c>
      <c r="E435" s="263" t="e">
        <f>IF('Formulario PPGR2'!$G434="","",'Formulario PPGR1'!#REF!)</f>
        <v>#REF!</v>
      </c>
      <c r="F435" s="263" t="e">
        <f>IF('Formulario PPGR2'!$G434="","",'Formulario PPGR1'!#REF!)</f>
        <v>#REF!</v>
      </c>
      <c r="G435" s="232" t="s">
        <v>1429</v>
      </c>
      <c r="H435" s="232" t="s">
        <v>1430</v>
      </c>
      <c r="I435" s="232" t="s">
        <v>1431</v>
      </c>
      <c r="J435" s="231"/>
      <c r="K435" s="231"/>
      <c r="L435" s="231">
        <v>1</v>
      </c>
      <c r="M435" s="231"/>
      <c r="N435" s="231"/>
      <c r="O435" s="231">
        <v>1</v>
      </c>
      <c r="P435" s="231"/>
      <c r="Q435" s="231"/>
      <c r="R435" s="231">
        <v>1</v>
      </c>
      <c r="S435" s="231"/>
      <c r="T435" s="231"/>
      <c r="U435" s="231">
        <v>1</v>
      </c>
      <c r="V435" s="239">
        <f>+Tabla2[[#This Row],[Dic]]+Tabla2[[#This Row],[Nov]]+Tabla2[[#This Row],[Oct]]+Tabla2[[#This Row],[Sep]]+Tabla2[[#This Row],[Ago]]+Tabla2[[#This Row],[Jul]]+Tabla2[[#This Row],[Jun]]+Tabla2[[#This Row],[May]]+Tabla2[[#This Row],[Abr]]+Tabla2[[#This Row],[Mar]]+Tabla2[[#This Row],[Feb]]+Tabla2[[#This Row],[Ene]]</f>
        <v>4</v>
      </c>
      <c r="W435" s="259" t="s">
        <v>513</v>
      </c>
      <c r="X435" s="259"/>
      <c r="Y435" s="232"/>
      <c r="Z435" s="231" t="s">
        <v>1432</v>
      </c>
      <c r="AA435" s="255"/>
      <c r="AB435" s="255"/>
      <c r="AC435" s="255"/>
      <c r="AD435" s="255"/>
      <c r="AE435" s="255"/>
      <c r="AF435" s="255"/>
      <c r="AG435" s="255"/>
      <c r="AH435" s="255"/>
      <c r="AI435" s="255"/>
      <c r="AJ435" s="255"/>
      <c r="AK435" s="255"/>
      <c r="AL435" s="255"/>
      <c r="AM435" s="255"/>
      <c r="AN435" s="255"/>
      <c r="AO435" s="255"/>
      <c r="AP435" s="255"/>
      <c r="AQ435" s="255"/>
      <c r="AR435" s="255"/>
      <c r="AS435" s="255"/>
      <c r="AT435" s="255"/>
      <c r="AU435" s="255"/>
      <c r="AV435" s="255"/>
      <c r="AW435" s="255"/>
      <c r="AX435" s="255"/>
      <c r="AY435" s="255"/>
      <c r="AZ435" s="255"/>
      <c r="BA435" s="255"/>
      <c r="BB435" s="255"/>
    </row>
    <row r="436" spans="2:54" s="241" customFormat="1" ht="38.25" hidden="1">
      <c r="B436" s="263" t="e">
        <f>IF('Formulario PPGR2'!$G435="","",CONCATENATE('Formulario PPGR2'!$C435,".",'Formulario PPGR2'!$D435,".",'Formulario PPGR2'!$E435,".",'Formulario PPGR2'!$F435))</f>
        <v>#REF!</v>
      </c>
      <c r="C436" s="263"/>
      <c r="D436" s="263" t="e">
        <f>IF('Formulario PPGR2'!$G435="","",'Formulario PPGR1'!#REF!)</f>
        <v>#REF!</v>
      </c>
      <c r="E436" s="263" t="e">
        <f>IF('Formulario PPGR2'!$G435="","",'Formulario PPGR1'!#REF!)</f>
        <v>#REF!</v>
      </c>
      <c r="F436" s="263" t="e">
        <f>IF('Formulario PPGR2'!$G435="","",'Formulario PPGR1'!#REF!)</f>
        <v>#REF!</v>
      </c>
      <c r="G436" s="232" t="s">
        <v>1429</v>
      </c>
      <c r="H436" s="232" t="s">
        <v>1433</v>
      </c>
      <c r="I436" s="232" t="s">
        <v>1434</v>
      </c>
      <c r="J436" s="231"/>
      <c r="K436" s="231"/>
      <c r="L436" s="231"/>
      <c r="M436" s="231"/>
      <c r="N436" s="231"/>
      <c r="O436" s="231">
        <v>1</v>
      </c>
      <c r="P436" s="231"/>
      <c r="Q436" s="231"/>
      <c r="R436" s="231"/>
      <c r="S436" s="231"/>
      <c r="T436" s="231"/>
      <c r="U436" s="231">
        <v>1</v>
      </c>
      <c r="V436" s="239">
        <f>+Tabla2[[#This Row],[Dic]]+Tabla2[[#This Row],[Nov]]+Tabla2[[#This Row],[Oct]]+Tabla2[[#This Row],[Sep]]+Tabla2[[#This Row],[Ago]]+Tabla2[[#This Row],[Jul]]+Tabla2[[#This Row],[Jun]]+Tabla2[[#This Row],[May]]+Tabla2[[#This Row],[Abr]]+Tabla2[[#This Row],[Mar]]+Tabla2[[#This Row],[Feb]]+Tabla2[[#This Row],[Ene]]</f>
        <v>2</v>
      </c>
      <c r="W436" s="259" t="s">
        <v>497</v>
      </c>
      <c r="X436" s="259"/>
      <c r="Y436" s="232"/>
      <c r="Z436" s="231" t="s">
        <v>1432</v>
      </c>
      <c r="AA436" s="255"/>
      <c r="AB436" s="255"/>
      <c r="AC436" s="255"/>
      <c r="AD436" s="255"/>
      <c r="AE436" s="255"/>
      <c r="AF436" s="255"/>
      <c r="AG436" s="255"/>
      <c r="AH436" s="255"/>
      <c r="AI436" s="255"/>
      <c r="AJ436" s="255"/>
      <c r="AK436" s="255"/>
      <c r="AL436" s="255"/>
      <c r="AM436" s="255"/>
      <c r="AN436" s="255"/>
      <c r="AO436" s="255"/>
      <c r="AP436" s="255"/>
      <c r="AQ436" s="255"/>
      <c r="AR436" s="255"/>
      <c r="AS436" s="255"/>
      <c r="AT436" s="255"/>
      <c r="AU436" s="255"/>
      <c r="AV436" s="255"/>
      <c r="AW436" s="255"/>
      <c r="AX436" s="255"/>
      <c r="AY436" s="255"/>
      <c r="AZ436" s="255"/>
      <c r="BA436" s="255"/>
      <c r="BB436" s="255"/>
    </row>
    <row r="437" spans="2:54" s="241" customFormat="1" ht="38.25" hidden="1">
      <c r="B437" s="263" t="e">
        <f>IF('Formulario PPGR2'!$G436="","",CONCATENATE('Formulario PPGR2'!$C436,".",'Formulario PPGR2'!$D436,".",'Formulario PPGR2'!$E436,".",'Formulario PPGR2'!$F436))</f>
        <v>#REF!</v>
      </c>
      <c r="C437" s="263"/>
      <c r="D437" s="263" t="e">
        <f>IF('Formulario PPGR2'!$G436="","",'Formulario PPGR1'!#REF!)</f>
        <v>#REF!</v>
      </c>
      <c r="E437" s="263" t="e">
        <f>IF('Formulario PPGR2'!$G436="","",'Formulario PPGR1'!#REF!)</f>
        <v>#REF!</v>
      </c>
      <c r="F437" s="263" t="e">
        <f>IF('Formulario PPGR2'!$G436="","",'Formulario PPGR1'!#REF!)</f>
        <v>#REF!</v>
      </c>
      <c r="G437" s="232" t="s">
        <v>1429</v>
      </c>
      <c r="H437" s="232" t="s">
        <v>1435</v>
      </c>
      <c r="I437" s="232" t="s">
        <v>1436</v>
      </c>
      <c r="J437" s="231"/>
      <c r="K437" s="231"/>
      <c r="L437" s="231"/>
      <c r="M437" s="231">
        <v>1</v>
      </c>
      <c r="N437" s="231"/>
      <c r="O437" s="231"/>
      <c r="P437" s="231"/>
      <c r="Q437" s="231"/>
      <c r="R437" s="231">
        <v>1</v>
      </c>
      <c r="S437" s="231"/>
      <c r="T437" s="231">
        <v>1</v>
      </c>
      <c r="U437" s="231"/>
      <c r="V437" s="239">
        <f>+Tabla2[[#This Row],[Dic]]+Tabla2[[#This Row],[Nov]]+Tabla2[[#This Row],[Oct]]+Tabla2[[#This Row],[Sep]]+Tabla2[[#This Row],[Ago]]+Tabla2[[#This Row],[Jul]]+Tabla2[[#This Row],[Jun]]+Tabla2[[#This Row],[May]]+Tabla2[[#This Row],[Abr]]+Tabla2[[#This Row],[Mar]]+Tabla2[[#This Row],[Feb]]+Tabla2[[#This Row],[Ene]]</f>
        <v>3</v>
      </c>
      <c r="W437" s="259" t="s">
        <v>497</v>
      </c>
      <c r="X437" s="259" t="s">
        <v>496</v>
      </c>
      <c r="Y437" s="232"/>
      <c r="Z437" s="231" t="s">
        <v>1432</v>
      </c>
      <c r="AA437" s="255"/>
      <c r="AB437" s="255"/>
      <c r="AC437" s="255"/>
      <c r="AD437" s="255"/>
      <c r="AE437" s="255"/>
      <c r="AF437" s="255"/>
      <c r="AG437" s="255"/>
      <c r="AH437" s="255"/>
      <c r="AI437" s="255"/>
      <c r="AJ437" s="255"/>
      <c r="AK437" s="255"/>
      <c r="AL437" s="255"/>
      <c r="AM437" s="255"/>
      <c r="AN437" s="255"/>
      <c r="AO437" s="255"/>
      <c r="AP437" s="255"/>
      <c r="AQ437" s="255"/>
      <c r="AR437" s="255"/>
      <c r="AS437" s="255"/>
      <c r="AT437" s="255"/>
      <c r="AU437" s="255"/>
      <c r="AV437" s="255"/>
      <c r="AW437" s="255"/>
      <c r="AX437" s="255"/>
      <c r="AY437" s="255"/>
      <c r="AZ437" s="255"/>
      <c r="BA437" s="255"/>
      <c r="BB437" s="255"/>
    </row>
    <row r="438" spans="2:54" s="241" customFormat="1" ht="63.75" hidden="1">
      <c r="B438" s="263" t="e">
        <f>IF('Formulario PPGR2'!$G437="","",CONCATENATE('Formulario PPGR2'!$C437,".",'Formulario PPGR2'!$D437,".",'Formulario PPGR2'!$E437,".",'Formulario PPGR2'!$F437))</f>
        <v>#REF!</v>
      </c>
      <c r="C438" s="263"/>
      <c r="D438" s="263" t="e">
        <f>IF('Formulario PPGR2'!$G437="","",'Formulario PPGR1'!#REF!)</f>
        <v>#REF!</v>
      </c>
      <c r="E438" s="263" t="e">
        <f>IF('Formulario PPGR2'!$G437="","",'Formulario PPGR1'!#REF!)</f>
        <v>#REF!</v>
      </c>
      <c r="F438" s="263" t="e">
        <f>IF('Formulario PPGR2'!$G437="","",'Formulario PPGR1'!#REF!)</f>
        <v>#REF!</v>
      </c>
      <c r="G438" s="232" t="s">
        <v>1429</v>
      </c>
      <c r="H438" s="232" t="s">
        <v>1437</v>
      </c>
      <c r="I438" s="232" t="s">
        <v>1438</v>
      </c>
      <c r="J438" s="231"/>
      <c r="K438" s="231"/>
      <c r="L438" s="231"/>
      <c r="M438" s="231"/>
      <c r="N438" s="231">
        <v>1</v>
      </c>
      <c r="O438" s="231"/>
      <c r="P438" s="231"/>
      <c r="Q438" s="231">
        <v>1</v>
      </c>
      <c r="R438" s="231"/>
      <c r="S438" s="231"/>
      <c r="T438" s="231"/>
      <c r="U438" s="231"/>
      <c r="V438" s="239">
        <f>+Tabla2[[#This Row],[Dic]]+Tabla2[[#This Row],[Nov]]+Tabla2[[#This Row],[Oct]]+Tabla2[[#This Row],[Sep]]+Tabla2[[#This Row],[Ago]]+Tabla2[[#This Row],[Jul]]+Tabla2[[#This Row],[Jun]]+Tabla2[[#This Row],[May]]+Tabla2[[#This Row],[Abr]]+Tabla2[[#This Row],[Mar]]+Tabla2[[#This Row],[Feb]]+Tabla2[[#This Row],[Ene]]</f>
        <v>2</v>
      </c>
      <c r="W438" s="259" t="s">
        <v>496</v>
      </c>
      <c r="X438" s="259" t="s">
        <v>518</v>
      </c>
      <c r="Y438" s="232"/>
      <c r="Z438" s="231" t="s">
        <v>1432</v>
      </c>
      <c r="AA438" s="255"/>
      <c r="AB438" s="255"/>
      <c r="AC438" s="255"/>
      <c r="AD438" s="255"/>
      <c r="AE438" s="255"/>
      <c r="AF438" s="255"/>
      <c r="AG438" s="255"/>
      <c r="AH438" s="255"/>
      <c r="AI438" s="255"/>
      <c r="AJ438" s="255"/>
      <c r="AK438" s="255"/>
      <c r="AL438" s="255"/>
      <c r="AM438" s="255"/>
      <c r="AN438" s="255"/>
      <c r="AO438" s="255"/>
      <c r="AP438" s="255"/>
      <c r="AQ438" s="255"/>
      <c r="AR438" s="255"/>
      <c r="AS438" s="255"/>
      <c r="AT438" s="255"/>
      <c r="AU438" s="255"/>
      <c r="AV438" s="255"/>
      <c r="AW438" s="255"/>
      <c r="AX438" s="255"/>
      <c r="AY438" s="255"/>
      <c r="AZ438" s="255"/>
      <c r="BA438" s="255"/>
      <c r="BB438" s="255"/>
    </row>
    <row r="439" spans="2:54" s="241" customFormat="1" ht="51" hidden="1">
      <c r="B439" s="263" t="e">
        <f>IF('Formulario PPGR2'!$G438="","",CONCATENATE('Formulario PPGR2'!$C438,".",'Formulario PPGR2'!$D438,".",'Formulario PPGR2'!$E438,".",'Formulario PPGR2'!$F438))</f>
        <v>#REF!</v>
      </c>
      <c r="C439" s="263"/>
      <c r="D439" s="263" t="e">
        <f>IF('Formulario PPGR2'!$G438="","",'Formulario PPGR1'!#REF!)</f>
        <v>#REF!</v>
      </c>
      <c r="E439" s="263" t="e">
        <f>IF('Formulario PPGR2'!$G438="","",'Formulario PPGR1'!#REF!)</f>
        <v>#REF!</v>
      </c>
      <c r="F439" s="263" t="e">
        <f>IF('Formulario PPGR2'!$G438="","",'Formulario PPGR1'!#REF!)</f>
        <v>#REF!</v>
      </c>
      <c r="G439" s="232" t="s">
        <v>1439</v>
      </c>
      <c r="H439" s="232" t="s">
        <v>1440</v>
      </c>
      <c r="I439" s="232" t="s">
        <v>1441</v>
      </c>
      <c r="J439" s="231"/>
      <c r="K439" s="231"/>
      <c r="L439" s="231"/>
      <c r="M439" s="231"/>
      <c r="N439" s="231"/>
      <c r="O439" s="231">
        <v>1</v>
      </c>
      <c r="P439" s="231"/>
      <c r="Q439" s="231"/>
      <c r="R439" s="231"/>
      <c r="S439" s="231"/>
      <c r="T439" s="231"/>
      <c r="U439" s="231">
        <v>1</v>
      </c>
      <c r="V439" s="239">
        <f>+Tabla2[[#This Row],[Dic]]+Tabla2[[#This Row],[Nov]]+Tabla2[[#This Row],[Oct]]+Tabla2[[#This Row],[Sep]]+Tabla2[[#This Row],[Ago]]+Tabla2[[#This Row],[Jul]]+Tabla2[[#This Row],[Jun]]+Tabla2[[#This Row],[May]]+Tabla2[[#This Row],[Abr]]+Tabla2[[#This Row],[Mar]]+Tabla2[[#This Row],[Feb]]+Tabla2[[#This Row],[Ene]]</f>
        <v>2</v>
      </c>
      <c r="W439" s="259" t="s">
        <v>497</v>
      </c>
      <c r="X439" s="259"/>
      <c r="Y439" s="232"/>
      <c r="Z439" s="231" t="s">
        <v>1442</v>
      </c>
      <c r="AA439" s="255"/>
      <c r="AB439" s="255"/>
      <c r="AC439" s="255"/>
      <c r="AD439" s="255"/>
      <c r="AE439" s="255"/>
      <c r="AF439" s="255"/>
      <c r="AG439" s="255"/>
      <c r="AH439" s="255"/>
      <c r="AI439" s="255"/>
      <c r="AJ439" s="255"/>
      <c r="AK439" s="255"/>
      <c r="AL439" s="255"/>
      <c r="AM439" s="255"/>
      <c r="AN439" s="255"/>
      <c r="AO439" s="255"/>
      <c r="AP439" s="255"/>
      <c r="AQ439" s="255"/>
      <c r="AR439" s="255"/>
      <c r="AS439" s="255"/>
      <c r="AT439" s="255"/>
      <c r="AU439" s="255"/>
      <c r="AV439" s="255"/>
      <c r="AW439" s="255"/>
      <c r="AX439" s="255"/>
      <c r="AY439" s="255"/>
      <c r="AZ439" s="255"/>
      <c r="BA439" s="255"/>
      <c r="BB439" s="255"/>
    </row>
    <row r="440" spans="2:54" s="241" customFormat="1" ht="51" hidden="1">
      <c r="B440" s="263" t="e">
        <f>IF('Formulario PPGR2'!$G439="","",CONCATENATE('Formulario PPGR2'!$C439,".",'Formulario PPGR2'!$D439,".",'Formulario PPGR2'!$E439,".",'Formulario PPGR2'!$F439))</f>
        <v>#REF!</v>
      </c>
      <c r="C440" s="263"/>
      <c r="D440" s="263" t="e">
        <f>IF('Formulario PPGR2'!$G439="","",'Formulario PPGR1'!#REF!)</f>
        <v>#REF!</v>
      </c>
      <c r="E440" s="263" t="e">
        <f>IF('Formulario PPGR2'!$G439="","",'Formulario PPGR1'!#REF!)</f>
        <v>#REF!</v>
      </c>
      <c r="F440" s="263" t="e">
        <f>IF('Formulario PPGR2'!$G439="","",'Formulario PPGR1'!#REF!)</f>
        <v>#REF!</v>
      </c>
      <c r="G440" s="232" t="s">
        <v>1439</v>
      </c>
      <c r="H440" s="232" t="s">
        <v>1443</v>
      </c>
      <c r="I440" s="232" t="s">
        <v>1444</v>
      </c>
      <c r="J440" s="231"/>
      <c r="K440" s="231"/>
      <c r="L440" s="231"/>
      <c r="M440" s="231"/>
      <c r="N440" s="231"/>
      <c r="O440" s="231">
        <v>1</v>
      </c>
      <c r="P440" s="231"/>
      <c r="Q440" s="231"/>
      <c r="R440" s="231"/>
      <c r="S440" s="231"/>
      <c r="T440" s="231"/>
      <c r="U440" s="231">
        <v>1</v>
      </c>
      <c r="V440" s="239">
        <f>+Tabla2[[#This Row],[Dic]]+Tabla2[[#This Row],[Nov]]+Tabla2[[#This Row],[Oct]]+Tabla2[[#This Row],[Sep]]+Tabla2[[#This Row],[Ago]]+Tabla2[[#This Row],[Jul]]+Tabla2[[#This Row],[Jun]]+Tabla2[[#This Row],[May]]+Tabla2[[#This Row],[Abr]]+Tabla2[[#This Row],[Mar]]+Tabla2[[#This Row],[Feb]]+Tabla2[[#This Row],[Ene]]</f>
        <v>2</v>
      </c>
      <c r="W440" s="259" t="s">
        <v>513</v>
      </c>
      <c r="X440" s="259"/>
      <c r="Y440" s="232"/>
      <c r="Z440" s="231" t="s">
        <v>1442</v>
      </c>
      <c r="AA440" s="255"/>
      <c r="AB440" s="255"/>
      <c r="AC440" s="255"/>
      <c r="AD440" s="255"/>
      <c r="AE440" s="255"/>
      <c r="AF440" s="255"/>
      <c r="AG440" s="255"/>
      <c r="AH440" s="255"/>
      <c r="AI440" s="255"/>
      <c r="AJ440" s="255"/>
      <c r="AK440" s="255"/>
      <c r="AL440" s="255"/>
      <c r="AM440" s="255"/>
      <c r="AN440" s="255"/>
      <c r="AO440" s="255"/>
      <c r="AP440" s="255"/>
      <c r="AQ440" s="255"/>
      <c r="AR440" s="255"/>
      <c r="AS440" s="255"/>
      <c r="AT440" s="255"/>
      <c r="AU440" s="255"/>
      <c r="AV440" s="255"/>
      <c r="AW440" s="255"/>
      <c r="AX440" s="255"/>
      <c r="AY440" s="255"/>
      <c r="AZ440" s="255"/>
      <c r="BA440" s="255"/>
      <c r="BB440" s="255"/>
    </row>
    <row r="441" spans="2:54" s="241" customFormat="1" ht="63.75" hidden="1">
      <c r="B441" s="263" t="e">
        <f>IF('Formulario PPGR2'!$G440="","",CONCATENATE('Formulario PPGR2'!$C440,".",'Formulario PPGR2'!$D440,".",'Formulario PPGR2'!$E440,".",'Formulario PPGR2'!$F440))</f>
        <v>#REF!</v>
      </c>
      <c r="C441" s="263"/>
      <c r="D441" s="263" t="e">
        <f>IF('Formulario PPGR2'!$G440="","",'Formulario PPGR1'!#REF!)</f>
        <v>#REF!</v>
      </c>
      <c r="E441" s="263" t="e">
        <f>IF('Formulario PPGR2'!$G440="","",'Formulario PPGR1'!#REF!)</f>
        <v>#REF!</v>
      </c>
      <c r="F441" s="263" t="e">
        <f>IF('Formulario PPGR2'!$G440="","",'Formulario PPGR1'!#REF!)</f>
        <v>#REF!</v>
      </c>
      <c r="G441" s="232" t="s">
        <v>352</v>
      </c>
      <c r="H441" s="232" t="s">
        <v>1445</v>
      </c>
      <c r="I441" s="232" t="s">
        <v>1446</v>
      </c>
      <c r="J441" s="231"/>
      <c r="K441" s="231"/>
      <c r="L441" s="231">
        <v>1</v>
      </c>
      <c r="M441" s="231"/>
      <c r="N441" s="231"/>
      <c r="O441" s="231">
        <v>1</v>
      </c>
      <c r="P441" s="231"/>
      <c r="Q441" s="231"/>
      <c r="R441" s="231"/>
      <c r="S441" s="231">
        <v>1</v>
      </c>
      <c r="T441" s="231"/>
      <c r="U441" s="231"/>
      <c r="V441" s="239">
        <f>+Tabla2[[#This Row],[Dic]]+Tabla2[[#This Row],[Nov]]+Tabla2[[#This Row],[Oct]]+Tabla2[[#This Row],[Sep]]+Tabla2[[#This Row],[Ago]]+Tabla2[[#This Row],[Jul]]+Tabla2[[#This Row],[Jun]]+Tabla2[[#This Row],[May]]+Tabla2[[#This Row],[Abr]]+Tabla2[[#This Row],[Mar]]+Tabla2[[#This Row],[Feb]]+Tabla2[[#This Row],[Ene]]</f>
        <v>3</v>
      </c>
      <c r="W441" s="259" t="s">
        <v>497</v>
      </c>
      <c r="X441" s="259"/>
      <c r="Y441" s="232" t="s">
        <v>1447</v>
      </c>
      <c r="Z441" s="231" t="s">
        <v>850</v>
      </c>
      <c r="AA441" s="255"/>
      <c r="AB441" s="255"/>
      <c r="AC441" s="255"/>
      <c r="AD441" s="255"/>
      <c r="AE441" s="255"/>
      <c r="AF441" s="255"/>
      <c r="AG441" s="255"/>
      <c r="AH441" s="255"/>
      <c r="AI441" s="255"/>
      <c r="AJ441" s="255"/>
      <c r="AK441" s="255"/>
      <c r="AL441" s="255"/>
      <c r="AM441" s="255"/>
      <c r="AN441" s="255"/>
      <c r="AO441" s="255"/>
      <c r="AP441" s="255"/>
      <c r="AQ441" s="255"/>
      <c r="AR441" s="255"/>
      <c r="AS441" s="255"/>
      <c r="AT441" s="255"/>
      <c r="AU441" s="255"/>
      <c r="AV441" s="255"/>
      <c r="AW441" s="255"/>
      <c r="AX441" s="255"/>
      <c r="AY441" s="255"/>
      <c r="AZ441" s="255"/>
      <c r="BA441" s="255"/>
      <c r="BB441" s="255"/>
    </row>
    <row r="442" spans="2:54" s="241" customFormat="1" ht="63.75" hidden="1">
      <c r="B442" s="263" t="e">
        <f>IF('Formulario PPGR2'!$G441="","",CONCATENATE('Formulario PPGR2'!$C441,".",'Formulario PPGR2'!$D441,".",'Formulario PPGR2'!$E441,".",'Formulario PPGR2'!$F441))</f>
        <v>#REF!</v>
      </c>
      <c r="C442" s="263"/>
      <c r="D442" s="263" t="e">
        <f>IF('Formulario PPGR2'!$G441="","",'Formulario PPGR1'!#REF!)</f>
        <v>#REF!</v>
      </c>
      <c r="E442" s="263" t="e">
        <f>IF('Formulario PPGR2'!$G441="","",'Formulario PPGR1'!#REF!)</f>
        <v>#REF!</v>
      </c>
      <c r="F442" s="263" t="e">
        <f>IF('Formulario PPGR2'!$G441="","",'Formulario PPGR1'!#REF!)</f>
        <v>#REF!</v>
      </c>
      <c r="G442" s="232" t="s">
        <v>352</v>
      </c>
      <c r="H442" s="232" t="s">
        <v>1448</v>
      </c>
      <c r="I442" s="232" t="s">
        <v>1449</v>
      </c>
      <c r="J442" s="231"/>
      <c r="K442" s="231"/>
      <c r="L442" s="231"/>
      <c r="M442" s="231">
        <v>1</v>
      </c>
      <c r="N442" s="231"/>
      <c r="O442" s="231"/>
      <c r="P442" s="231">
        <v>1</v>
      </c>
      <c r="Q442" s="231"/>
      <c r="R442" s="231"/>
      <c r="S442" s="231">
        <v>1</v>
      </c>
      <c r="T442" s="231"/>
      <c r="U442" s="231"/>
      <c r="V442" s="239">
        <f>+Tabla2[[#This Row],[Dic]]+Tabla2[[#This Row],[Nov]]+Tabla2[[#This Row],[Oct]]+Tabla2[[#This Row],[Sep]]+Tabla2[[#This Row],[Ago]]+Tabla2[[#This Row],[Jul]]+Tabla2[[#This Row],[Jun]]+Tabla2[[#This Row],[May]]+Tabla2[[#This Row],[Abr]]+Tabla2[[#This Row],[Mar]]+Tabla2[[#This Row],[Feb]]+Tabla2[[#This Row],[Ene]]</f>
        <v>3</v>
      </c>
      <c r="W442" s="259" t="s">
        <v>497</v>
      </c>
      <c r="X442" s="259"/>
      <c r="Y442" s="232" t="s">
        <v>1450</v>
      </c>
      <c r="Z442" s="231" t="s">
        <v>850</v>
      </c>
      <c r="AA442" s="255"/>
      <c r="AB442" s="255"/>
      <c r="AC442" s="255"/>
      <c r="AD442" s="255"/>
      <c r="AE442" s="255"/>
      <c r="AF442" s="255"/>
      <c r="AG442" s="255"/>
      <c r="AH442" s="255"/>
      <c r="AI442" s="255"/>
      <c r="AJ442" s="255"/>
      <c r="AK442" s="255"/>
      <c r="AL442" s="255"/>
      <c r="AM442" s="255"/>
      <c r="AN442" s="255"/>
      <c r="AO442" s="255"/>
      <c r="AP442" s="255"/>
      <c r="AQ442" s="255"/>
      <c r="AR442" s="255"/>
      <c r="AS442" s="255"/>
      <c r="AT442" s="255"/>
      <c r="AU442" s="255"/>
      <c r="AV442" s="255"/>
      <c r="AW442" s="255"/>
      <c r="AX442" s="255"/>
      <c r="AY442" s="255"/>
      <c r="AZ442" s="255"/>
      <c r="BA442" s="255"/>
      <c r="BB442" s="255"/>
    </row>
    <row r="443" spans="2:54" s="241" customFormat="1" ht="38.25" hidden="1">
      <c r="B443" s="263" t="e">
        <f>IF('Formulario PPGR2'!$G442="","",CONCATENATE('Formulario PPGR2'!$C442,".",'Formulario PPGR2'!$D442,".",'Formulario PPGR2'!$E442,".",'Formulario PPGR2'!$F442))</f>
        <v>#REF!</v>
      </c>
      <c r="C443" s="263"/>
      <c r="D443" s="263" t="e">
        <f>IF('Formulario PPGR2'!$G442="","",'Formulario PPGR1'!#REF!)</f>
        <v>#REF!</v>
      </c>
      <c r="E443" s="263" t="e">
        <f>IF('Formulario PPGR2'!$G442="","",'Formulario PPGR1'!#REF!)</f>
        <v>#REF!</v>
      </c>
      <c r="F443" s="263" t="e">
        <f>IF('Formulario PPGR2'!$G442="","",'Formulario PPGR1'!#REF!)</f>
        <v>#REF!</v>
      </c>
      <c r="G443" s="232" t="s">
        <v>352</v>
      </c>
      <c r="H443" s="232" t="s">
        <v>1451</v>
      </c>
      <c r="I443" s="232" t="s">
        <v>1452</v>
      </c>
      <c r="J443" s="231"/>
      <c r="K443" s="231"/>
      <c r="L443" s="231"/>
      <c r="M443" s="231"/>
      <c r="N443" s="231"/>
      <c r="O443" s="231">
        <v>1</v>
      </c>
      <c r="P443" s="231"/>
      <c r="Q443" s="231"/>
      <c r="R443" s="231"/>
      <c r="S443" s="231"/>
      <c r="T443" s="231"/>
      <c r="U443" s="231">
        <v>1</v>
      </c>
      <c r="V443" s="239">
        <f>+Tabla2[[#This Row],[Dic]]+Tabla2[[#This Row],[Nov]]+Tabla2[[#This Row],[Oct]]+Tabla2[[#This Row],[Sep]]+Tabla2[[#This Row],[Ago]]+Tabla2[[#This Row],[Jul]]+Tabla2[[#This Row],[Jun]]+Tabla2[[#This Row],[May]]+Tabla2[[#This Row],[Abr]]+Tabla2[[#This Row],[Mar]]+Tabla2[[#This Row],[Feb]]+Tabla2[[#This Row],[Ene]]</f>
        <v>2</v>
      </c>
      <c r="W443" s="259" t="s">
        <v>496</v>
      </c>
      <c r="X443" s="259" t="s">
        <v>518</v>
      </c>
      <c r="Y443" s="232"/>
      <c r="Z443" s="231" t="s">
        <v>850</v>
      </c>
      <c r="AA443" s="255"/>
      <c r="AB443" s="255"/>
      <c r="AC443" s="255"/>
      <c r="AD443" s="255"/>
      <c r="AE443" s="255"/>
      <c r="AF443" s="255"/>
      <c r="AG443" s="255"/>
      <c r="AH443" s="255"/>
      <c r="AI443" s="255"/>
      <c r="AJ443" s="255"/>
      <c r="AK443" s="255"/>
      <c r="AL443" s="255"/>
      <c r="AM443" s="255"/>
      <c r="AN443" s="255"/>
      <c r="AO443" s="255"/>
      <c r="AP443" s="255"/>
      <c r="AQ443" s="255"/>
      <c r="AR443" s="255"/>
      <c r="AS443" s="255"/>
      <c r="AT443" s="255"/>
      <c r="AU443" s="255"/>
      <c r="AV443" s="255"/>
      <c r="AW443" s="255"/>
      <c r="AX443" s="255"/>
      <c r="AY443" s="255"/>
      <c r="AZ443" s="255"/>
      <c r="BA443" s="255"/>
      <c r="BB443" s="255"/>
    </row>
    <row r="444" spans="2:54" s="241" customFormat="1" ht="38.25" hidden="1">
      <c r="B444" s="263" t="e">
        <f>IF('Formulario PPGR2'!$G443="","",CONCATENATE('Formulario PPGR2'!$C443,".",'Formulario PPGR2'!$D443,".",'Formulario PPGR2'!$E443,".",'Formulario PPGR2'!$F443))</f>
        <v>#REF!</v>
      </c>
      <c r="C444" s="263"/>
      <c r="D444" s="263" t="e">
        <f>IF('Formulario PPGR2'!$G443="","",'Formulario PPGR1'!#REF!)</f>
        <v>#REF!</v>
      </c>
      <c r="E444" s="263" t="e">
        <f>IF('Formulario PPGR2'!$G443="","",'Formulario PPGR1'!#REF!)</f>
        <v>#REF!</v>
      </c>
      <c r="F444" s="263" t="e">
        <f>IF('Formulario PPGR2'!$G443="","",'Formulario PPGR1'!#REF!)</f>
        <v>#REF!</v>
      </c>
      <c r="G444" s="232" t="s">
        <v>356</v>
      </c>
      <c r="H444" s="232" t="s">
        <v>1453</v>
      </c>
      <c r="I444" s="232" t="s">
        <v>1454</v>
      </c>
      <c r="J444" s="231"/>
      <c r="K444" s="231"/>
      <c r="L444" s="231"/>
      <c r="M444" s="231"/>
      <c r="N444" s="231"/>
      <c r="O444" s="231"/>
      <c r="P444" s="231">
        <v>1</v>
      </c>
      <c r="Q444" s="231"/>
      <c r="R444" s="231"/>
      <c r="S444" s="231"/>
      <c r="T444" s="231"/>
      <c r="U444" s="231"/>
      <c r="V444" s="239">
        <f>+Tabla2[[#This Row],[Dic]]+Tabla2[[#This Row],[Nov]]+Tabla2[[#This Row],[Oct]]+Tabla2[[#This Row],[Sep]]+Tabla2[[#This Row],[Ago]]+Tabla2[[#This Row],[Jul]]+Tabla2[[#This Row],[Jun]]+Tabla2[[#This Row],[May]]+Tabla2[[#This Row],[Abr]]+Tabla2[[#This Row],[Mar]]+Tabla2[[#This Row],[Feb]]+Tabla2[[#This Row],[Ene]]</f>
        <v>1</v>
      </c>
      <c r="W444" s="259" t="s">
        <v>1057</v>
      </c>
      <c r="X444" s="259"/>
      <c r="Y444" s="232"/>
      <c r="Z444" s="231" t="s">
        <v>1455</v>
      </c>
      <c r="AA444" s="255"/>
      <c r="AB444" s="255"/>
      <c r="AC444" s="255"/>
      <c r="AD444" s="255"/>
      <c r="AE444" s="255"/>
      <c r="AF444" s="255"/>
      <c r="AG444" s="255"/>
      <c r="AH444" s="255"/>
      <c r="AI444" s="255"/>
      <c r="AJ444" s="255"/>
      <c r="AK444" s="255"/>
      <c r="AL444" s="255"/>
      <c r="AM444" s="255"/>
      <c r="AN444" s="255"/>
      <c r="AO444" s="255"/>
      <c r="AP444" s="255"/>
      <c r="AQ444" s="255"/>
      <c r="AR444" s="255"/>
      <c r="AS444" s="255"/>
      <c r="AT444" s="255"/>
      <c r="AU444" s="255"/>
      <c r="AV444" s="255"/>
      <c r="AW444" s="255"/>
      <c r="AX444" s="255"/>
      <c r="AY444" s="255"/>
      <c r="AZ444" s="255"/>
      <c r="BA444" s="255"/>
      <c r="BB444" s="255"/>
    </row>
    <row r="445" spans="2:54" s="241" customFormat="1" ht="38.25" hidden="1">
      <c r="B445" s="263" t="e">
        <f>IF('Formulario PPGR2'!$G444="","",CONCATENATE('Formulario PPGR2'!$C444,".",'Formulario PPGR2'!$D444,".",'Formulario PPGR2'!$E444,".",'Formulario PPGR2'!$F444))</f>
        <v>#REF!</v>
      </c>
      <c r="C445" s="263"/>
      <c r="D445" s="263" t="e">
        <f>IF('Formulario PPGR2'!$G444="","",'Formulario PPGR1'!#REF!)</f>
        <v>#REF!</v>
      </c>
      <c r="E445" s="263" t="e">
        <f>IF('Formulario PPGR2'!$G444="","",'Formulario PPGR1'!#REF!)</f>
        <v>#REF!</v>
      </c>
      <c r="F445" s="263" t="e">
        <f>IF('Formulario PPGR2'!$G444="","",'Formulario PPGR1'!#REF!)</f>
        <v>#REF!</v>
      </c>
      <c r="G445" s="232" t="s">
        <v>356</v>
      </c>
      <c r="H445" s="232" t="s">
        <v>1456</v>
      </c>
      <c r="I445" s="232" t="s">
        <v>1457</v>
      </c>
      <c r="J445" s="231"/>
      <c r="K445" s="231"/>
      <c r="L445" s="231"/>
      <c r="M445" s="231"/>
      <c r="N445" s="231"/>
      <c r="O445" s="231"/>
      <c r="P445" s="231"/>
      <c r="Q445" s="231"/>
      <c r="R445" s="231"/>
      <c r="S445" s="231"/>
      <c r="T445" s="231">
        <v>1</v>
      </c>
      <c r="U445" s="231"/>
      <c r="V445" s="239">
        <f>+Tabla2[[#This Row],[Dic]]+Tabla2[[#This Row],[Nov]]+Tabla2[[#This Row],[Oct]]+Tabla2[[#This Row],[Sep]]+Tabla2[[#This Row],[Ago]]+Tabla2[[#This Row],[Jul]]+Tabla2[[#This Row],[Jun]]+Tabla2[[#This Row],[May]]+Tabla2[[#This Row],[Abr]]+Tabla2[[#This Row],[Mar]]+Tabla2[[#This Row],[Feb]]+Tabla2[[#This Row],[Ene]]</f>
        <v>1</v>
      </c>
      <c r="W445" s="259" t="s">
        <v>674</v>
      </c>
      <c r="X445" s="259"/>
      <c r="Y445" s="232"/>
      <c r="Z445" s="231" t="s">
        <v>1455</v>
      </c>
      <c r="AA445" s="255"/>
      <c r="AB445" s="255"/>
      <c r="AC445" s="255"/>
      <c r="AD445" s="255"/>
      <c r="AE445" s="255"/>
      <c r="AF445" s="255"/>
      <c r="AG445" s="255"/>
      <c r="AH445" s="255"/>
      <c r="AI445" s="255"/>
      <c r="AJ445" s="255"/>
      <c r="AK445" s="255"/>
      <c r="AL445" s="255"/>
      <c r="AM445" s="255"/>
      <c r="AN445" s="255"/>
      <c r="AO445" s="255"/>
      <c r="AP445" s="255"/>
      <c r="AQ445" s="255"/>
      <c r="AR445" s="255"/>
      <c r="AS445" s="255"/>
      <c r="AT445" s="255"/>
      <c r="AU445" s="255"/>
      <c r="AV445" s="255"/>
      <c r="AW445" s="255"/>
      <c r="AX445" s="255"/>
      <c r="AY445" s="255"/>
      <c r="AZ445" s="255"/>
      <c r="BA445" s="255"/>
      <c r="BB445" s="255"/>
    </row>
    <row r="446" spans="2:54" s="241" customFormat="1" ht="38.25" hidden="1">
      <c r="B446" s="263" t="e">
        <f>IF('Formulario PPGR2'!$G445="","",CONCATENATE('Formulario PPGR2'!$C445,".",'Formulario PPGR2'!$D445,".",'Formulario PPGR2'!$E445,".",'Formulario PPGR2'!$F445))</f>
        <v>#REF!</v>
      </c>
      <c r="C446" s="263"/>
      <c r="D446" s="263" t="e">
        <f>IF('Formulario PPGR2'!$G445="","",'Formulario PPGR1'!#REF!)</f>
        <v>#REF!</v>
      </c>
      <c r="E446" s="263" t="e">
        <f>IF('Formulario PPGR2'!$G445="","",'Formulario PPGR1'!#REF!)</f>
        <v>#REF!</v>
      </c>
      <c r="F446" s="263" t="e">
        <f>IF('Formulario PPGR2'!$G445="","",'Formulario PPGR1'!#REF!)</f>
        <v>#REF!</v>
      </c>
      <c r="G446" s="232" t="s">
        <v>356</v>
      </c>
      <c r="H446" s="232" t="s">
        <v>1458</v>
      </c>
      <c r="I446" s="232" t="s">
        <v>1459</v>
      </c>
      <c r="J446" s="231"/>
      <c r="K446" s="231"/>
      <c r="L446" s="231">
        <v>1</v>
      </c>
      <c r="M446" s="231"/>
      <c r="N446" s="231"/>
      <c r="O446" s="231">
        <v>1</v>
      </c>
      <c r="P446" s="231"/>
      <c r="Q446" s="231"/>
      <c r="R446" s="231">
        <v>1</v>
      </c>
      <c r="S446" s="231"/>
      <c r="T446" s="231"/>
      <c r="U446" s="231">
        <v>1</v>
      </c>
      <c r="V446" s="239">
        <f>+Tabla2[[#This Row],[Dic]]+Tabla2[[#This Row],[Nov]]+Tabla2[[#This Row],[Oct]]+Tabla2[[#This Row],[Sep]]+Tabla2[[#This Row],[Ago]]+Tabla2[[#This Row],[Jul]]+Tabla2[[#This Row],[Jun]]+Tabla2[[#This Row],[May]]+Tabla2[[#This Row],[Abr]]+Tabla2[[#This Row],[Mar]]+Tabla2[[#This Row],[Feb]]+Tabla2[[#This Row],[Ene]]</f>
        <v>4</v>
      </c>
      <c r="W446" s="259" t="s">
        <v>497</v>
      </c>
      <c r="X446" s="259"/>
      <c r="Y446" s="232"/>
      <c r="Z446" s="231" t="s">
        <v>1455</v>
      </c>
      <c r="AA446" s="255"/>
      <c r="AB446" s="255"/>
      <c r="AC446" s="255"/>
      <c r="AD446" s="255"/>
      <c r="AE446" s="255"/>
      <c r="AF446" s="255"/>
      <c r="AG446" s="255"/>
      <c r="AH446" s="255"/>
      <c r="AI446" s="255"/>
      <c r="AJ446" s="255"/>
      <c r="AK446" s="255"/>
      <c r="AL446" s="255"/>
      <c r="AM446" s="255"/>
      <c r="AN446" s="255"/>
      <c r="AO446" s="255"/>
      <c r="AP446" s="255"/>
      <c r="AQ446" s="255"/>
      <c r="AR446" s="255"/>
      <c r="AS446" s="255"/>
      <c r="AT446" s="255"/>
      <c r="AU446" s="255"/>
      <c r="AV446" s="255"/>
      <c r="AW446" s="255"/>
      <c r="AX446" s="255"/>
      <c r="AY446" s="255"/>
      <c r="AZ446" s="255"/>
      <c r="BA446" s="255"/>
      <c r="BB446" s="255"/>
    </row>
    <row r="447" spans="2:54" s="241" customFormat="1" ht="51" hidden="1">
      <c r="B447" s="263" t="e">
        <f>IF('Formulario PPGR2'!$G446="","",CONCATENATE('Formulario PPGR2'!$C446,".",'Formulario PPGR2'!$D446,".",'Formulario PPGR2'!$E446,".",'Formulario PPGR2'!$F446))</f>
        <v>#REF!</v>
      </c>
      <c r="C447" s="263"/>
      <c r="D447" s="263" t="e">
        <f>IF('Formulario PPGR2'!$G446="","",'Formulario PPGR1'!#REF!)</f>
        <v>#REF!</v>
      </c>
      <c r="E447" s="263" t="e">
        <f>IF('Formulario PPGR2'!$G446="","",'Formulario PPGR1'!#REF!)</f>
        <v>#REF!</v>
      </c>
      <c r="F447" s="263" t="e">
        <f>IF('Formulario PPGR2'!$G446="","",'Formulario PPGR1'!#REF!)</f>
        <v>#REF!</v>
      </c>
      <c r="G447" s="232" t="s">
        <v>356</v>
      </c>
      <c r="H447" s="232" t="s">
        <v>1460</v>
      </c>
      <c r="I447" s="232" t="s">
        <v>1461</v>
      </c>
      <c r="J447" s="231"/>
      <c r="K447" s="231"/>
      <c r="L447" s="231"/>
      <c r="M447" s="231">
        <v>1</v>
      </c>
      <c r="N447" s="231"/>
      <c r="O447" s="231">
        <v>1</v>
      </c>
      <c r="P447" s="231"/>
      <c r="Q447" s="231"/>
      <c r="R447" s="231">
        <v>1</v>
      </c>
      <c r="S447" s="231"/>
      <c r="T447" s="231"/>
      <c r="U447" s="231">
        <v>1</v>
      </c>
      <c r="V447" s="239">
        <f>+Tabla2[[#This Row],[Dic]]+Tabla2[[#This Row],[Nov]]+Tabla2[[#This Row],[Oct]]+Tabla2[[#This Row],[Sep]]+Tabla2[[#This Row],[Ago]]+Tabla2[[#This Row],[Jul]]+Tabla2[[#This Row],[Jun]]+Tabla2[[#This Row],[May]]+Tabla2[[#This Row],[Abr]]+Tabla2[[#This Row],[Mar]]+Tabla2[[#This Row],[Feb]]+Tabla2[[#This Row],[Ene]]</f>
        <v>4</v>
      </c>
      <c r="W447" s="259" t="s">
        <v>513</v>
      </c>
      <c r="X447" s="259"/>
      <c r="Y447" s="232"/>
      <c r="Z447" s="231" t="s">
        <v>1455</v>
      </c>
      <c r="AA447" s="255"/>
      <c r="AB447" s="255"/>
      <c r="AC447" s="255"/>
      <c r="AD447" s="255"/>
      <c r="AE447" s="255"/>
      <c r="AF447" s="255"/>
      <c r="AG447" s="255"/>
      <c r="AH447" s="255"/>
      <c r="AI447" s="255"/>
      <c r="AJ447" s="255"/>
      <c r="AK447" s="255"/>
      <c r="AL447" s="255"/>
      <c r="AM447" s="255"/>
      <c r="AN447" s="255"/>
      <c r="AO447" s="255"/>
      <c r="AP447" s="255"/>
      <c r="AQ447" s="255"/>
      <c r="AR447" s="255"/>
      <c r="AS447" s="255"/>
      <c r="AT447" s="255"/>
      <c r="AU447" s="255"/>
      <c r="AV447" s="255"/>
      <c r="AW447" s="255"/>
      <c r="AX447" s="255"/>
      <c r="AY447" s="255"/>
      <c r="AZ447" s="255"/>
      <c r="BA447" s="255"/>
      <c r="BB447" s="255"/>
    </row>
    <row r="448" spans="2:54" s="241" customFormat="1" ht="38.25" hidden="1">
      <c r="B448" s="263" t="e">
        <f>IF('Formulario PPGR2'!$G447="","",CONCATENATE('Formulario PPGR2'!$C447,".",'Formulario PPGR2'!$D447,".",'Formulario PPGR2'!$E447,".",'Formulario PPGR2'!$F447))</f>
        <v>#REF!</v>
      </c>
      <c r="C448" s="263"/>
      <c r="D448" s="263" t="e">
        <f>IF('Formulario PPGR2'!$G447="","",'Formulario PPGR1'!#REF!)</f>
        <v>#REF!</v>
      </c>
      <c r="E448" s="263" t="e">
        <f>IF('Formulario PPGR2'!$G447="","",'Formulario PPGR1'!#REF!)</f>
        <v>#REF!</v>
      </c>
      <c r="F448" s="263" t="e">
        <f>IF('Formulario PPGR2'!$G447="","",'Formulario PPGR1'!#REF!)</f>
        <v>#REF!</v>
      </c>
      <c r="G448" s="232" t="s">
        <v>356</v>
      </c>
      <c r="H448" s="232" t="s">
        <v>1462</v>
      </c>
      <c r="I448" s="232" t="s">
        <v>1463</v>
      </c>
      <c r="J448" s="231">
        <v>1</v>
      </c>
      <c r="K448" s="231"/>
      <c r="L448" s="231"/>
      <c r="M448" s="231"/>
      <c r="N448" s="231"/>
      <c r="O448" s="231"/>
      <c r="P448" s="231"/>
      <c r="Q448" s="231"/>
      <c r="R448" s="231"/>
      <c r="S448" s="231"/>
      <c r="T448" s="231"/>
      <c r="U448" s="231">
        <v>1</v>
      </c>
      <c r="V448" s="239">
        <f>+Tabla2[[#This Row],[Dic]]+Tabla2[[#This Row],[Nov]]+Tabla2[[#This Row],[Oct]]+Tabla2[[#This Row],[Sep]]+Tabla2[[#This Row],[Ago]]+Tabla2[[#This Row],[Jul]]+Tabla2[[#This Row],[Jun]]+Tabla2[[#This Row],[May]]+Tabla2[[#This Row],[Abr]]+Tabla2[[#This Row],[Mar]]+Tabla2[[#This Row],[Feb]]+Tabla2[[#This Row],[Ene]]</f>
        <v>2</v>
      </c>
      <c r="W448" s="259" t="s">
        <v>674</v>
      </c>
      <c r="X448" s="259"/>
      <c r="Y448" s="232"/>
      <c r="Z448" s="231" t="s">
        <v>1455</v>
      </c>
      <c r="AA448" s="255"/>
      <c r="AB448" s="255"/>
      <c r="AC448" s="255"/>
      <c r="AD448" s="255"/>
      <c r="AE448" s="255"/>
      <c r="AF448" s="255"/>
      <c r="AG448" s="255"/>
      <c r="AH448" s="255"/>
      <c r="AI448" s="255"/>
      <c r="AJ448" s="255"/>
      <c r="AK448" s="255"/>
      <c r="AL448" s="255"/>
      <c r="AM448" s="255"/>
      <c r="AN448" s="255"/>
      <c r="AO448" s="255"/>
      <c r="AP448" s="255"/>
      <c r="AQ448" s="255"/>
      <c r="AR448" s="255"/>
      <c r="AS448" s="255"/>
      <c r="AT448" s="255"/>
      <c r="AU448" s="255"/>
      <c r="AV448" s="255"/>
      <c r="AW448" s="255"/>
      <c r="AX448" s="255"/>
      <c r="AY448" s="255"/>
      <c r="AZ448" s="255"/>
      <c r="BA448" s="255"/>
      <c r="BB448" s="255"/>
    </row>
    <row r="449" spans="2:54" s="241" customFormat="1" ht="63.75" hidden="1">
      <c r="B449" s="263" t="e">
        <f>IF('Formulario PPGR2'!$G448="","",CONCATENATE('Formulario PPGR2'!$C448,".",'Formulario PPGR2'!$D448,".",'Formulario PPGR2'!$E448,".",'Formulario PPGR2'!$F448))</f>
        <v>#REF!</v>
      </c>
      <c r="C449" s="263"/>
      <c r="D449" s="263" t="e">
        <f>IF('Formulario PPGR2'!$G448="","",'Formulario PPGR1'!#REF!)</f>
        <v>#REF!</v>
      </c>
      <c r="E449" s="263" t="e">
        <f>IF('Formulario PPGR2'!$G448="","",'Formulario PPGR1'!#REF!)</f>
        <v>#REF!</v>
      </c>
      <c r="F449" s="263" t="e">
        <f>IF('Formulario PPGR2'!$G448="","",'Formulario PPGR1'!#REF!)</f>
        <v>#REF!</v>
      </c>
      <c r="G449" s="232" t="s">
        <v>356</v>
      </c>
      <c r="H449" s="232" t="s">
        <v>1464</v>
      </c>
      <c r="I449" s="232" t="s">
        <v>1465</v>
      </c>
      <c r="J449" s="231">
        <v>1</v>
      </c>
      <c r="K449" s="231"/>
      <c r="L449" s="231"/>
      <c r="M449" s="231"/>
      <c r="N449" s="231"/>
      <c r="O449" s="231">
        <v>1</v>
      </c>
      <c r="P449" s="231"/>
      <c r="Q449" s="231"/>
      <c r="R449" s="231"/>
      <c r="S449" s="231"/>
      <c r="T449" s="231"/>
      <c r="U449" s="231"/>
      <c r="V449" s="239">
        <f>+Tabla2[[#This Row],[Dic]]+Tabla2[[#This Row],[Nov]]+Tabla2[[#This Row],[Oct]]+Tabla2[[#This Row],[Sep]]+Tabla2[[#This Row],[Ago]]+Tabla2[[#This Row],[Jul]]+Tabla2[[#This Row],[Jun]]+Tabla2[[#This Row],[May]]+Tabla2[[#This Row],[Abr]]+Tabla2[[#This Row],[Mar]]+Tabla2[[#This Row],[Feb]]+Tabla2[[#This Row],[Ene]]</f>
        <v>2</v>
      </c>
      <c r="W449" s="259" t="s">
        <v>496</v>
      </c>
      <c r="X449" s="259" t="s">
        <v>518</v>
      </c>
      <c r="Y449" s="232"/>
      <c r="Z449" s="231" t="s">
        <v>1455</v>
      </c>
      <c r="AA449" s="255"/>
      <c r="AB449" s="255"/>
      <c r="AC449" s="255"/>
      <c r="AD449" s="255"/>
      <c r="AE449" s="255"/>
      <c r="AF449" s="255"/>
      <c r="AG449" s="255"/>
      <c r="AH449" s="255"/>
      <c r="AI449" s="255"/>
      <c r="AJ449" s="255"/>
      <c r="AK449" s="255"/>
      <c r="AL449" s="255"/>
      <c r="AM449" s="255"/>
      <c r="AN449" s="255"/>
      <c r="AO449" s="255"/>
      <c r="AP449" s="255"/>
      <c r="AQ449" s="255"/>
      <c r="AR449" s="255"/>
      <c r="AS449" s="255"/>
      <c r="AT449" s="255"/>
      <c r="AU449" s="255"/>
      <c r="AV449" s="255"/>
      <c r="AW449" s="255"/>
      <c r="AX449" s="255"/>
      <c r="AY449" s="255"/>
      <c r="AZ449" s="255"/>
      <c r="BA449" s="255"/>
      <c r="BB449" s="255"/>
    </row>
    <row r="450" spans="2:54" s="241" customFormat="1" ht="38.25" hidden="1">
      <c r="B450" s="263" t="e">
        <f>IF('Formulario PPGR2'!$G449="","",CONCATENATE('Formulario PPGR2'!$C449,".",'Formulario PPGR2'!$D449,".",'Formulario PPGR2'!$E449,".",'Formulario PPGR2'!$F449))</f>
        <v>#REF!</v>
      </c>
      <c r="C450" s="263"/>
      <c r="D450" s="263" t="e">
        <f>IF('Formulario PPGR2'!$G449="","",'Formulario PPGR1'!#REF!)</f>
        <v>#REF!</v>
      </c>
      <c r="E450" s="263" t="e">
        <f>IF('Formulario PPGR2'!$G449="","",'Formulario PPGR1'!#REF!)</f>
        <v>#REF!</v>
      </c>
      <c r="F450" s="263" t="e">
        <f>IF('Formulario PPGR2'!$G449="","",'Formulario PPGR1'!#REF!)</f>
        <v>#REF!</v>
      </c>
      <c r="G450" s="232" t="s">
        <v>356</v>
      </c>
      <c r="H450" s="232" t="s">
        <v>1466</v>
      </c>
      <c r="I450" s="232" t="s">
        <v>1467</v>
      </c>
      <c r="J450" s="231"/>
      <c r="K450" s="231"/>
      <c r="L450" s="231"/>
      <c r="M450" s="231"/>
      <c r="N450" s="231"/>
      <c r="O450" s="231">
        <v>1</v>
      </c>
      <c r="P450" s="231"/>
      <c r="Q450" s="231"/>
      <c r="R450" s="231"/>
      <c r="S450" s="231"/>
      <c r="T450" s="231"/>
      <c r="U450" s="231">
        <v>1</v>
      </c>
      <c r="V450" s="239">
        <f>+Tabla2[[#This Row],[Dic]]+Tabla2[[#This Row],[Nov]]+Tabla2[[#This Row],[Oct]]+Tabla2[[#This Row],[Sep]]+Tabla2[[#This Row],[Ago]]+Tabla2[[#This Row],[Jul]]+Tabla2[[#This Row],[Jun]]+Tabla2[[#This Row],[May]]+Tabla2[[#This Row],[Abr]]+Tabla2[[#This Row],[Mar]]+Tabla2[[#This Row],[Feb]]+Tabla2[[#This Row],[Ene]]</f>
        <v>2</v>
      </c>
      <c r="W450" s="259" t="s">
        <v>497</v>
      </c>
      <c r="X450" s="259" t="s">
        <v>496</v>
      </c>
      <c r="Y450" s="232"/>
      <c r="Z450" s="231" t="s">
        <v>1455</v>
      </c>
      <c r="AA450" s="255"/>
      <c r="AB450" s="255"/>
      <c r="AC450" s="255"/>
      <c r="AD450" s="255"/>
      <c r="AE450" s="255"/>
      <c r="AF450" s="255"/>
      <c r="AG450" s="255"/>
      <c r="AH450" s="255"/>
      <c r="AI450" s="255"/>
      <c r="AJ450" s="255"/>
      <c r="AK450" s="255"/>
      <c r="AL450" s="255"/>
      <c r="AM450" s="255"/>
      <c r="AN450" s="255"/>
      <c r="AO450" s="255"/>
      <c r="AP450" s="255"/>
      <c r="AQ450" s="255"/>
      <c r="AR450" s="255"/>
      <c r="AS450" s="255"/>
      <c r="AT450" s="255"/>
      <c r="AU450" s="255"/>
      <c r="AV450" s="255"/>
      <c r="AW450" s="255"/>
      <c r="AX450" s="255"/>
      <c r="AY450" s="255"/>
      <c r="AZ450" s="255"/>
      <c r="BA450" s="255"/>
      <c r="BB450" s="255"/>
    </row>
    <row r="451" spans="2:54" s="241" customFormat="1" ht="63.75" hidden="1">
      <c r="B451" s="263" t="e">
        <f>IF('Formulario PPGR2'!$G450="","",CONCATENATE('Formulario PPGR2'!$C450,".",'Formulario PPGR2'!$D450,".",'Formulario PPGR2'!$E450,".",'Formulario PPGR2'!$F450))</f>
        <v>#REF!</v>
      </c>
      <c r="C451" s="263"/>
      <c r="D451" s="263" t="e">
        <f>IF('Formulario PPGR2'!$G450="","",'Formulario PPGR1'!#REF!)</f>
        <v>#REF!</v>
      </c>
      <c r="E451" s="263" t="e">
        <f>IF('Formulario PPGR2'!$G450="","",'Formulario PPGR1'!#REF!)</f>
        <v>#REF!</v>
      </c>
      <c r="F451" s="263" t="e">
        <f>IF('Formulario PPGR2'!$G450="","",'Formulario PPGR1'!#REF!)</f>
        <v>#REF!</v>
      </c>
      <c r="G451" s="232" t="s">
        <v>356</v>
      </c>
      <c r="H451" s="232" t="s">
        <v>1468</v>
      </c>
      <c r="I451" s="232" t="s">
        <v>1469</v>
      </c>
      <c r="J451" s="231"/>
      <c r="K451" s="231"/>
      <c r="L451" s="231">
        <v>1</v>
      </c>
      <c r="M451" s="231"/>
      <c r="N451" s="231"/>
      <c r="O451" s="231">
        <v>1</v>
      </c>
      <c r="P451" s="231"/>
      <c r="Q451" s="231"/>
      <c r="R451" s="231">
        <v>1</v>
      </c>
      <c r="S451" s="231"/>
      <c r="T451" s="231"/>
      <c r="U451" s="231">
        <v>1</v>
      </c>
      <c r="V451" s="239">
        <f>+Tabla2[[#This Row],[Dic]]+Tabla2[[#This Row],[Nov]]+Tabla2[[#This Row],[Oct]]+Tabla2[[#This Row],[Sep]]+Tabla2[[#This Row],[Ago]]+Tabla2[[#This Row],[Jul]]+Tabla2[[#This Row],[Jun]]+Tabla2[[#This Row],[May]]+Tabla2[[#This Row],[Abr]]+Tabla2[[#This Row],[Mar]]+Tabla2[[#This Row],[Feb]]+Tabla2[[#This Row],[Ene]]</f>
        <v>4</v>
      </c>
      <c r="W451" s="259"/>
      <c r="X451" s="259"/>
      <c r="Y451" s="232" t="s">
        <v>1470</v>
      </c>
      <c r="Z451" s="231" t="s">
        <v>1471</v>
      </c>
      <c r="AA451" s="255"/>
      <c r="AB451" s="255"/>
      <c r="AC451" s="255"/>
      <c r="AD451" s="255"/>
      <c r="AE451" s="255"/>
      <c r="AF451" s="255"/>
      <c r="AG451" s="255"/>
      <c r="AH451" s="255"/>
      <c r="AI451" s="255"/>
      <c r="AJ451" s="255"/>
      <c r="AK451" s="255"/>
      <c r="AL451" s="255"/>
      <c r="AM451" s="255"/>
      <c r="AN451" s="255"/>
      <c r="AO451" s="255"/>
      <c r="AP451" s="255"/>
      <c r="AQ451" s="255"/>
      <c r="AR451" s="255"/>
      <c r="AS451" s="255"/>
      <c r="AT451" s="255"/>
      <c r="AU451" s="255"/>
      <c r="AV451" s="255"/>
      <c r="AW451" s="255"/>
      <c r="AX451" s="255"/>
      <c r="AY451" s="255"/>
      <c r="AZ451" s="255"/>
      <c r="BA451" s="255"/>
      <c r="BB451" s="255"/>
    </row>
    <row r="452" spans="2:54" s="241" customFormat="1" ht="38.25" hidden="1">
      <c r="B452" s="263" t="e">
        <f>IF('Formulario PPGR2'!$G452="","",CONCATENATE('Formulario PPGR2'!$C452,".",'Formulario PPGR2'!$D452,".",'Formulario PPGR2'!$E452,".",'Formulario PPGR2'!$F452))</f>
        <v>#REF!</v>
      </c>
      <c r="C452" s="263"/>
      <c r="D452" s="263" t="e">
        <f>IF('Formulario PPGR2'!$G452="","",'Formulario PPGR1'!#REF!)</f>
        <v>#REF!</v>
      </c>
      <c r="E452" s="263" t="e">
        <f>IF('Formulario PPGR2'!$G452="","",'Formulario PPGR1'!#REF!)</f>
        <v>#REF!</v>
      </c>
      <c r="F452" s="263" t="e">
        <f>IF('Formulario PPGR2'!$G452="","",'Formulario PPGR1'!#REF!)</f>
        <v>#REF!</v>
      </c>
      <c r="G452" s="232" t="s">
        <v>356</v>
      </c>
      <c r="H452" s="232" t="s">
        <v>1472</v>
      </c>
      <c r="I452" s="232" t="s">
        <v>1473</v>
      </c>
      <c r="J452" s="231"/>
      <c r="K452" s="231"/>
      <c r="L452" s="231"/>
      <c r="M452" s="231"/>
      <c r="N452" s="231"/>
      <c r="O452" s="231"/>
      <c r="P452" s="231"/>
      <c r="Q452" s="231"/>
      <c r="R452" s="231"/>
      <c r="S452" s="231"/>
      <c r="T452" s="231">
        <v>1</v>
      </c>
      <c r="U452" s="231"/>
      <c r="V452" s="239">
        <f>+Tabla2[[#This Row],[Dic]]+Tabla2[[#This Row],[Nov]]+Tabla2[[#This Row],[Oct]]+Tabla2[[#This Row],[Sep]]+Tabla2[[#This Row],[Ago]]+Tabla2[[#This Row],[Jul]]+Tabla2[[#This Row],[Jun]]+Tabla2[[#This Row],[May]]+Tabla2[[#This Row],[Abr]]+Tabla2[[#This Row],[Mar]]+Tabla2[[#This Row],[Feb]]+Tabla2[[#This Row],[Ene]]</f>
        <v>1</v>
      </c>
      <c r="W452" s="259" t="s">
        <v>507</v>
      </c>
      <c r="X452" s="259"/>
      <c r="Y452" s="232" t="s">
        <v>1474</v>
      </c>
      <c r="Z452" s="231" t="s">
        <v>1475</v>
      </c>
      <c r="AA452" s="255"/>
      <c r="AB452" s="255"/>
      <c r="AC452" s="255"/>
      <c r="AD452" s="255"/>
      <c r="AE452" s="255"/>
      <c r="AF452" s="255"/>
      <c r="AG452" s="255"/>
      <c r="AH452" s="255"/>
      <c r="AI452" s="255"/>
      <c r="AJ452" s="255"/>
      <c r="AK452" s="255"/>
      <c r="AL452" s="255"/>
      <c r="AM452" s="255"/>
      <c r="AN452" s="255"/>
      <c r="AO452" s="255"/>
      <c r="AP452" s="255"/>
      <c r="AQ452" s="255"/>
      <c r="AR452" s="255"/>
      <c r="AS452" s="255"/>
      <c r="AT452" s="255"/>
      <c r="AU452" s="255"/>
      <c r="AV452" s="255"/>
      <c r="AW452" s="255"/>
      <c r="AX452" s="255"/>
      <c r="AY452" s="255"/>
      <c r="AZ452" s="255"/>
      <c r="BA452" s="255"/>
      <c r="BB452" s="255"/>
    </row>
    <row r="453" spans="2:54" s="241" customFormat="1" ht="38.25" hidden="1">
      <c r="B453" s="263" t="e">
        <f>IF('Formulario PPGR2'!$G453="","",CONCATENATE('Formulario PPGR2'!$C453,".",'Formulario PPGR2'!$D453,".",'Formulario PPGR2'!$E453,".",'Formulario PPGR2'!$F453))</f>
        <v>#REF!</v>
      </c>
      <c r="C453" s="263"/>
      <c r="D453" s="263" t="e">
        <f>IF('Formulario PPGR2'!$G453="","",'Formulario PPGR1'!#REF!)</f>
        <v>#REF!</v>
      </c>
      <c r="E453" s="263" t="e">
        <f>IF('Formulario PPGR2'!$G453="","",'Formulario PPGR1'!#REF!)</f>
        <v>#REF!</v>
      </c>
      <c r="F453" s="263" t="e">
        <f>IF('Formulario PPGR2'!$G453="","",'Formulario PPGR1'!#REF!)</f>
        <v>#REF!</v>
      </c>
      <c r="G453" s="232" t="s">
        <v>356</v>
      </c>
      <c r="H453" s="232" t="s">
        <v>1476</v>
      </c>
      <c r="I453" s="232" t="s">
        <v>1477</v>
      </c>
      <c r="J453" s="231"/>
      <c r="K453" s="231">
        <v>1</v>
      </c>
      <c r="L453" s="231"/>
      <c r="M453" s="231">
        <v>1</v>
      </c>
      <c r="N453" s="231"/>
      <c r="O453" s="231"/>
      <c r="P453" s="231">
        <v>1</v>
      </c>
      <c r="Q453" s="231"/>
      <c r="R453" s="231"/>
      <c r="S453" s="231">
        <v>1</v>
      </c>
      <c r="T453" s="231"/>
      <c r="U453" s="231"/>
      <c r="V453" s="239">
        <f>+Tabla2[[#This Row],[Dic]]+Tabla2[[#This Row],[Nov]]+Tabla2[[#This Row],[Oct]]+Tabla2[[#This Row],[Sep]]+Tabla2[[#This Row],[Ago]]+Tabla2[[#This Row],[Jul]]+Tabla2[[#This Row],[Jun]]+Tabla2[[#This Row],[May]]+Tabla2[[#This Row],[Abr]]+Tabla2[[#This Row],[Mar]]+Tabla2[[#This Row],[Feb]]+Tabla2[[#This Row],[Ene]]</f>
        <v>4</v>
      </c>
      <c r="W453" s="259" t="s">
        <v>497</v>
      </c>
      <c r="X453" s="259" t="s">
        <v>507</v>
      </c>
      <c r="Y453" s="232" t="s">
        <v>1478</v>
      </c>
      <c r="Z453" s="231" t="s">
        <v>1475</v>
      </c>
      <c r="AA453" s="255"/>
      <c r="AB453" s="255"/>
      <c r="AC453" s="255"/>
      <c r="AD453" s="255"/>
      <c r="AE453" s="255"/>
      <c r="AF453" s="255"/>
      <c r="AG453" s="255"/>
      <c r="AH453" s="255"/>
      <c r="AI453" s="255"/>
      <c r="AJ453" s="255"/>
      <c r="AK453" s="255"/>
      <c r="AL453" s="255"/>
      <c r="AM453" s="255"/>
      <c r="AN453" s="255"/>
      <c r="AO453" s="255"/>
      <c r="AP453" s="255"/>
      <c r="AQ453" s="255"/>
      <c r="AR453" s="255"/>
      <c r="AS453" s="255"/>
      <c r="AT453" s="255"/>
      <c r="AU453" s="255"/>
      <c r="AV453" s="255"/>
      <c r="AW453" s="255"/>
      <c r="AX453" s="255"/>
      <c r="AY453" s="255"/>
      <c r="AZ453" s="255"/>
      <c r="BA453" s="255"/>
      <c r="BB453" s="255"/>
    </row>
    <row r="454" spans="2:54" s="241" customFormat="1" ht="38.25" hidden="1">
      <c r="B454" s="263" t="e">
        <f>IF('Formulario PPGR2'!$G454="","",CONCATENATE('Formulario PPGR2'!$C454,".",'Formulario PPGR2'!$D454,".",'Formulario PPGR2'!$E454,".",'Formulario PPGR2'!$F454))</f>
        <v>#REF!</v>
      </c>
      <c r="C454" s="263"/>
      <c r="D454" s="263" t="e">
        <f>IF('Formulario PPGR2'!$G454="","",'Formulario PPGR1'!#REF!)</f>
        <v>#REF!</v>
      </c>
      <c r="E454" s="263" t="e">
        <f>IF('Formulario PPGR2'!$G454="","",'Formulario PPGR1'!#REF!)</f>
        <v>#REF!</v>
      </c>
      <c r="F454" s="263" t="e">
        <f>IF('Formulario PPGR2'!$G454="","",'Formulario PPGR1'!#REF!)</f>
        <v>#REF!</v>
      </c>
      <c r="G454" s="232" t="s">
        <v>359</v>
      </c>
      <c r="H454" s="232" t="s">
        <v>1479</v>
      </c>
      <c r="I454" s="666" t="s">
        <v>1480</v>
      </c>
      <c r="J454" s="231">
        <v>1</v>
      </c>
      <c r="K454" s="231">
        <v>1</v>
      </c>
      <c r="L454" s="231">
        <v>1</v>
      </c>
      <c r="M454" s="231">
        <v>1</v>
      </c>
      <c r="N454" s="231">
        <v>1</v>
      </c>
      <c r="O454" s="231">
        <v>1</v>
      </c>
      <c r="P454" s="231">
        <v>1</v>
      </c>
      <c r="Q454" s="231">
        <v>1</v>
      </c>
      <c r="R454" s="231">
        <v>1</v>
      </c>
      <c r="S454" s="231">
        <v>1</v>
      </c>
      <c r="T454" s="231">
        <v>1</v>
      </c>
      <c r="U454" s="231">
        <v>1</v>
      </c>
      <c r="V454" s="239">
        <f>+Tabla2[[#This Row],[Dic]]+Tabla2[[#This Row],[Nov]]+Tabla2[[#This Row],[Oct]]+Tabla2[[#This Row],[Sep]]+Tabla2[[#This Row],[Ago]]+Tabla2[[#This Row],[Jul]]+Tabla2[[#This Row],[Jun]]+Tabla2[[#This Row],[May]]+Tabla2[[#This Row],[Abr]]+Tabla2[[#This Row],[Mar]]+Tabla2[[#This Row],[Feb]]+Tabla2[[#This Row],[Ene]]</f>
        <v>12</v>
      </c>
      <c r="W454" s="259" t="s">
        <v>507</v>
      </c>
      <c r="X454" s="259" t="s">
        <v>1481</v>
      </c>
      <c r="Y454" s="232" t="s">
        <v>1482</v>
      </c>
      <c r="Z454" s="231" t="s">
        <v>1483</v>
      </c>
      <c r="AA454" s="255"/>
      <c r="AB454" s="255"/>
      <c r="AC454" s="255"/>
      <c r="AD454" s="255"/>
      <c r="AE454" s="255"/>
      <c r="AF454" s="255"/>
      <c r="AG454" s="255"/>
      <c r="AH454" s="255"/>
      <c r="AI454" s="255"/>
      <c r="AJ454" s="255"/>
      <c r="AK454" s="255"/>
      <c r="AL454" s="255"/>
      <c r="AM454" s="255"/>
      <c r="AN454" s="255"/>
      <c r="AO454" s="255"/>
      <c r="AP454" s="255"/>
      <c r="AQ454" s="255"/>
      <c r="AR454" s="255"/>
      <c r="AS454" s="255"/>
      <c r="AT454" s="255"/>
      <c r="AU454" s="255"/>
      <c r="AV454" s="255"/>
      <c r="AW454" s="255"/>
      <c r="AX454" s="255"/>
      <c r="AY454" s="255"/>
      <c r="AZ454" s="255"/>
      <c r="BA454" s="255"/>
      <c r="BB454" s="255"/>
    </row>
    <row r="455" spans="2:54" s="241" customFormat="1" ht="38.25" hidden="1">
      <c r="B455" s="263" t="e">
        <f>IF('Formulario PPGR2'!$G455="","",CONCATENATE('Formulario PPGR2'!$C455,".",'Formulario PPGR2'!$D455,".",'Formulario PPGR2'!$E455,".",'Formulario PPGR2'!$F455))</f>
        <v>#REF!</v>
      </c>
      <c r="C455" s="263"/>
      <c r="D455" s="263" t="e">
        <f>IF('Formulario PPGR2'!$G455="","",'Formulario PPGR1'!#REF!)</f>
        <v>#REF!</v>
      </c>
      <c r="E455" s="263" t="e">
        <f>IF('Formulario PPGR2'!$G455="","",'Formulario PPGR1'!#REF!)</f>
        <v>#REF!</v>
      </c>
      <c r="F455" s="263" t="e">
        <f>IF('Formulario PPGR2'!$G455="","",'Formulario PPGR1'!#REF!)</f>
        <v>#REF!</v>
      </c>
      <c r="G455" s="232" t="s">
        <v>359</v>
      </c>
      <c r="H455" s="232" t="s">
        <v>1484</v>
      </c>
      <c r="I455" s="232" t="s">
        <v>1485</v>
      </c>
      <c r="J455" s="231">
        <v>1</v>
      </c>
      <c r="K455" s="231">
        <v>1</v>
      </c>
      <c r="L455" s="231">
        <v>1</v>
      </c>
      <c r="M455" s="231">
        <v>1</v>
      </c>
      <c r="N455" s="231">
        <v>1</v>
      </c>
      <c r="O455" s="231">
        <v>1</v>
      </c>
      <c r="P455" s="231">
        <v>1</v>
      </c>
      <c r="Q455" s="231">
        <v>1</v>
      </c>
      <c r="R455" s="231">
        <v>1</v>
      </c>
      <c r="S455" s="231">
        <v>1</v>
      </c>
      <c r="T455" s="231">
        <v>1</v>
      </c>
      <c r="U455" s="231">
        <v>1</v>
      </c>
      <c r="V455" s="239">
        <f>+Tabla2[[#This Row],[Dic]]+Tabla2[[#This Row],[Nov]]+Tabla2[[#This Row],[Oct]]+Tabla2[[#This Row],[Sep]]+Tabla2[[#This Row],[Ago]]+Tabla2[[#This Row],[Jul]]+Tabla2[[#This Row],[Jun]]+Tabla2[[#This Row],[May]]+Tabla2[[#This Row],[Abr]]+Tabla2[[#This Row],[Mar]]+Tabla2[[#This Row],[Feb]]+Tabla2[[#This Row],[Ene]]</f>
        <v>12</v>
      </c>
      <c r="W455" s="259" t="s">
        <v>595</v>
      </c>
      <c r="X455" s="259" t="s">
        <v>1486</v>
      </c>
      <c r="Y455" s="232"/>
      <c r="Z455" s="231" t="s">
        <v>1483</v>
      </c>
      <c r="AA455" s="255"/>
      <c r="AB455" s="255"/>
      <c r="AC455" s="255"/>
      <c r="AD455" s="255"/>
      <c r="AE455" s="255"/>
      <c r="AF455" s="255"/>
      <c r="AG455" s="255"/>
      <c r="AH455" s="255"/>
      <c r="AI455" s="255"/>
      <c r="AJ455" s="255"/>
      <c r="AK455" s="255"/>
      <c r="AL455" s="255"/>
      <c r="AM455" s="255"/>
      <c r="AN455" s="255"/>
      <c r="AO455" s="255"/>
      <c r="AP455" s="255"/>
      <c r="AQ455" s="255"/>
      <c r="AR455" s="255"/>
      <c r="AS455" s="255"/>
      <c r="AT455" s="255"/>
      <c r="AU455" s="255"/>
      <c r="AV455" s="255"/>
      <c r="AW455" s="255"/>
      <c r="AX455" s="255"/>
      <c r="AY455" s="255"/>
      <c r="AZ455" s="255"/>
      <c r="BA455" s="255"/>
      <c r="BB455" s="255"/>
    </row>
    <row r="456" spans="2:54" s="241" customFormat="1" ht="38.25" hidden="1">
      <c r="B456" s="263" t="e">
        <f>IF('Formulario PPGR2'!$G456="","",CONCATENATE('Formulario PPGR2'!$C456,".",'Formulario PPGR2'!$D456,".",'Formulario PPGR2'!$E456,".",'Formulario PPGR2'!$F456))</f>
        <v>#REF!</v>
      </c>
      <c r="C456" s="263"/>
      <c r="D456" s="263" t="e">
        <f>IF('Formulario PPGR2'!$G456="","",'Formulario PPGR1'!#REF!)</f>
        <v>#REF!</v>
      </c>
      <c r="E456" s="263" t="e">
        <f>IF('Formulario PPGR2'!$G456="","",'Formulario PPGR1'!#REF!)</f>
        <v>#REF!</v>
      </c>
      <c r="F456" s="263" t="e">
        <f>IF('Formulario PPGR2'!$G456="","",'Formulario PPGR1'!#REF!)</f>
        <v>#REF!</v>
      </c>
      <c r="G456" s="232" t="s">
        <v>359</v>
      </c>
      <c r="H456" s="232" t="s">
        <v>1487</v>
      </c>
      <c r="I456" s="232" t="s">
        <v>1488</v>
      </c>
      <c r="J456" s="231"/>
      <c r="K456" s="231"/>
      <c r="L456" s="231">
        <v>1</v>
      </c>
      <c r="M456" s="231"/>
      <c r="N456" s="231"/>
      <c r="O456" s="231">
        <v>1</v>
      </c>
      <c r="P456" s="231"/>
      <c r="Q456" s="231"/>
      <c r="R456" s="231">
        <v>1</v>
      </c>
      <c r="S456" s="231"/>
      <c r="T456" s="231"/>
      <c r="U456" s="231">
        <v>1</v>
      </c>
      <c r="V456" s="239">
        <f>+Tabla2[[#This Row],[Dic]]+Tabla2[[#This Row],[Nov]]+Tabla2[[#This Row],[Oct]]+Tabla2[[#This Row],[Sep]]+Tabla2[[#This Row],[Ago]]+Tabla2[[#This Row],[Jul]]+Tabla2[[#This Row],[Jun]]+Tabla2[[#This Row],[May]]+Tabla2[[#This Row],[Abr]]+Tabla2[[#This Row],[Mar]]+Tabla2[[#This Row],[Feb]]+Tabla2[[#This Row],[Ene]]</f>
        <v>4</v>
      </c>
      <c r="W456" s="259" t="s">
        <v>513</v>
      </c>
      <c r="X456" s="259"/>
      <c r="Y456" s="232"/>
      <c r="Z456" s="231" t="s">
        <v>1483</v>
      </c>
      <c r="AA456" s="255"/>
      <c r="AB456" s="255"/>
      <c r="AC456" s="255"/>
      <c r="AD456" s="255"/>
      <c r="AE456" s="255"/>
      <c r="AF456" s="255"/>
      <c r="AG456" s="255"/>
      <c r="AH456" s="255"/>
      <c r="AI456" s="255"/>
      <c r="AJ456" s="255"/>
      <c r="AK456" s="255"/>
      <c r="AL456" s="255"/>
      <c r="AM456" s="255"/>
      <c r="AN456" s="255"/>
      <c r="AO456" s="255"/>
      <c r="AP456" s="255"/>
      <c r="AQ456" s="255"/>
      <c r="AR456" s="255"/>
      <c r="AS456" s="255"/>
      <c r="AT456" s="255"/>
      <c r="AU456" s="255"/>
      <c r="AV456" s="255"/>
      <c r="AW456" s="255"/>
      <c r="AX456" s="255"/>
      <c r="AY456" s="255"/>
      <c r="AZ456" s="255"/>
      <c r="BA456" s="255"/>
      <c r="BB456" s="255"/>
    </row>
    <row r="457" spans="2:54" s="241" customFormat="1" ht="63.75" hidden="1">
      <c r="B457" s="263" t="e">
        <f>IF('Formulario PPGR2'!$G457="","",CONCATENATE('Formulario PPGR2'!$C457,".",'Formulario PPGR2'!$D457,".",'Formulario PPGR2'!$E457,".",'Formulario PPGR2'!$F457))</f>
        <v>#REF!</v>
      </c>
      <c r="C457" s="263"/>
      <c r="D457" s="263" t="e">
        <f>IF('Formulario PPGR2'!$G457="","",'Formulario PPGR1'!#REF!)</f>
        <v>#REF!</v>
      </c>
      <c r="E457" s="263" t="e">
        <f>IF('Formulario PPGR2'!$G457="","",'Formulario PPGR1'!#REF!)</f>
        <v>#REF!</v>
      </c>
      <c r="F457" s="263" t="e">
        <f>IF('Formulario PPGR2'!$G457="","",'Formulario PPGR1'!#REF!)</f>
        <v>#REF!</v>
      </c>
      <c r="G457" s="232" t="s">
        <v>366</v>
      </c>
      <c r="H457" s="232" t="s">
        <v>1489</v>
      </c>
      <c r="I457" s="232" t="s">
        <v>1490</v>
      </c>
      <c r="J457" s="231"/>
      <c r="K457" s="231"/>
      <c r="L457" s="231">
        <v>1</v>
      </c>
      <c r="M457" s="231"/>
      <c r="N457" s="231"/>
      <c r="O457" s="231">
        <v>1</v>
      </c>
      <c r="P457" s="231"/>
      <c r="Q457" s="231"/>
      <c r="R457" s="231">
        <v>1</v>
      </c>
      <c r="S457" s="231"/>
      <c r="T457" s="231"/>
      <c r="U457" s="231">
        <v>1</v>
      </c>
      <c r="V457" s="239">
        <f>+Tabla2[[#This Row],[Dic]]+Tabla2[[#This Row],[Nov]]+Tabla2[[#This Row],[Oct]]+Tabla2[[#This Row],[Sep]]+Tabla2[[#This Row],[Ago]]+Tabla2[[#This Row],[Jul]]+Tabla2[[#This Row],[Jun]]+Tabla2[[#This Row],[May]]+Tabla2[[#This Row],[Abr]]+Tabla2[[#This Row],[Mar]]+Tabla2[[#This Row],[Feb]]+Tabla2[[#This Row],[Ene]]</f>
        <v>4</v>
      </c>
      <c r="W457" s="259" t="s">
        <v>496</v>
      </c>
      <c r="X457" s="259" t="s">
        <v>518</v>
      </c>
      <c r="Y457" s="232"/>
      <c r="Z457" s="231" t="s">
        <v>850</v>
      </c>
      <c r="AA457" s="255"/>
      <c r="AB457" s="255"/>
      <c r="AC457" s="255"/>
      <c r="AD457" s="255"/>
      <c r="AE457" s="255"/>
      <c r="AF457" s="255"/>
      <c r="AG457" s="255"/>
      <c r="AH457" s="255"/>
      <c r="AI457" s="255"/>
      <c r="AJ457" s="255"/>
      <c r="AK457" s="255"/>
      <c r="AL457" s="255"/>
      <c r="AM457" s="255"/>
      <c r="AN457" s="255"/>
      <c r="AO457" s="255"/>
      <c r="AP457" s="255"/>
      <c r="AQ457" s="255"/>
      <c r="AR457" s="255"/>
      <c r="AS457" s="255"/>
      <c r="AT457" s="255"/>
      <c r="AU457" s="255"/>
      <c r="AV457" s="255"/>
      <c r="AW457" s="255"/>
      <c r="AX457" s="255"/>
      <c r="AY457" s="255"/>
      <c r="AZ457" s="255"/>
      <c r="BA457" s="255"/>
      <c r="BB457" s="255"/>
    </row>
    <row r="458" spans="2:54" s="241" customFormat="1" ht="51" hidden="1">
      <c r="B458" s="263" t="e">
        <f>IF('Formulario PPGR2'!$G458="","",CONCATENATE('Formulario PPGR2'!$C458,".",'Formulario PPGR2'!$D458,".",'Formulario PPGR2'!$E458,".",'Formulario PPGR2'!$F458))</f>
        <v>#REF!</v>
      </c>
      <c r="C458" s="263"/>
      <c r="D458" s="263" t="e">
        <f>IF('Formulario PPGR2'!$G458="","",'Formulario PPGR1'!#REF!)</f>
        <v>#REF!</v>
      </c>
      <c r="E458" s="263" t="e">
        <f>IF('Formulario PPGR2'!$G458="","",'Formulario PPGR1'!#REF!)</f>
        <v>#REF!</v>
      </c>
      <c r="F458" s="263" t="e">
        <f>IF('Formulario PPGR2'!$G458="","",'Formulario PPGR1'!#REF!)</f>
        <v>#REF!</v>
      </c>
      <c r="G458" s="232" t="s">
        <v>366</v>
      </c>
      <c r="H458" s="232" t="s">
        <v>1491</v>
      </c>
      <c r="I458" s="232" t="s">
        <v>1492</v>
      </c>
      <c r="J458" s="231"/>
      <c r="K458" s="231"/>
      <c r="L458" s="231">
        <v>1</v>
      </c>
      <c r="M458" s="231"/>
      <c r="N458" s="231"/>
      <c r="O458" s="231">
        <v>1</v>
      </c>
      <c r="P458" s="231"/>
      <c r="Q458" s="231"/>
      <c r="R458" s="231">
        <v>1</v>
      </c>
      <c r="S458" s="231"/>
      <c r="T458" s="231"/>
      <c r="U458" s="231">
        <v>1</v>
      </c>
      <c r="V458" s="239">
        <f>+Tabla2[[#This Row],[Dic]]+Tabla2[[#This Row],[Nov]]+Tabla2[[#This Row],[Oct]]+Tabla2[[#This Row],[Sep]]+Tabla2[[#This Row],[Ago]]+Tabla2[[#This Row],[Jul]]+Tabla2[[#This Row],[Jun]]+Tabla2[[#This Row],[May]]+Tabla2[[#This Row],[Abr]]+Tabla2[[#This Row],[Mar]]+Tabla2[[#This Row],[Feb]]+Tabla2[[#This Row],[Ene]]</f>
        <v>4</v>
      </c>
      <c r="W458" s="259" t="s">
        <v>497</v>
      </c>
      <c r="X458" s="259"/>
      <c r="Y458" s="232"/>
      <c r="Z458" s="231" t="s">
        <v>850</v>
      </c>
      <c r="AA458" s="255"/>
      <c r="AB458" s="255"/>
      <c r="AC458" s="255"/>
      <c r="AD458" s="255"/>
      <c r="AE458" s="255"/>
      <c r="AF458" s="255"/>
      <c r="AG458" s="255"/>
      <c r="AH458" s="255"/>
      <c r="AI458" s="255"/>
      <c r="AJ458" s="255"/>
      <c r="AK458" s="255"/>
      <c r="AL458" s="255"/>
      <c r="AM458" s="255"/>
      <c r="AN458" s="255"/>
      <c r="AO458" s="255"/>
      <c r="AP458" s="255"/>
      <c r="AQ458" s="255"/>
      <c r="AR458" s="255"/>
      <c r="AS458" s="255"/>
      <c r="AT458" s="255"/>
      <c r="AU458" s="255"/>
      <c r="AV458" s="255"/>
      <c r="AW458" s="255"/>
      <c r="AX458" s="255"/>
      <c r="AY458" s="255"/>
      <c r="AZ458" s="255"/>
      <c r="BA458" s="255"/>
      <c r="BB458" s="255"/>
    </row>
    <row r="459" spans="2:54" s="241" customFormat="1" ht="51" hidden="1">
      <c r="B459" s="263" t="e">
        <f>IF('Formulario PPGR2'!$G459="","",CONCATENATE('Formulario PPGR2'!$C459,".",'Formulario PPGR2'!$D459,".",'Formulario PPGR2'!$E459,".",'Formulario PPGR2'!$F459))</f>
        <v>#REF!</v>
      </c>
      <c r="C459" s="263"/>
      <c r="D459" s="263" t="e">
        <f>IF('Formulario PPGR2'!$G459="","",'Formulario PPGR1'!#REF!)</f>
        <v>#REF!</v>
      </c>
      <c r="E459" s="263" t="e">
        <f>IF('Formulario PPGR2'!$G459="","",'Formulario PPGR1'!#REF!)</f>
        <v>#REF!</v>
      </c>
      <c r="F459" s="263" t="e">
        <f>IF('Formulario PPGR2'!$G459="","",'Formulario PPGR1'!#REF!)</f>
        <v>#REF!</v>
      </c>
      <c r="G459" s="232" t="s">
        <v>366</v>
      </c>
      <c r="H459" s="232" t="s">
        <v>1493</v>
      </c>
      <c r="I459" s="232" t="s">
        <v>1494</v>
      </c>
      <c r="J459" s="231"/>
      <c r="K459" s="231"/>
      <c r="L459" s="231"/>
      <c r="M459" s="231"/>
      <c r="N459" s="231"/>
      <c r="O459" s="231">
        <v>1</v>
      </c>
      <c r="P459" s="231"/>
      <c r="Q459" s="231"/>
      <c r="R459" s="231"/>
      <c r="S459" s="231"/>
      <c r="T459" s="231"/>
      <c r="U459" s="231">
        <v>1</v>
      </c>
      <c r="V459" s="239">
        <f>+Tabla2[[#This Row],[Dic]]+Tabla2[[#This Row],[Nov]]+Tabla2[[#This Row],[Oct]]+Tabla2[[#This Row],[Sep]]+Tabla2[[#This Row],[Ago]]+Tabla2[[#This Row],[Jul]]+Tabla2[[#This Row],[Jun]]+Tabla2[[#This Row],[May]]+Tabla2[[#This Row],[Abr]]+Tabla2[[#This Row],[Mar]]+Tabla2[[#This Row],[Feb]]+Tabla2[[#This Row],[Ene]]</f>
        <v>2</v>
      </c>
      <c r="W459" s="259" t="s">
        <v>513</v>
      </c>
      <c r="X459" s="259"/>
      <c r="Y459" s="232" t="s">
        <v>1495</v>
      </c>
      <c r="Z459" s="231" t="s">
        <v>850</v>
      </c>
      <c r="AA459" s="255"/>
      <c r="AB459" s="255"/>
      <c r="AC459" s="255"/>
      <c r="AD459" s="255"/>
      <c r="AE459" s="255"/>
      <c r="AF459" s="255"/>
      <c r="AG459" s="255"/>
      <c r="AH459" s="255"/>
      <c r="AI459" s="255"/>
      <c r="AJ459" s="255"/>
      <c r="AK459" s="255"/>
      <c r="AL459" s="255"/>
      <c r="AM459" s="255"/>
      <c r="AN459" s="255"/>
      <c r="AO459" s="255"/>
      <c r="AP459" s="255"/>
      <c r="AQ459" s="255"/>
      <c r="AR459" s="255"/>
      <c r="AS459" s="255"/>
      <c r="AT459" s="255"/>
      <c r="AU459" s="255"/>
      <c r="AV459" s="255"/>
      <c r="AW459" s="255"/>
      <c r="AX459" s="255"/>
      <c r="AY459" s="255"/>
      <c r="AZ459" s="255"/>
      <c r="BA459" s="255"/>
      <c r="BB459" s="255"/>
    </row>
    <row r="460" spans="2:54" s="241" customFormat="1" ht="51" hidden="1">
      <c r="B460" s="263" t="e">
        <f>IF('Formulario PPGR2'!$G460="","",CONCATENATE('Formulario PPGR2'!$C460,".",'Formulario PPGR2'!$D460,".",'Formulario PPGR2'!$E460,".",'Formulario PPGR2'!$F460))</f>
        <v>#REF!</v>
      </c>
      <c r="C460" s="263"/>
      <c r="D460" s="263" t="e">
        <f>IF('Formulario PPGR2'!$G460="","",'Formulario PPGR1'!#REF!)</f>
        <v>#REF!</v>
      </c>
      <c r="E460" s="263" t="e">
        <f>IF('Formulario PPGR2'!$G460="","",'Formulario PPGR1'!#REF!)</f>
        <v>#REF!</v>
      </c>
      <c r="F460" s="263" t="e">
        <f>IF('Formulario PPGR2'!$G460="","",'Formulario PPGR1'!#REF!)</f>
        <v>#REF!</v>
      </c>
      <c r="G460" s="232" t="s">
        <v>366</v>
      </c>
      <c r="H460" s="232" t="s">
        <v>1496</v>
      </c>
      <c r="I460" s="232" t="s">
        <v>1497</v>
      </c>
      <c r="J460" s="231"/>
      <c r="K460" s="231"/>
      <c r="L460" s="231">
        <v>1</v>
      </c>
      <c r="M460" s="231"/>
      <c r="N460" s="231"/>
      <c r="O460" s="231">
        <v>1</v>
      </c>
      <c r="P460" s="231"/>
      <c r="Q460" s="231"/>
      <c r="R460" s="231">
        <v>1</v>
      </c>
      <c r="S460" s="231"/>
      <c r="T460" s="231"/>
      <c r="U460" s="231">
        <v>1</v>
      </c>
      <c r="V460" s="239">
        <f>+Tabla2[[#This Row],[Dic]]+Tabla2[[#This Row],[Nov]]+Tabla2[[#This Row],[Oct]]+Tabla2[[#This Row],[Sep]]+Tabla2[[#This Row],[Ago]]+Tabla2[[#This Row],[Jul]]+Tabla2[[#This Row],[Jun]]+Tabla2[[#This Row],[May]]+Tabla2[[#This Row],[Abr]]+Tabla2[[#This Row],[Mar]]+Tabla2[[#This Row],[Feb]]+Tabla2[[#This Row],[Ene]]</f>
        <v>4</v>
      </c>
      <c r="W460" s="259" t="s">
        <v>496</v>
      </c>
      <c r="X460" s="259" t="s">
        <v>610</v>
      </c>
      <c r="Y460" s="232"/>
      <c r="Z460" s="231" t="s">
        <v>850</v>
      </c>
      <c r="AA460" s="255"/>
      <c r="AB460" s="255"/>
      <c r="AC460" s="255"/>
      <c r="AD460" s="255"/>
      <c r="AE460" s="255"/>
      <c r="AF460" s="255"/>
      <c r="AG460" s="255"/>
      <c r="AH460" s="255"/>
      <c r="AI460" s="255"/>
      <c r="AJ460" s="255"/>
      <c r="AK460" s="255"/>
      <c r="AL460" s="255"/>
      <c r="AM460" s="255"/>
      <c r="AN460" s="255"/>
      <c r="AO460" s="255"/>
      <c r="AP460" s="255"/>
      <c r="AQ460" s="255"/>
      <c r="AR460" s="255"/>
      <c r="AS460" s="255"/>
      <c r="AT460" s="255"/>
      <c r="AU460" s="255"/>
      <c r="AV460" s="255"/>
      <c r="AW460" s="255"/>
      <c r="AX460" s="255"/>
      <c r="AY460" s="255"/>
      <c r="AZ460" s="255"/>
      <c r="BA460" s="255"/>
      <c r="BB460" s="255"/>
    </row>
    <row r="461" spans="2:54" s="241" customFormat="1" ht="51" hidden="1">
      <c r="B461" s="263" t="e">
        <f>IF('Formulario PPGR2'!$G461="","",CONCATENATE('Formulario PPGR2'!$C461,".",'Formulario PPGR2'!$D461,".",'Formulario PPGR2'!$E461,".",'Formulario PPGR2'!$F461))</f>
        <v>#REF!</v>
      </c>
      <c r="C461" s="263"/>
      <c r="D461" s="263" t="e">
        <f>IF('Formulario PPGR2'!$G461="","",'Formulario PPGR1'!#REF!)</f>
        <v>#REF!</v>
      </c>
      <c r="E461" s="263" t="e">
        <f>IF('Formulario PPGR2'!$G461="","",'Formulario PPGR1'!#REF!)</f>
        <v>#REF!</v>
      </c>
      <c r="F461" s="263" t="e">
        <f>IF('Formulario PPGR2'!$G461="","",'Formulario PPGR1'!#REF!)</f>
        <v>#REF!</v>
      </c>
      <c r="G461" s="232" t="s">
        <v>366</v>
      </c>
      <c r="H461" s="232" t="s">
        <v>1498</v>
      </c>
      <c r="I461" s="232" t="s">
        <v>1499</v>
      </c>
      <c r="J461" s="231"/>
      <c r="K461" s="231"/>
      <c r="L461" s="231">
        <v>1</v>
      </c>
      <c r="M461" s="231"/>
      <c r="N461" s="231"/>
      <c r="O461" s="231">
        <v>1</v>
      </c>
      <c r="P461" s="231"/>
      <c r="Q461" s="231"/>
      <c r="R461" s="231"/>
      <c r="S461" s="231">
        <v>1</v>
      </c>
      <c r="T461" s="231"/>
      <c r="U461" s="231"/>
      <c r="V461" s="239">
        <f>+Tabla2[[#This Row],[Dic]]+Tabla2[[#This Row],[Nov]]+Tabla2[[#This Row],[Oct]]+Tabla2[[#This Row],[Sep]]+Tabla2[[#This Row],[Ago]]+Tabla2[[#This Row],[Jul]]+Tabla2[[#This Row],[Jun]]+Tabla2[[#This Row],[May]]+Tabla2[[#This Row],[Abr]]+Tabla2[[#This Row],[Mar]]+Tabla2[[#This Row],[Feb]]+Tabla2[[#This Row],[Ene]]</f>
        <v>3</v>
      </c>
      <c r="W461" s="259" t="s">
        <v>497</v>
      </c>
      <c r="X461" s="259"/>
      <c r="Y461" s="232"/>
      <c r="Z461" s="231" t="s">
        <v>850</v>
      </c>
      <c r="AA461" s="255"/>
      <c r="AB461" s="255"/>
      <c r="AC461" s="255"/>
      <c r="AD461" s="255"/>
      <c r="AE461" s="255"/>
      <c r="AF461" s="255"/>
      <c r="AG461" s="255"/>
      <c r="AH461" s="255"/>
      <c r="AI461" s="255"/>
      <c r="AJ461" s="255"/>
      <c r="AK461" s="255"/>
      <c r="AL461" s="255"/>
      <c r="AM461" s="255"/>
      <c r="AN461" s="255"/>
      <c r="AO461" s="255"/>
      <c r="AP461" s="255"/>
      <c r="AQ461" s="255"/>
      <c r="AR461" s="255"/>
      <c r="AS461" s="255"/>
      <c r="AT461" s="255"/>
      <c r="AU461" s="255"/>
      <c r="AV461" s="255"/>
      <c r="AW461" s="255"/>
      <c r="AX461" s="255"/>
      <c r="AY461" s="255"/>
      <c r="AZ461" s="255"/>
      <c r="BA461" s="255"/>
      <c r="BB461" s="255"/>
    </row>
    <row r="462" spans="2:54" s="241" customFormat="1" ht="51" hidden="1">
      <c r="B462" s="263" t="e">
        <f>IF('Formulario PPGR2'!$G462="","",CONCATENATE('Formulario PPGR2'!$C462,".",'Formulario PPGR2'!$D462,".",'Formulario PPGR2'!$E462,".",'Formulario PPGR2'!$F462))</f>
        <v>#REF!</v>
      </c>
      <c r="C462" s="263"/>
      <c r="D462" s="263" t="e">
        <f>IF('Formulario PPGR2'!$G462="","",'Formulario PPGR1'!#REF!)</f>
        <v>#REF!</v>
      </c>
      <c r="E462" s="263" t="e">
        <f>IF('Formulario PPGR2'!$G462="","",'Formulario PPGR1'!#REF!)</f>
        <v>#REF!</v>
      </c>
      <c r="F462" s="263" t="e">
        <f>IF('Formulario PPGR2'!$G462="","",'Formulario PPGR1'!#REF!)</f>
        <v>#REF!</v>
      </c>
      <c r="G462" s="232" t="s">
        <v>366</v>
      </c>
      <c r="H462" s="232" t="s">
        <v>1500</v>
      </c>
      <c r="I462" s="232" t="s">
        <v>1501</v>
      </c>
      <c r="J462" s="231"/>
      <c r="K462" s="231"/>
      <c r="L462" s="231">
        <v>1</v>
      </c>
      <c r="M462" s="231"/>
      <c r="N462" s="231"/>
      <c r="O462" s="231">
        <v>1</v>
      </c>
      <c r="P462" s="231"/>
      <c r="Q462" s="231"/>
      <c r="R462" s="231"/>
      <c r="S462" s="231">
        <v>1</v>
      </c>
      <c r="T462" s="231"/>
      <c r="U462" s="231"/>
      <c r="V462" s="239">
        <f>+Tabla2[[#This Row],[Dic]]+Tabla2[[#This Row],[Nov]]+Tabla2[[#This Row],[Oct]]+Tabla2[[#This Row],[Sep]]+Tabla2[[#This Row],[Ago]]+Tabla2[[#This Row],[Jul]]+Tabla2[[#This Row],[Jun]]+Tabla2[[#This Row],[May]]+Tabla2[[#This Row],[Abr]]+Tabla2[[#This Row],[Mar]]+Tabla2[[#This Row],[Feb]]+Tabla2[[#This Row],[Ene]]</f>
        <v>3</v>
      </c>
      <c r="W462" s="259" t="s">
        <v>497</v>
      </c>
      <c r="X462" s="259"/>
      <c r="Y462" s="232"/>
      <c r="Z462" s="231" t="s">
        <v>850</v>
      </c>
      <c r="AA462" s="255"/>
      <c r="AB462" s="255"/>
      <c r="AC462" s="255"/>
      <c r="AD462" s="255"/>
      <c r="AE462" s="255"/>
      <c r="AF462" s="255"/>
      <c r="AG462" s="255"/>
      <c r="AH462" s="255"/>
      <c r="AI462" s="255"/>
      <c r="AJ462" s="255"/>
      <c r="AK462" s="255"/>
      <c r="AL462" s="255"/>
      <c r="AM462" s="255"/>
      <c r="AN462" s="255"/>
      <c r="AO462" s="255"/>
      <c r="AP462" s="255"/>
      <c r="AQ462" s="255"/>
      <c r="AR462" s="255"/>
      <c r="AS462" s="255"/>
      <c r="AT462" s="255"/>
      <c r="AU462" s="255"/>
      <c r="AV462" s="255"/>
      <c r="AW462" s="255"/>
      <c r="AX462" s="255"/>
      <c r="AY462" s="255"/>
      <c r="AZ462" s="255"/>
      <c r="BA462" s="255"/>
      <c r="BB462" s="255"/>
    </row>
    <row r="463" spans="2:54" s="241" customFormat="1" ht="51" hidden="1">
      <c r="B463" s="263" t="e">
        <f>IF('Formulario PPGR2'!$G463="","",CONCATENATE('Formulario PPGR2'!$C463,".",'Formulario PPGR2'!$D463,".",'Formulario PPGR2'!$E463,".",'Formulario PPGR2'!$F463))</f>
        <v>#REF!</v>
      </c>
      <c r="C463" s="263"/>
      <c r="D463" s="263" t="e">
        <f>IF('Formulario PPGR2'!$G463="","",'Formulario PPGR1'!#REF!)</f>
        <v>#REF!</v>
      </c>
      <c r="E463" s="263" t="e">
        <f>IF('Formulario PPGR2'!$G463="","",'Formulario PPGR1'!#REF!)</f>
        <v>#REF!</v>
      </c>
      <c r="F463" s="263" t="e">
        <f>IF('Formulario PPGR2'!$G463="","",'Formulario PPGR1'!#REF!)</f>
        <v>#REF!</v>
      </c>
      <c r="G463" s="232" t="s">
        <v>366</v>
      </c>
      <c r="H463" s="232" t="s">
        <v>1502</v>
      </c>
      <c r="I463" s="232" t="s">
        <v>1503</v>
      </c>
      <c r="J463" s="231"/>
      <c r="K463" s="231"/>
      <c r="L463" s="231"/>
      <c r="M463" s="231">
        <v>1</v>
      </c>
      <c r="N463" s="231"/>
      <c r="O463" s="231"/>
      <c r="P463" s="231">
        <v>1</v>
      </c>
      <c r="Q463" s="231"/>
      <c r="R463" s="231"/>
      <c r="S463" s="231"/>
      <c r="T463" s="231">
        <v>1</v>
      </c>
      <c r="U463" s="231"/>
      <c r="V463" s="239">
        <f>+Tabla2[[#This Row],[Dic]]+Tabla2[[#This Row],[Nov]]+Tabla2[[#This Row],[Oct]]+Tabla2[[#This Row],[Sep]]+Tabla2[[#This Row],[Ago]]+Tabla2[[#This Row],[Jul]]+Tabla2[[#This Row],[Jun]]+Tabla2[[#This Row],[May]]+Tabla2[[#This Row],[Abr]]+Tabla2[[#This Row],[Mar]]+Tabla2[[#This Row],[Feb]]+Tabla2[[#This Row],[Ene]]</f>
        <v>3</v>
      </c>
      <c r="W463" s="259" t="s">
        <v>513</v>
      </c>
      <c r="X463" s="259" t="s">
        <v>496</v>
      </c>
      <c r="Y463" s="232"/>
      <c r="Z463" s="231" t="s">
        <v>850</v>
      </c>
      <c r="AA463" s="255"/>
      <c r="AB463" s="255"/>
      <c r="AC463" s="255"/>
      <c r="AD463" s="255"/>
      <c r="AE463" s="255"/>
      <c r="AF463" s="255"/>
      <c r="AG463" s="255"/>
      <c r="AH463" s="255"/>
      <c r="AI463" s="255"/>
      <c r="AJ463" s="255"/>
      <c r="AK463" s="255"/>
      <c r="AL463" s="255"/>
      <c r="AM463" s="255"/>
      <c r="AN463" s="255"/>
      <c r="AO463" s="255"/>
      <c r="AP463" s="255"/>
      <c r="AQ463" s="255"/>
      <c r="AR463" s="255"/>
      <c r="AS463" s="255"/>
      <c r="AT463" s="255"/>
      <c r="AU463" s="255"/>
      <c r="AV463" s="255"/>
      <c r="AW463" s="255"/>
      <c r="AX463" s="255"/>
      <c r="AY463" s="255"/>
      <c r="AZ463" s="255"/>
      <c r="BA463" s="255"/>
      <c r="BB463" s="255"/>
    </row>
    <row r="464" spans="2:54" s="241" customFormat="1" ht="63.75" hidden="1">
      <c r="B464" s="263" t="e">
        <f>IF('Formulario PPGR2'!$G464="","",CONCATENATE('Formulario PPGR2'!$C464,".",'Formulario PPGR2'!$D464,".",'Formulario PPGR2'!$E464,".",'Formulario PPGR2'!$F464))</f>
        <v>#REF!</v>
      </c>
      <c r="C464" s="263"/>
      <c r="D464" s="263" t="e">
        <f>IF('Formulario PPGR2'!$G464="","",'Formulario PPGR1'!#REF!)</f>
        <v>#REF!</v>
      </c>
      <c r="E464" s="263" t="e">
        <f>IF('Formulario PPGR2'!$G464="","",'Formulario PPGR1'!#REF!)</f>
        <v>#REF!</v>
      </c>
      <c r="F464" s="263" t="e">
        <f>IF('Formulario PPGR2'!$G464="","",'Formulario PPGR1'!#REF!)</f>
        <v>#REF!</v>
      </c>
      <c r="G464" s="232" t="s">
        <v>366</v>
      </c>
      <c r="H464" s="232" t="s">
        <v>1504</v>
      </c>
      <c r="I464" s="232" t="s">
        <v>1505</v>
      </c>
      <c r="J464" s="231"/>
      <c r="K464" s="231"/>
      <c r="L464" s="231"/>
      <c r="M464" s="231"/>
      <c r="N464" s="231">
        <v>1</v>
      </c>
      <c r="O464" s="231"/>
      <c r="P464" s="231"/>
      <c r="Q464" s="231">
        <v>1</v>
      </c>
      <c r="R464" s="231"/>
      <c r="S464" s="231"/>
      <c r="T464" s="231">
        <v>1</v>
      </c>
      <c r="U464" s="231"/>
      <c r="V464" s="239">
        <f>+Tabla2[[#This Row],[Dic]]+Tabla2[[#This Row],[Nov]]+Tabla2[[#This Row],[Oct]]+Tabla2[[#This Row],[Sep]]+Tabla2[[#This Row],[Ago]]+Tabla2[[#This Row],[Jul]]+Tabla2[[#This Row],[Jun]]+Tabla2[[#This Row],[May]]+Tabla2[[#This Row],[Abr]]+Tabla2[[#This Row],[Mar]]+Tabla2[[#This Row],[Feb]]+Tabla2[[#This Row],[Ene]]</f>
        <v>3</v>
      </c>
      <c r="W464" s="259" t="s">
        <v>497</v>
      </c>
      <c r="X464" s="259"/>
      <c r="Y464" s="232"/>
      <c r="Z464" s="231" t="s">
        <v>850</v>
      </c>
      <c r="AA464" s="255"/>
      <c r="AB464" s="255"/>
      <c r="AC464" s="255"/>
      <c r="AD464" s="255"/>
      <c r="AE464" s="255"/>
      <c r="AF464" s="255"/>
      <c r="AG464" s="255"/>
      <c r="AH464" s="255"/>
      <c r="AI464" s="255"/>
      <c r="AJ464" s="255"/>
      <c r="AK464" s="255"/>
      <c r="AL464" s="255"/>
      <c r="AM464" s="255"/>
      <c r="AN464" s="255"/>
      <c r="AO464" s="255"/>
      <c r="AP464" s="255"/>
      <c r="AQ464" s="255"/>
      <c r="AR464" s="255"/>
      <c r="AS464" s="255"/>
      <c r="AT464" s="255"/>
      <c r="AU464" s="255"/>
      <c r="AV464" s="255"/>
      <c r="AW464" s="255"/>
      <c r="AX464" s="255"/>
      <c r="AY464" s="255"/>
      <c r="AZ464" s="255"/>
      <c r="BA464" s="255"/>
      <c r="BB464" s="255"/>
    </row>
    <row r="465" spans="2:54" s="241" customFormat="1" ht="51" hidden="1">
      <c r="B465" s="263" t="e">
        <f>IF('Formulario PPGR2'!$G465="","",CONCATENATE('Formulario PPGR2'!$C465,".",'Formulario PPGR2'!$D465,".",'Formulario PPGR2'!$E465,".",'Formulario PPGR2'!$F465))</f>
        <v>#REF!</v>
      </c>
      <c r="C465" s="263"/>
      <c r="D465" s="263" t="e">
        <f>IF('Formulario PPGR2'!$G465="","",'Formulario PPGR1'!#REF!)</f>
        <v>#REF!</v>
      </c>
      <c r="E465" s="263" t="e">
        <f>IF('Formulario PPGR2'!$G465="","",'Formulario PPGR1'!#REF!)</f>
        <v>#REF!</v>
      </c>
      <c r="F465" s="263" t="e">
        <f>IF('Formulario PPGR2'!$G465="","",'Formulario PPGR1'!#REF!)</f>
        <v>#REF!</v>
      </c>
      <c r="G465" s="232" t="s">
        <v>366</v>
      </c>
      <c r="H465" s="232" t="s">
        <v>1506</v>
      </c>
      <c r="I465" s="232" t="s">
        <v>1507</v>
      </c>
      <c r="J465" s="231">
        <v>1</v>
      </c>
      <c r="K465" s="231">
        <v>1</v>
      </c>
      <c r="L465" s="231">
        <v>1</v>
      </c>
      <c r="M465" s="231">
        <v>1</v>
      </c>
      <c r="N465" s="231">
        <v>1</v>
      </c>
      <c r="O465" s="231">
        <v>1</v>
      </c>
      <c r="P465" s="231">
        <v>1</v>
      </c>
      <c r="Q465" s="231">
        <v>1</v>
      </c>
      <c r="R465" s="231">
        <v>1</v>
      </c>
      <c r="S465" s="231">
        <v>1</v>
      </c>
      <c r="T465" s="231">
        <v>1</v>
      </c>
      <c r="U465" s="231">
        <v>1</v>
      </c>
      <c r="V465" s="239">
        <f>+Tabla2[[#This Row],[Dic]]+Tabla2[[#This Row],[Nov]]+Tabla2[[#This Row],[Oct]]+Tabla2[[#This Row],[Sep]]+Tabla2[[#This Row],[Ago]]+Tabla2[[#This Row],[Jul]]+Tabla2[[#This Row],[Jun]]+Tabla2[[#This Row],[May]]+Tabla2[[#This Row],[Abr]]+Tabla2[[#This Row],[Mar]]+Tabla2[[#This Row],[Feb]]+Tabla2[[#This Row],[Ene]]</f>
        <v>12</v>
      </c>
      <c r="W465" s="259" t="s">
        <v>497</v>
      </c>
      <c r="X465" s="259"/>
      <c r="Y465" s="232"/>
      <c r="Z465" s="231" t="s">
        <v>850</v>
      </c>
      <c r="AA465" s="255"/>
      <c r="AB465" s="255"/>
      <c r="AC465" s="255"/>
      <c r="AD465" s="255"/>
      <c r="AE465" s="255"/>
      <c r="AF465" s="255"/>
      <c r="AG465" s="255"/>
      <c r="AH465" s="255"/>
      <c r="AI465" s="255"/>
      <c r="AJ465" s="255"/>
      <c r="AK465" s="255"/>
      <c r="AL465" s="255"/>
      <c r="AM465" s="255"/>
      <c r="AN465" s="255"/>
      <c r="AO465" s="255"/>
      <c r="AP465" s="255"/>
      <c r="AQ465" s="255"/>
      <c r="AR465" s="255"/>
      <c r="AS465" s="255"/>
      <c r="AT465" s="255"/>
      <c r="AU465" s="255"/>
      <c r="AV465" s="255"/>
      <c r="AW465" s="255"/>
      <c r="AX465" s="255"/>
      <c r="AY465" s="255"/>
      <c r="AZ465" s="255"/>
      <c r="BA465" s="255"/>
      <c r="BB465" s="255"/>
    </row>
    <row r="466" spans="2:54" s="241" customFormat="1" ht="51" hidden="1">
      <c r="B466" s="263" t="e">
        <f>IF('Formulario PPGR2'!$G466="","",CONCATENATE('Formulario PPGR2'!$C466,".",'Formulario PPGR2'!$D466,".",'Formulario PPGR2'!$E466,".",'Formulario PPGR2'!$F466))</f>
        <v>#REF!</v>
      </c>
      <c r="C466" s="263"/>
      <c r="D466" s="263" t="e">
        <f>IF('Formulario PPGR2'!$G466="","",'Formulario PPGR1'!#REF!)</f>
        <v>#REF!</v>
      </c>
      <c r="E466" s="263" t="e">
        <f>IF('Formulario PPGR2'!$G466="","",'Formulario PPGR1'!#REF!)</f>
        <v>#REF!</v>
      </c>
      <c r="F466" s="263" t="e">
        <f>IF('Formulario PPGR2'!$G466="","",'Formulario PPGR1'!#REF!)</f>
        <v>#REF!</v>
      </c>
      <c r="G466" s="232" t="s">
        <v>366</v>
      </c>
      <c r="H466" s="232" t="s">
        <v>1508</v>
      </c>
      <c r="I466" s="232" t="s">
        <v>1509</v>
      </c>
      <c r="J466" s="231"/>
      <c r="K466" s="231"/>
      <c r="L466" s="231">
        <v>3</v>
      </c>
      <c r="M466" s="231"/>
      <c r="N466" s="231"/>
      <c r="O466" s="231">
        <v>3</v>
      </c>
      <c r="P466" s="231"/>
      <c r="Q466" s="231"/>
      <c r="R466" s="231">
        <v>4</v>
      </c>
      <c r="S466" s="231"/>
      <c r="T466" s="231"/>
      <c r="U466" s="231"/>
      <c r="V466" s="239">
        <f>+Tabla2[[#This Row],[Dic]]+Tabla2[[#This Row],[Nov]]+Tabla2[[#This Row],[Oct]]+Tabla2[[#This Row],[Sep]]+Tabla2[[#This Row],[Ago]]+Tabla2[[#This Row],[Jul]]+Tabla2[[#This Row],[Jun]]+Tabla2[[#This Row],[May]]+Tabla2[[#This Row],[Abr]]+Tabla2[[#This Row],[Mar]]+Tabla2[[#This Row],[Feb]]+Tabla2[[#This Row],[Ene]]</f>
        <v>10</v>
      </c>
      <c r="W466" s="259" t="s">
        <v>496</v>
      </c>
      <c r="X466" s="259" t="s">
        <v>518</v>
      </c>
      <c r="Y466" s="232"/>
      <c r="Z466" s="231" t="s">
        <v>850</v>
      </c>
      <c r="AA466" s="255"/>
      <c r="AB466" s="255"/>
      <c r="AC466" s="255"/>
      <c r="AD466" s="255"/>
      <c r="AE466" s="255"/>
      <c r="AF466" s="255"/>
      <c r="AG466" s="255"/>
      <c r="AH466" s="255"/>
      <c r="AI466" s="255"/>
      <c r="AJ466" s="255"/>
      <c r="AK466" s="255"/>
      <c r="AL466" s="255"/>
      <c r="AM466" s="255"/>
      <c r="AN466" s="255"/>
      <c r="AO466" s="255"/>
      <c r="AP466" s="255"/>
      <c r="AQ466" s="255"/>
      <c r="AR466" s="255"/>
      <c r="AS466" s="255"/>
      <c r="AT466" s="255"/>
      <c r="AU466" s="255"/>
      <c r="AV466" s="255"/>
      <c r="AW466" s="255"/>
      <c r="AX466" s="255"/>
      <c r="AY466" s="255"/>
      <c r="AZ466" s="255"/>
      <c r="BA466" s="255"/>
      <c r="BB466" s="255"/>
    </row>
    <row r="467" spans="2:54" s="241" customFormat="1" ht="51" hidden="1">
      <c r="B467" s="263" t="e">
        <f>IF('Formulario PPGR2'!$G467="","",CONCATENATE('Formulario PPGR2'!$C467,".",'Formulario PPGR2'!$D467,".",'Formulario PPGR2'!$E467,".",'Formulario PPGR2'!$F467))</f>
        <v>#REF!</v>
      </c>
      <c r="C467" s="263"/>
      <c r="D467" s="263" t="e">
        <f>IF('Formulario PPGR2'!$G467="","",'Formulario PPGR1'!#REF!)</f>
        <v>#REF!</v>
      </c>
      <c r="E467" s="263" t="e">
        <f>IF('Formulario PPGR2'!$G467="","",'Formulario PPGR1'!#REF!)</f>
        <v>#REF!</v>
      </c>
      <c r="F467" s="263" t="e">
        <f>IF('Formulario PPGR2'!$G467="","",'Formulario PPGR1'!#REF!)</f>
        <v>#REF!</v>
      </c>
      <c r="G467" s="232" t="s">
        <v>366</v>
      </c>
      <c r="H467" s="232" t="s">
        <v>1510</v>
      </c>
      <c r="I467" s="232" t="s">
        <v>1511</v>
      </c>
      <c r="J467" s="231"/>
      <c r="K467" s="231"/>
      <c r="L467" s="231"/>
      <c r="M467" s="231">
        <v>1</v>
      </c>
      <c r="N467" s="231"/>
      <c r="O467" s="231"/>
      <c r="P467" s="231">
        <v>1</v>
      </c>
      <c r="Q467" s="231"/>
      <c r="R467" s="231"/>
      <c r="S467" s="231">
        <v>1</v>
      </c>
      <c r="T467" s="231"/>
      <c r="U467" s="231"/>
      <c r="V467" s="239">
        <f>+Tabla2[[#This Row],[Dic]]+Tabla2[[#This Row],[Nov]]+Tabla2[[#This Row],[Oct]]+Tabla2[[#This Row],[Sep]]+Tabla2[[#This Row],[Ago]]+Tabla2[[#This Row],[Jul]]+Tabla2[[#This Row],[Jun]]+Tabla2[[#This Row],[May]]+Tabla2[[#This Row],[Abr]]+Tabla2[[#This Row],[Mar]]+Tabla2[[#This Row],[Feb]]+Tabla2[[#This Row],[Ene]]</f>
        <v>3</v>
      </c>
      <c r="W467" s="259" t="s">
        <v>735</v>
      </c>
      <c r="X467" s="259"/>
      <c r="Y467" s="232"/>
      <c r="Z467" s="231" t="s">
        <v>850</v>
      </c>
      <c r="AA467" s="255"/>
      <c r="AB467" s="255"/>
      <c r="AC467" s="255"/>
      <c r="AD467" s="255"/>
      <c r="AE467" s="255"/>
      <c r="AF467" s="255"/>
      <c r="AG467" s="255"/>
      <c r="AH467" s="255"/>
      <c r="AI467" s="255"/>
      <c r="AJ467" s="255"/>
      <c r="AK467" s="255"/>
      <c r="AL467" s="255"/>
      <c r="AM467" s="255"/>
      <c r="AN467" s="255"/>
      <c r="AO467" s="255"/>
      <c r="AP467" s="255"/>
      <c r="AQ467" s="255"/>
      <c r="AR467" s="255"/>
      <c r="AS467" s="255"/>
      <c r="AT467" s="255"/>
      <c r="AU467" s="255"/>
      <c r="AV467" s="255"/>
      <c r="AW467" s="255"/>
      <c r="AX467" s="255"/>
      <c r="AY467" s="255"/>
      <c r="AZ467" s="255"/>
      <c r="BA467" s="255"/>
      <c r="BB467" s="255"/>
    </row>
    <row r="468" spans="2:54" s="241" customFormat="1" ht="63.75" hidden="1">
      <c r="B468" s="263" t="e">
        <f>IF('Formulario PPGR2'!$G468="","",CONCATENATE('Formulario PPGR2'!$C468,".",'Formulario PPGR2'!$D468,".",'Formulario PPGR2'!$E468,".",'Formulario PPGR2'!$F468))</f>
        <v>#REF!</v>
      </c>
      <c r="C468" s="263"/>
      <c r="D468" s="263" t="e">
        <f>IF('Formulario PPGR2'!$G468="","",'Formulario PPGR1'!#REF!)</f>
        <v>#REF!</v>
      </c>
      <c r="E468" s="263" t="e">
        <f>IF('Formulario PPGR2'!$G468="","",'Formulario PPGR1'!#REF!)</f>
        <v>#REF!</v>
      </c>
      <c r="F468" s="263" t="e">
        <f>IF('Formulario PPGR2'!$G468="","",'Formulario PPGR1'!#REF!)</f>
        <v>#REF!</v>
      </c>
      <c r="G468" s="232" t="s">
        <v>366</v>
      </c>
      <c r="H468" s="232" t="s">
        <v>1512</v>
      </c>
      <c r="I468" s="232" t="s">
        <v>1513</v>
      </c>
      <c r="J468" s="231"/>
      <c r="K468" s="231"/>
      <c r="L468" s="231"/>
      <c r="M468" s="231"/>
      <c r="N468" s="231"/>
      <c r="O468" s="231"/>
      <c r="P468" s="231"/>
      <c r="Q468" s="231"/>
      <c r="R468" s="231">
        <v>1</v>
      </c>
      <c r="S468" s="231"/>
      <c r="T468" s="231"/>
      <c r="U468" s="231"/>
      <c r="V468" s="239">
        <f>+Tabla2[[#This Row],[Dic]]+Tabla2[[#This Row],[Nov]]+Tabla2[[#This Row],[Oct]]+Tabla2[[#This Row],[Sep]]+Tabla2[[#This Row],[Ago]]+Tabla2[[#This Row],[Jul]]+Tabla2[[#This Row],[Jun]]+Tabla2[[#This Row],[May]]+Tabla2[[#This Row],[Abr]]+Tabla2[[#This Row],[Mar]]+Tabla2[[#This Row],[Feb]]+Tabla2[[#This Row],[Ene]]</f>
        <v>1</v>
      </c>
      <c r="W468" s="259" t="s">
        <v>496</v>
      </c>
      <c r="X468" s="259" t="s">
        <v>610</v>
      </c>
      <c r="Y468" s="232"/>
      <c r="Z468" s="231" t="s">
        <v>850</v>
      </c>
      <c r="AA468" s="255"/>
      <c r="AB468" s="255"/>
      <c r="AC468" s="255"/>
      <c r="AD468" s="255"/>
      <c r="AE468" s="255"/>
      <c r="AF468" s="255"/>
      <c r="AG468" s="255"/>
      <c r="AH468" s="255"/>
      <c r="AI468" s="255"/>
      <c r="AJ468" s="255"/>
      <c r="AK468" s="255"/>
      <c r="AL468" s="255"/>
      <c r="AM468" s="255"/>
      <c r="AN468" s="255"/>
      <c r="AO468" s="255"/>
      <c r="AP468" s="255"/>
      <c r="AQ468" s="255"/>
      <c r="AR468" s="255"/>
      <c r="AS468" s="255"/>
      <c r="AT468" s="255"/>
      <c r="AU468" s="255"/>
      <c r="AV468" s="255"/>
      <c r="AW468" s="255"/>
      <c r="AX468" s="255"/>
      <c r="AY468" s="255"/>
      <c r="AZ468" s="255"/>
      <c r="BA468" s="255"/>
      <c r="BB468" s="255"/>
    </row>
    <row r="469" spans="2:54" s="241" customFormat="1" ht="38.25" hidden="1">
      <c r="B469" s="263" t="e">
        <f>IF('Formulario PPGR2'!$G469="","",CONCATENATE('Formulario PPGR2'!$C469,".",'Formulario PPGR2'!$D469,".",'Formulario PPGR2'!$E469,".",'Formulario PPGR2'!$F469))</f>
        <v>#REF!</v>
      </c>
      <c r="C469" s="263"/>
      <c r="D469" s="263" t="e">
        <f>IF('Formulario PPGR2'!$G469="","",'Formulario PPGR1'!#REF!)</f>
        <v>#REF!</v>
      </c>
      <c r="E469" s="263" t="e">
        <f>IF('Formulario PPGR2'!$G469="","",'Formulario PPGR1'!#REF!)</f>
        <v>#REF!</v>
      </c>
      <c r="F469" s="263" t="e">
        <f>IF('Formulario PPGR2'!$G469="","",'Formulario PPGR1'!#REF!)</f>
        <v>#REF!</v>
      </c>
      <c r="G469" s="232" t="s">
        <v>375</v>
      </c>
      <c r="H469" s="232" t="s">
        <v>1514</v>
      </c>
      <c r="I469" s="232" t="s">
        <v>1515</v>
      </c>
      <c r="J469" s="231"/>
      <c r="K469" s="231"/>
      <c r="L469" s="231">
        <v>3</v>
      </c>
      <c r="M469" s="231"/>
      <c r="N469" s="231"/>
      <c r="O469" s="231">
        <v>3</v>
      </c>
      <c r="P469" s="231"/>
      <c r="Q469" s="231"/>
      <c r="R469" s="231">
        <v>3</v>
      </c>
      <c r="S469" s="231"/>
      <c r="T469" s="231">
        <v>1</v>
      </c>
      <c r="U469" s="231"/>
      <c r="V469" s="239">
        <f>+Tabla2[[#This Row],[Dic]]+Tabla2[[#This Row],[Nov]]+Tabla2[[#This Row],[Oct]]+Tabla2[[#This Row],[Sep]]+Tabla2[[#This Row],[Ago]]+Tabla2[[#This Row],[Jul]]+Tabla2[[#This Row],[Jun]]+Tabla2[[#This Row],[May]]+Tabla2[[#This Row],[Abr]]+Tabla2[[#This Row],[Mar]]+Tabla2[[#This Row],[Feb]]+Tabla2[[#This Row],[Ene]]</f>
        <v>10</v>
      </c>
      <c r="W469" s="259" t="s">
        <v>496</v>
      </c>
      <c r="X469" s="259" t="s">
        <v>610</v>
      </c>
      <c r="Y469" s="232"/>
      <c r="Z469" s="231" t="s">
        <v>1516</v>
      </c>
      <c r="AA469" s="255"/>
      <c r="AB469" s="255"/>
      <c r="AC469" s="255"/>
      <c r="AD469" s="255"/>
      <c r="AE469" s="255"/>
      <c r="AF469" s="255"/>
      <c r="AG469" s="255"/>
      <c r="AH469" s="255"/>
      <c r="AI469" s="255"/>
      <c r="AJ469" s="255"/>
      <c r="AK469" s="255"/>
      <c r="AL469" s="255"/>
      <c r="AM469" s="255"/>
      <c r="AN469" s="255"/>
      <c r="AO469" s="255"/>
      <c r="AP469" s="255"/>
      <c r="AQ469" s="255"/>
      <c r="AR469" s="255"/>
      <c r="AS469" s="255"/>
      <c r="AT469" s="255"/>
      <c r="AU469" s="255"/>
      <c r="AV469" s="255"/>
      <c r="AW469" s="255"/>
      <c r="AX469" s="255"/>
      <c r="AY469" s="255"/>
      <c r="AZ469" s="255"/>
      <c r="BA469" s="255"/>
      <c r="BB469" s="255"/>
    </row>
    <row r="470" spans="2:54" s="241" customFormat="1" ht="38.25" hidden="1">
      <c r="B470" s="263" t="e">
        <f>IF('Formulario PPGR2'!$G470="","",CONCATENATE('Formulario PPGR2'!$C470,".",'Formulario PPGR2'!$D470,".",'Formulario PPGR2'!$E470,".",'Formulario PPGR2'!$F470))</f>
        <v>#REF!</v>
      </c>
      <c r="C470" s="263"/>
      <c r="D470" s="263" t="e">
        <f>IF('Formulario PPGR2'!$G470="","",'Formulario PPGR1'!#REF!)</f>
        <v>#REF!</v>
      </c>
      <c r="E470" s="263" t="e">
        <f>IF('Formulario PPGR2'!$G470="","",'Formulario PPGR1'!#REF!)</f>
        <v>#REF!</v>
      </c>
      <c r="F470" s="263" t="e">
        <f>IF('Formulario PPGR2'!$G470="","",'Formulario PPGR1'!#REF!)</f>
        <v>#REF!</v>
      </c>
      <c r="G470" s="232" t="s">
        <v>375</v>
      </c>
      <c r="H470" s="232" t="s">
        <v>1517</v>
      </c>
      <c r="I470" s="232" t="s">
        <v>1518</v>
      </c>
      <c r="J470" s="231"/>
      <c r="K470" s="231"/>
      <c r="L470" s="231"/>
      <c r="M470" s="231"/>
      <c r="N470" s="231"/>
      <c r="O470" s="231">
        <v>1</v>
      </c>
      <c r="P470" s="231"/>
      <c r="Q470" s="231"/>
      <c r="R470" s="231"/>
      <c r="S470" s="231"/>
      <c r="T470" s="231"/>
      <c r="U470" s="231">
        <v>1</v>
      </c>
      <c r="V470" s="239">
        <f>+Tabla2[[#This Row],[Dic]]+Tabla2[[#This Row],[Nov]]+Tabla2[[#This Row],[Oct]]+Tabla2[[#This Row],[Sep]]+Tabla2[[#This Row],[Ago]]+Tabla2[[#This Row],[Jul]]+Tabla2[[#This Row],[Jun]]+Tabla2[[#This Row],[May]]+Tabla2[[#This Row],[Abr]]+Tabla2[[#This Row],[Mar]]+Tabla2[[#This Row],[Feb]]+Tabla2[[#This Row],[Ene]]</f>
        <v>2</v>
      </c>
      <c r="W470" s="259" t="s">
        <v>513</v>
      </c>
      <c r="X470" s="259"/>
      <c r="Y470" s="232"/>
      <c r="Z470" s="231" t="s">
        <v>1516</v>
      </c>
      <c r="AA470" s="255"/>
      <c r="AB470" s="255"/>
      <c r="AC470" s="255"/>
      <c r="AD470" s="255"/>
      <c r="AE470" s="255"/>
      <c r="AF470" s="255"/>
      <c r="AG470" s="255"/>
      <c r="AH470" s="255"/>
      <c r="AI470" s="255"/>
      <c r="AJ470" s="255"/>
      <c r="AK470" s="255"/>
      <c r="AL470" s="255"/>
      <c r="AM470" s="255"/>
      <c r="AN470" s="255"/>
      <c r="AO470" s="255"/>
      <c r="AP470" s="255"/>
      <c r="AQ470" s="255"/>
      <c r="AR470" s="255"/>
      <c r="AS470" s="255"/>
      <c r="AT470" s="255"/>
      <c r="AU470" s="255"/>
      <c r="AV470" s="255"/>
      <c r="AW470" s="255"/>
      <c r="AX470" s="255"/>
      <c r="AY470" s="255"/>
      <c r="AZ470" s="255"/>
      <c r="BA470" s="255"/>
      <c r="BB470" s="255"/>
    </row>
    <row r="471" spans="2:54" s="241" customFormat="1" ht="38.25" hidden="1">
      <c r="B471" s="263" t="e">
        <f>IF('Formulario PPGR2'!$G471="","",CONCATENATE('Formulario PPGR2'!$C471,".",'Formulario PPGR2'!$D471,".",'Formulario PPGR2'!$E471,".",'Formulario PPGR2'!$F471))</f>
        <v>#REF!</v>
      </c>
      <c r="C471" s="263"/>
      <c r="D471" s="263" t="e">
        <f>IF('Formulario PPGR2'!$G471="","",'Formulario PPGR1'!#REF!)</f>
        <v>#REF!</v>
      </c>
      <c r="E471" s="263" t="e">
        <f>IF('Formulario PPGR2'!$G471="","",'Formulario PPGR1'!#REF!)</f>
        <v>#REF!</v>
      </c>
      <c r="F471" s="263" t="e">
        <f>IF('Formulario PPGR2'!$G471="","",'Formulario PPGR1'!#REF!)</f>
        <v>#REF!</v>
      </c>
      <c r="G471" s="232" t="s">
        <v>375</v>
      </c>
      <c r="H471" s="232" t="s">
        <v>1519</v>
      </c>
      <c r="I471" s="232" t="s">
        <v>1520</v>
      </c>
      <c r="J471" s="231"/>
      <c r="K471" s="231"/>
      <c r="L471" s="231"/>
      <c r="M471" s="231">
        <v>1</v>
      </c>
      <c r="N471" s="231"/>
      <c r="O471" s="231"/>
      <c r="P471" s="231"/>
      <c r="Q471" s="231"/>
      <c r="R471" s="231">
        <v>1</v>
      </c>
      <c r="S471" s="231"/>
      <c r="T471" s="231"/>
      <c r="U471" s="231"/>
      <c r="V471" s="239">
        <f>+Tabla2[[#This Row],[Dic]]+Tabla2[[#This Row],[Nov]]+Tabla2[[#This Row],[Oct]]+Tabla2[[#This Row],[Sep]]+Tabla2[[#This Row],[Ago]]+Tabla2[[#This Row],[Jul]]+Tabla2[[#This Row],[Jun]]+Tabla2[[#This Row],[May]]+Tabla2[[#This Row],[Abr]]+Tabla2[[#This Row],[Mar]]+Tabla2[[#This Row],[Feb]]+Tabla2[[#This Row],[Ene]]</f>
        <v>2</v>
      </c>
      <c r="W471" s="259" t="s">
        <v>496</v>
      </c>
      <c r="X471" s="259" t="s">
        <v>610</v>
      </c>
      <c r="Y471" s="232"/>
      <c r="Z471" s="231" t="s">
        <v>1516</v>
      </c>
      <c r="AA471" s="255"/>
      <c r="AB471" s="255"/>
      <c r="AC471" s="255"/>
      <c r="AD471" s="255"/>
      <c r="AE471" s="255"/>
      <c r="AF471" s="255"/>
      <c r="AG471" s="255"/>
      <c r="AH471" s="255"/>
      <c r="AI471" s="255"/>
      <c r="AJ471" s="255"/>
      <c r="AK471" s="255"/>
      <c r="AL471" s="255"/>
      <c r="AM471" s="255"/>
      <c r="AN471" s="255"/>
      <c r="AO471" s="255"/>
      <c r="AP471" s="255"/>
      <c r="AQ471" s="255"/>
      <c r="AR471" s="255"/>
      <c r="AS471" s="255"/>
      <c r="AT471" s="255"/>
      <c r="AU471" s="255"/>
      <c r="AV471" s="255"/>
      <c r="AW471" s="255"/>
      <c r="AX471" s="255"/>
      <c r="AY471" s="255"/>
      <c r="AZ471" s="255"/>
      <c r="BA471" s="255"/>
      <c r="BB471" s="255"/>
    </row>
    <row r="472" spans="2:54" s="241" customFormat="1" ht="38.25" hidden="1">
      <c r="B472" s="263" t="e">
        <f>IF('Formulario PPGR2'!$G472="","",CONCATENATE('Formulario PPGR2'!$C472,".",'Formulario PPGR2'!$D472,".",'Formulario PPGR2'!$E472,".",'Formulario PPGR2'!$F472))</f>
        <v>#REF!</v>
      </c>
      <c r="C472" s="263"/>
      <c r="D472" s="263" t="e">
        <f>IF('Formulario PPGR2'!$G472="","",'Formulario PPGR1'!#REF!)</f>
        <v>#REF!</v>
      </c>
      <c r="E472" s="263" t="e">
        <f>IF('Formulario PPGR2'!$G472="","",'Formulario PPGR1'!#REF!)</f>
        <v>#REF!</v>
      </c>
      <c r="F472" s="263" t="e">
        <f>IF('Formulario PPGR2'!$G472="","",'Formulario PPGR1'!#REF!)</f>
        <v>#REF!</v>
      </c>
      <c r="G472" s="232" t="s">
        <v>375</v>
      </c>
      <c r="H472" s="232" t="s">
        <v>1521</v>
      </c>
      <c r="I472" s="232" t="s">
        <v>1522</v>
      </c>
      <c r="J472" s="231"/>
      <c r="K472" s="231"/>
      <c r="L472" s="231"/>
      <c r="M472" s="231"/>
      <c r="N472" s="231"/>
      <c r="O472" s="231">
        <v>1</v>
      </c>
      <c r="P472" s="231"/>
      <c r="Q472" s="231"/>
      <c r="R472" s="231"/>
      <c r="S472" s="231"/>
      <c r="T472" s="231"/>
      <c r="U472" s="231"/>
      <c r="V472" s="239">
        <f>+Tabla2[[#This Row],[Dic]]+Tabla2[[#This Row],[Nov]]+Tabla2[[#This Row],[Oct]]+Tabla2[[#This Row],[Sep]]+Tabla2[[#This Row],[Ago]]+Tabla2[[#This Row],[Jul]]+Tabla2[[#This Row],[Jun]]+Tabla2[[#This Row],[May]]+Tabla2[[#This Row],[Abr]]+Tabla2[[#This Row],[Mar]]+Tabla2[[#This Row],[Feb]]+Tabla2[[#This Row],[Ene]]</f>
        <v>1</v>
      </c>
      <c r="W472" s="259" t="s">
        <v>513</v>
      </c>
      <c r="X472" s="259"/>
      <c r="Y472" s="232"/>
      <c r="Z472" s="231" t="s">
        <v>1516</v>
      </c>
      <c r="AA472" s="255"/>
      <c r="AB472" s="255"/>
      <c r="AC472" s="255"/>
      <c r="AD472" s="255"/>
      <c r="AE472" s="255"/>
      <c r="AF472" s="255"/>
      <c r="AG472" s="255"/>
      <c r="AH472" s="255"/>
      <c r="AI472" s="255"/>
      <c r="AJ472" s="255"/>
      <c r="AK472" s="255"/>
      <c r="AL472" s="255"/>
      <c r="AM472" s="255"/>
      <c r="AN472" s="255"/>
      <c r="AO472" s="255"/>
      <c r="AP472" s="255"/>
      <c r="AQ472" s="255"/>
      <c r="AR472" s="255"/>
      <c r="AS472" s="255"/>
      <c r="AT472" s="255"/>
      <c r="AU472" s="255"/>
      <c r="AV472" s="255"/>
      <c r="AW472" s="255"/>
      <c r="AX472" s="255"/>
      <c r="AY472" s="255"/>
      <c r="AZ472" s="255"/>
      <c r="BA472" s="255"/>
      <c r="BB472" s="255"/>
    </row>
    <row r="473" spans="2:54" s="241" customFormat="1" ht="38.25" hidden="1">
      <c r="B473" s="263" t="e">
        <f>IF('Formulario PPGR2'!$G473="","",CONCATENATE('Formulario PPGR2'!$C473,".",'Formulario PPGR2'!$D473,".",'Formulario PPGR2'!$E473,".",'Formulario PPGR2'!$F473))</f>
        <v>#REF!</v>
      </c>
      <c r="C473" s="263"/>
      <c r="D473" s="263" t="e">
        <f>IF('Formulario PPGR2'!$G473="","",'Formulario PPGR1'!#REF!)</f>
        <v>#REF!</v>
      </c>
      <c r="E473" s="263" t="e">
        <f>IF('Formulario PPGR2'!$G473="","",'Formulario PPGR1'!#REF!)</f>
        <v>#REF!</v>
      </c>
      <c r="F473" s="263" t="e">
        <f>IF('Formulario PPGR2'!$G473="","",'Formulario PPGR1'!#REF!)</f>
        <v>#REF!</v>
      </c>
      <c r="G473" s="232" t="s">
        <v>375</v>
      </c>
      <c r="H473" s="232" t="s">
        <v>1523</v>
      </c>
      <c r="I473" s="232" t="s">
        <v>1524</v>
      </c>
      <c r="J473" s="231"/>
      <c r="K473" s="231"/>
      <c r="L473" s="231">
        <v>2</v>
      </c>
      <c r="M473" s="231"/>
      <c r="N473" s="231"/>
      <c r="O473" s="231">
        <v>2</v>
      </c>
      <c r="P473" s="231"/>
      <c r="Q473" s="231"/>
      <c r="R473" s="231">
        <v>2</v>
      </c>
      <c r="S473" s="231"/>
      <c r="T473" s="231"/>
      <c r="U473" s="231"/>
      <c r="V473" s="239">
        <f>+Tabla2[[#This Row],[Dic]]+Tabla2[[#This Row],[Nov]]+Tabla2[[#This Row],[Oct]]+Tabla2[[#This Row],[Sep]]+Tabla2[[#This Row],[Ago]]+Tabla2[[#This Row],[Jul]]+Tabla2[[#This Row],[Jun]]+Tabla2[[#This Row],[May]]+Tabla2[[#This Row],[Abr]]+Tabla2[[#This Row],[Mar]]+Tabla2[[#This Row],[Feb]]+Tabla2[[#This Row],[Ene]]</f>
        <v>6</v>
      </c>
      <c r="W473" s="259" t="s">
        <v>496</v>
      </c>
      <c r="X473" s="259" t="s">
        <v>518</v>
      </c>
      <c r="Y473" s="232"/>
      <c r="Z473" s="231" t="s">
        <v>1516</v>
      </c>
      <c r="AA473" s="255"/>
      <c r="AB473" s="255"/>
      <c r="AC473" s="255"/>
      <c r="AD473" s="255"/>
      <c r="AE473" s="255"/>
      <c r="AF473" s="255"/>
      <c r="AG473" s="255"/>
      <c r="AH473" s="255"/>
      <c r="AI473" s="255"/>
      <c r="AJ473" s="255"/>
      <c r="AK473" s="255"/>
      <c r="AL473" s="255"/>
      <c r="AM473" s="255"/>
      <c r="AN473" s="255"/>
      <c r="AO473" s="255"/>
      <c r="AP473" s="255"/>
      <c r="AQ473" s="255"/>
      <c r="AR473" s="255"/>
      <c r="AS473" s="255"/>
      <c r="AT473" s="255"/>
      <c r="AU473" s="255"/>
      <c r="AV473" s="255"/>
      <c r="AW473" s="255"/>
      <c r="AX473" s="255"/>
      <c r="AY473" s="255"/>
      <c r="AZ473" s="255"/>
      <c r="BA473" s="255"/>
      <c r="BB473" s="255"/>
    </row>
    <row r="474" spans="2:54" s="241" customFormat="1" ht="51" hidden="1">
      <c r="B474" s="263" t="e">
        <f>IF('Formulario PPGR2'!$G474="","",CONCATENATE('Formulario PPGR2'!$C474,".",'Formulario PPGR2'!$D474,".",'Formulario PPGR2'!$E474,".",'Formulario PPGR2'!$F474))</f>
        <v>#REF!</v>
      </c>
      <c r="C474" s="263"/>
      <c r="D474" s="263" t="e">
        <f>IF('Formulario PPGR2'!$G474="","",'Formulario PPGR1'!#REF!)</f>
        <v>#REF!</v>
      </c>
      <c r="E474" s="263" t="e">
        <f>IF('Formulario PPGR2'!$G474="","",'Formulario PPGR1'!#REF!)</f>
        <v>#REF!</v>
      </c>
      <c r="F474" s="263" t="e">
        <f>IF('Formulario PPGR2'!$G474="","",'Formulario PPGR1'!#REF!)</f>
        <v>#REF!</v>
      </c>
      <c r="G474" s="232" t="s">
        <v>375</v>
      </c>
      <c r="H474" s="232" t="s">
        <v>1525</v>
      </c>
      <c r="I474" s="232" t="s">
        <v>1526</v>
      </c>
      <c r="J474" s="231"/>
      <c r="K474" s="231"/>
      <c r="L474" s="231"/>
      <c r="M474" s="231">
        <v>5</v>
      </c>
      <c r="N474" s="231"/>
      <c r="O474" s="231"/>
      <c r="P474" s="231"/>
      <c r="Q474" s="231">
        <v>5</v>
      </c>
      <c r="R474" s="231"/>
      <c r="S474" s="231"/>
      <c r="T474" s="231"/>
      <c r="U474" s="231">
        <v>5</v>
      </c>
      <c r="V474" s="239">
        <f>+Tabla2[[#This Row],[Dic]]+Tabla2[[#This Row],[Nov]]+Tabla2[[#This Row],[Oct]]+Tabla2[[#This Row],[Sep]]+Tabla2[[#This Row],[Ago]]+Tabla2[[#This Row],[Jul]]+Tabla2[[#This Row],[Jun]]+Tabla2[[#This Row],[May]]+Tabla2[[#This Row],[Abr]]+Tabla2[[#This Row],[Mar]]+Tabla2[[#This Row],[Feb]]+Tabla2[[#This Row],[Ene]]</f>
        <v>15</v>
      </c>
      <c r="W474" s="259" t="s">
        <v>674</v>
      </c>
      <c r="X474" s="259"/>
      <c r="Y474" s="232"/>
      <c r="Z474" s="231" t="s">
        <v>1516</v>
      </c>
      <c r="AA474" s="255"/>
      <c r="AB474" s="255"/>
      <c r="AC474" s="255"/>
      <c r="AD474" s="255"/>
      <c r="AE474" s="255"/>
      <c r="AF474" s="255"/>
      <c r="AG474" s="255"/>
      <c r="AH474" s="255"/>
      <c r="AI474" s="255"/>
      <c r="AJ474" s="255"/>
      <c r="AK474" s="255"/>
      <c r="AL474" s="255"/>
      <c r="AM474" s="255"/>
      <c r="AN474" s="255"/>
      <c r="AO474" s="255"/>
      <c r="AP474" s="255"/>
      <c r="AQ474" s="255"/>
      <c r="AR474" s="255"/>
      <c r="AS474" s="255"/>
      <c r="AT474" s="255"/>
      <c r="AU474" s="255"/>
      <c r="AV474" s="255"/>
      <c r="AW474" s="255"/>
      <c r="AX474" s="255"/>
      <c r="AY474" s="255"/>
      <c r="AZ474" s="255"/>
      <c r="BA474" s="255"/>
      <c r="BB474" s="255"/>
    </row>
    <row r="475" spans="2:54" s="241" customFormat="1" ht="38.25" hidden="1">
      <c r="B475" s="263" t="e">
        <f>IF('Formulario PPGR2'!$G475="","",CONCATENATE('Formulario PPGR2'!$C475,".",'Formulario PPGR2'!$D475,".",'Formulario PPGR2'!$E475,".",'Formulario PPGR2'!$F475))</f>
        <v>#REF!</v>
      </c>
      <c r="C475" s="263"/>
      <c r="D475" s="263" t="e">
        <f>IF('Formulario PPGR2'!$G475="","",'Formulario PPGR1'!#REF!)</f>
        <v>#REF!</v>
      </c>
      <c r="E475" s="263" t="e">
        <f>IF('Formulario PPGR2'!$G475="","",'Formulario PPGR1'!#REF!)</f>
        <v>#REF!</v>
      </c>
      <c r="F475" s="263" t="e">
        <f>IF('Formulario PPGR2'!$G475="","",'Formulario PPGR1'!#REF!)</f>
        <v>#REF!</v>
      </c>
      <c r="G475" s="232" t="s">
        <v>375</v>
      </c>
      <c r="H475" s="232" t="s">
        <v>1527</v>
      </c>
      <c r="I475" s="232" t="s">
        <v>1528</v>
      </c>
      <c r="J475" s="231"/>
      <c r="K475" s="231"/>
      <c r="L475" s="231">
        <v>2</v>
      </c>
      <c r="M475" s="231"/>
      <c r="N475" s="231"/>
      <c r="O475" s="231">
        <v>2</v>
      </c>
      <c r="P475" s="231"/>
      <c r="Q475" s="231"/>
      <c r="R475" s="231">
        <v>2</v>
      </c>
      <c r="S475" s="231"/>
      <c r="T475" s="231"/>
      <c r="U475" s="231"/>
      <c r="V475" s="239">
        <f>+Tabla2[[#This Row],[Dic]]+Tabla2[[#This Row],[Nov]]+Tabla2[[#This Row],[Oct]]+Tabla2[[#This Row],[Sep]]+Tabla2[[#This Row],[Ago]]+Tabla2[[#This Row],[Jul]]+Tabla2[[#This Row],[Jun]]+Tabla2[[#This Row],[May]]+Tabla2[[#This Row],[Abr]]+Tabla2[[#This Row],[Mar]]+Tabla2[[#This Row],[Feb]]+Tabla2[[#This Row],[Ene]]</f>
        <v>6</v>
      </c>
      <c r="W475" s="259" t="s">
        <v>674</v>
      </c>
      <c r="X475" s="259"/>
      <c r="Y475" s="232"/>
      <c r="Z475" s="231" t="s">
        <v>1516</v>
      </c>
      <c r="AA475" s="255"/>
      <c r="AB475" s="255"/>
      <c r="AC475" s="255"/>
      <c r="AD475" s="255"/>
      <c r="AE475" s="255"/>
      <c r="AF475" s="255"/>
      <c r="AG475" s="255"/>
      <c r="AH475" s="255"/>
      <c r="AI475" s="255"/>
      <c r="AJ475" s="255"/>
      <c r="AK475" s="255"/>
      <c r="AL475" s="255"/>
      <c r="AM475" s="255"/>
      <c r="AN475" s="255"/>
      <c r="AO475" s="255"/>
      <c r="AP475" s="255"/>
      <c r="AQ475" s="255"/>
      <c r="AR475" s="255"/>
      <c r="AS475" s="255"/>
      <c r="AT475" s="255"/>
      <c r="AU475" s="255"/>
      <c r="AV475" s="255"/>
      <c r="AW475" s="255"/>
      <c r="AX475" s="255"/>
      <c r="AY475" s="255"/>
      <c r="AZ475" s="255"/>
      <c r="BA475" s="255"/>
      <c r="BB475" s="255"/>
    </row>
    <row r="476" spans="2:54" s="241" customFormat="1" ht="63.75" hidden="1">
      <c r="B476" s="263" t="e">
        <f>IF('Formulario PPGR2'!$G476="","",CONCATENATE('Formulario PPGR2'!$C476,".",'Formulario PPGR2'!$D476,".",'Formulario PPGR2'!$E476,".",'Formulario PPGR2'!$F476))</f>
        <v>#REF!</v>
      </c>
      <c r="C476" s="263"/>
      <c r="D476" s="263" t="e">
        <f>IF('Formulario PPGR2'!$G476="","",'Formulario PPGR1'!#REF!)</f>
        <v>#REF!</v>
      </c>
      <c r="E476" s="263" t="e">
        <f>IF('Formulario PPGR2'!$G476="","",'Formulario PPGR1'!#REF!)</f>
        <v>#REF!</v>
      </c>
      <c r="F476" s="263" t="e">
        <f>IF('Formulario PPGR2'!$G476="","",'Formulario PPGR1'!#REF!)</f>
        <v>#REF!</v>
      </c>
      <c r="G476" s="232" t="s">
        <v>375</v>
      </c>
      <c r="H476" s="232" t="s">
        <v>1529</v>
      </c>
      <c r="I476" s="232" t="s">
        <v>1530</v>
      </c>
      <c r="J476" s="231"/>
      <c r="K476" s="231"/>
      <c r="L476" s="231"/>
      <c r="M476" s="231"/>
      <c r="N476" s="231"/>
      <c r="O476" s="231">
        <v>1</v>
      </c>
      <c r="P476" s="231"/>
      <c r="Q476" s="231"/>
      <c r="R476" s="231"/>
      <c r="S476" s="231"/>
      <c r="T476" s="231">
        <v>1</v>
      </c>
      <c r="U476" s="231"/>
      <c r="V476" s="239">
        <f>+Tabla2[[#This Row],[Dic]]+Tabla2[[#This Row],[Nov]]+Tabla2[[#This Row],[Oct]]+Tabla2[[#This Row],[Sep]]+Tabla2[[#This Row],[Ago]]+Tabla2[[#This Row],[Jul]]+Tabla2[[#This Row],[Jun]]+Tabla2[[#This Row],[May]]+Tabla2[[#This Row],[Abr]]+Tabla2[[#This Row],[Mar]]+Tabla2[[#This Row],[Feb]]+Tabla2[[#This Row],[Ene]]</f>
        <v>2</v>
      </c>
      <c r="W476" s="259" t="s">
        <v>674</v>
      </c>
      <c r="X476" s="259"/>
      <c r="Y476" s="232"/>
      <c r="Z476" s="231" t="s">
        <v>1516</v>
      </c>
      <c r="AA476" s="255"/>
      <c r="AB476" s="255"/>
      <c r="AC476" s="255"/>
      <c r="AD476" s="255"/>
      <c r="AE476" s="255"/>
      <c r="AF476" s="255"/>
      <c r="AG476" s="255"/>
      <c r="AH476" s="255"/>
      <c r="AI476" s="255"/>
      <c r="AJ476" s="255"/>
      <c r="AK476" s="255"/>
      <c r="AL476" s="255"/>
      <c r="AM476" s="255"/>
      <c r="AN476" s="255"/>
      <c r="AO476" s="255"/>
      <c r="AP476" s="255"/>
      <c r="AQ476" s="255"/>
      <c r="AR476" s="255"/>
      <c r="AS476" s="255"/>
      <c r="AT476" s="255"/>
      <c r="AU476" s="255"/>
      <c r="AV476" s="255"/>
      <c r="AW476" s="255"/>
      <c r="AX476" s="255"/>
      <c r="AY476" s="255"/>
      <c r="AZ476" s="255"/>
      <c r="BA476" s="255"/>
      <c r="BB476" s="255"/>
    </row>
    <row r="477" spans="2:54" s="241" customFormat="1" ht="38.25" hidden="1">
      <c r="B477" s="263" t="e">
        <f>IF('Formulario PPGR2'!$G477="","",CONCATENATE('Formulario PPGR2'!$C477,".",'Formulario PPGR2'!$D477,".",'Formulario PPGR2'!$E477,".",'Formulario PPGR2'!$F477))</f>
        <v>#REF!</v>
      </c>
      <c r="C477" s="263"/>
      <c r="D477" s="263" t="e">
        <f>IF('Formulario PPGR2'!$G477="","",'Formulario PPGR1'!#REF!)</f>
        <v>#REF!</v>
      </c>
      <c r="E477" s="263" t="e">
        <f>IF('Formulario PPGR2'!$G477="","",'Formulario PPGR1'!#REF!)</f>
        <v>#REF!</v>
      </c>
      <c r="F477" s="263" t="e">
        <f>IF('Formulario PPGR2'!$G477="","",'Formulario PPGR1'!#REF!)</f>
        <v>#REF!</v>
      </c>
      <c r="G477" s="232" t="s">
        <v>375</v>
      </c>
      <c r="H477" s="232" t="s">
        <v>1531</v>
      </c>
      <c r="I477" s="232" t="s">
        <v>1532</v>
      </c>
      <c r="J477" s="231"/>
      <c r="K477" s="231"/>
      <c r="L477" s="231"/>
      <c r="M477" s="231"/>
      <c r="N477" s="231"/>
      <c r="O477" s="231">
        <v>1</v>
      </c>
      <c r="P477" s="231"/>
      <c r="Q477" s="231"/>
      <c r="R477" s="231"/>
      <c r="S477" s="231"/>
      <c r="T477" s="231"/>
      <c r="U477" s="231">
        <v>1</v>
      </c>
      <c r="V477" s="239">
        <f>+Tabla2[[#This Row],[Dic]]+Tabla2[[#This Row],[Nov]]+Tabla2[[#This Row],[Oct]]+Tabla2[[#This Row],[Sep]]+Tabla2[[#This Row],[Ago]]+Tabla2[[#This Row],[Jul]]+Tabla2[[#This Row],[Jun]]+Tabla2[[#This Row],[May]]+Tabla2[[#This Row],[Abr]]+Tabla2[[#This Row],[Mar]]+Tabla2[[#This Row],[Feb]]+Tabla2[[#This Row],[Ene]]</f>
        <v>2</v>
      </c>
      <c r="W477" s="259" t="s">
        <v>674</v>
      </c>
      <c r="X477" s="259"/>
      <c r="Y477" s="232"/>
      <c r="Z477" s="231" t="s">
        <v>1516</v>
      </c>
      <c r="AA477" s="255"/>
      <c r="AB477" s="255"/>
      <c r="AC477" s="255"/>
      <c r="AD477" s="255"/>
      <c r="AE477" s="255"/>
      <c r="AF477" s="255"/>
      <c r="AG477" s="255"/>
      <c r="AH477" s="255"/>
      <c r="AI477" s="255"/>
      <c r="AJ477" s="255"/>
      <c r="AK477" s="255"/>
      <c r="AL477" s="255"/>
      <c r="AM477" s="255"/>
      <c r="AN477" s="255"/>
      <c r="AO477" s="255"/>
      <c r="AP477" s="255"/>
      <c r="AQ477" s="255"/>
      <c r="AR477" s="255"/>
      <c r="AS477" s="255"/>
      <c r="AT477" s="255"/>
      <c r="AU477" s="255"/>
      <c r="AV477" s="255"/>
      <c r="AW477" s="255"/>
      <c r="AX477" s="255"/>
      <c r="AY477" s="255"/>
      <c r="AZ477" s="255"/>
      <c r="BA477" s="255"/>
      <c r="BB477" s="255"/>
    </row>
    <row r="478" spans="2:54" s="241" customFormat="1" ht="51" hidden="1">
      <c r="B478" s="263" t="e">
        <f>IF('Formulario PPGR2'!$G478="","",CONCATENATE('Formulario PPGR2'!$C478,".",'Formulario PPGR2'!$D478,".",'Formulario PPGR2'!$E478,".",'Formulario PPGR2'!$F478))</f>
        <v>#REF!</v>
      </c>
      <c r="C478" s="263"/>
      <c r="D478" s="263" t="e">
        <f>IF('Formulario PPGR2'!$G478="","",'Formulario PPGR1'!#REF!)</f>
        <v>#REF!</v>
      </c>
      <c r="E478" s="263" t="e">
        <f>IF('Formulario PPGR2'!$G478="","",'Formulario PPGR1'!#REF!)</f>
        <v>#REF!</v>
      </c>
      <c r="F478" s="263" t="e">
        <f>IF('Formulario PPGR2'!$G478="","",'Formulario PPGR1'!#REF!)</f>
        <v>#REF!</v>
      </c>
      <c r="G478" s="232" t="s">
        <v>375</v>
      </c>
      <c r="H478" s="232" t="s">
        <v>1533</v>
      </c>
      <c r="I478" s="232" t="s">
        <v>1534</v>
      </c>
      <c r="J478" s="231"/>
      <c r="K478" s="231"/>
      <c r="L478" s="231"/>
      <c r="M478" s="231"/>
      <c r="N478" s="231"/>
      <c r="O478" s="231"/>
      <c r="P478" s="231"/>
      <c r="Q478" s="231">
        <v>1</v>
      </c>
      <c r="R478" s="231"/>
      <c r="S478" s="231"/>
      <c r="T478" s="231"/>
      <c r="U478" s="231"/>
      <c r="V478" s="239">
        <f>+Tabla2[[#This Row],[Dic]]+Tabla2[[#This Row],[Nov]]+Tabla2[[#This Row],[Oct]]+Tabla2[[#This Row],[Sep]]+Tabla2[[#This Row],[Ago]]+Tabla2[[#This Row],[Jul]]+Tabla2[[#This Row],[Jun]]+Tabla2[[#This Row],[May]]+Tabla2[[#This Row],[Abr]]+Tabla2[[#This Row],[Mar]]+Tabla2[[#This Row],[Feb]]+Tabla2[[#This Row],[Ene]]</f>
        <v>1</v>
      </c>
      <c r="W478" s="259" t="s">
        <v>1535</v>
      </c>
      <c r="X478" s="259"/>
      <c r="Y478" s="232"/>
      <c r="Z478" s="231" t="s">
        <v>1516</v>
      </c>
      <c r="AA478" s="255"/>
      <c r="AB478" s="255"/>
      <c r="AC478" s="255"/>
      <c r="AD478" s="255"/>
      <c r="AE478" s="255"/>
      <c r="AF478" s="255"/>
      <c r="AG478" s="255"/>
      <c r="AH478" s="255"/>
      <c r="AI478" s="255"/>
      <c r="AJ478" s="255"/>
      <c r="AK478" s="255"/>
      <c r="AL478" s="255"/>
      <c r="AM478" s="255"/>
      <c r="AN478" s="255"/>
      <c r="AO478" s="255"/>
      <c r="AP478" s="255"/>
      <c r="AQ478" s="255"/>
      <c r="AR478" s="255"/>
      <c r="AS478" s="255"/>
      <c r="AT478" s="255"/>
      <c r="AU478" s="255"/>
      <c r="AV478" s="255"/>
      <c r="AW478" s="255"/>
      <c r="AX478" s="255"/>
      <c r="AY478" s="255"/>
      <c r="AZ478" s="255"/>
      <c r="BA478" s="255"/>
      <c r="BB478" s="255"/>
    </row>
    <row r="479" spans="2:54" s="241" customFormat="1" ht="38.25" hidden="1">
      <c r="B479" s="263" t="e">
        <f>IF('Formulario PPGR2'!$G479="","",CONCATENATE('Formulario PPGR2'!$C479,".",'Formulario PPGR2'!$D479,".",'Formulario PPGR2'!$E479,".",'Formulario PPGR2'!$F479))</f>
        <v>#REF!</v>
      </c>
      <c r="C479" s="263"/>
      <c r="D479" s="263" t="e">
        <f>IF('Formulario PPGR2'!$G479="","",'Formulario PPGR1'!#REF!)</f>
        <v>#REF!</v>
      </c>
      <c r="E479" s="263" t="e">
        <f>IF('Formulario PPGR2'!$G479="","",'Formulario PPGR1'!#REF!)</f>
        <v>#REF!</v>
      </c>
      <c r="F479" s="263" t="e">
        <f>IF('Formulario PPGR2'!$G479="","",'Formulario PPGR1'!#REF!)</f>
        <v>#REF!</v>
      </c>
      <c r="G479" s="232" t="s">
        <v>375</v>
      </c>
      <c r="H479" s="232" t="s">
        <v>1536</v>
      </c>
      <c r="I479" s="232" t="s">
        <v>1537</v>
      </c>
      <c r="J479" s="231"/>
      <c r="K479" s="231"/>
      <c r="L479" s="231"/>
      <c r="M479" s="231"/>
      <c r="N479" s="231">
        <v>1</v>
      </c>
      <c r="O479" s="231"/>
      <c r="P479" s="231"/>
      <c r="Q479" s="231"/>
      <c r="R479" s="231"/>
      <c r="S479" s="231"/>
      <c r="T479" s="231"/>
      <c r="U479" s="231"/>
      <c r="V479" s="239">
        <f>+Tabla2[[#This Row],[Dic]]+Tabla2[[#This Row],[Nov]]+Tabla2[[#This Row],[Oct]]+Tabla2[[#This Row],[Sep]]+Tabla2[[#This Row],[Ago]]+Tabla2[[#This Row],[Jul]]+Tabla2[[#This Row],[Jun]]+Tabla2[[#This Row],[May]]+Tabla2[[#This Row],[Abr]]+Tabla2[[#This Row],[Mar]]+Tabla2[[#This Row],[Feb]]+Tabla2[[#This Row],[Ene]]</f>
        <v>1</v>
      </c>
      <c r="W479" s="259" t="s">
        <v>496</v>
      </c>
      <c r="X479" s="259" t="s">
        <v>610</v>
      </c>
      <c r="Y479" s="232"/>
      <c r="Z479" s="231" t="s">
        <v>1516</v>
      </c>
      <c r="AA479" s="255"/>
      <c r="AB479" s="255"/>
      <c r="AC479" s="255"/>
      <c r="AD479" s="255"/>
      <c r="AE479" s="255"/>
      <c r="AF479" s="255"/>
      <c r="AG479" s="255"/>
      <c r="AH479" s="255"/>
      <c r="AI479" s="255"/>
      <c r="AJ479" s="255"/>
      <c r="AK479" s="255"/>
      <c r="AL479" s="255"/>
      <c r="AM479" s="255"/>
      <c r="AN479" s="255"/>
      <c r="AO479" s="255"/>
      <c r="AP479" s="255"/>
      <c r="AQ479" s="255"/>
      <c r="AR479" s="255"/>
      <c r="AS479" s="255"/>
      <c r="AT479" s="255"/>
      <c r="AU479" s="255"/>
      <c r="AV479" s="255"/>
      <c r="AW479" s="255"/>
      <c r="AX479" s="255"/>
      <c r="AY479" s="255"/>
      <c r="AZ479" s="255"/>
      <c r="BA479" s="255"/>
      <c r="BB479" s="255"/>
    </row>
    <row r="480" spans="2:54" s="241" customFormat="1" ht="51" hidden="1">
      <c r="B480" s="263" t="e">
        <f>IF('Formulario PPGR2'!$G480="","",CONCATENATE('Formulario PPGR2'!$C480,".",'Formulario PPGR2'!$D480,".",'Formulario PPGR2'!$E480,".",'Formulario PPGR2'!$F480))</f>
        <v>#REF!</v>
      </c>
      <c r="C480" s="263"/>
      <c r="D480" s="263" t="e">
        <f>IF('Formulario PPGR2'!$G480="","",'Formulario PPGR1'!#REF!)</f>
        <v>#REF!</v>
      </c>
      <c r="E480" s="263" t="e">
        <f>IF('Formulario PPGR2'!$G480="","",'Formulario PPGR1'!#REF!)</f>
        <v>#REF!</v>
      </c>
      <c r="F480" s="263" t="e">
        <f>IF('Formulario PPGR2'!$G480="","",'Formulario PPGR1'!#REF!)</f>
        <v>#REF!</v>
      </c>
      <c r="G480" s="232" t="s">
        <v>375</v>
      </c>
      <c r="H480" s="232" t="s">
        <v>1538</v>
      </c>
      <c r="I480" s="232" t="s">
        <v>1539</v>
      </c>
      <c r="J480" s="231"/>
      <c r="K480" s="231"/>
      <c r="L480" s="231"/>
      <c r="M480" s="231"/>
      <c r="N480" s="231"/>
      <c r="O480" s="231">
        <v>1</v>
      </c>
      <c r="P480" s="231"/>
      <c r="Q480" s="231"/>
      <c r="R480" s="231"/>
      <c r="S480" s="231"/>
      <c r="T480" s="231"/>
      <c r="U480" s="231"/>
      <c r="V480" s="239">
        <f>+Tabla2[[#This Row],[Dic]]+Tabla2[[#This Row],[Nov]]+Tabla2[[#This Row],[Oct]]+Tabla2[[#This Row],[Sep]]+Tabla2[[#This Row],[Ago]]+Tabla2[[#This Row],[Jul]]+Tabla2[[#This Row],[Jun]]+Tabla2[[#This Row],[May]]+Tabla2[[#This Row],[Abr]]+Tabla2[[#This Row],[Mar]]+Tabla2[[#This Row],[Feb]]+Tabla2[[#This Row],[Ene]]</f>
        <v>1</v>
      </c>
      <c r="W480" s="259" t="s">
        <v>496</v>
      </c>
      <c r="X480" s="259" t="s">
        <v>518</v>
      </c>
      <c r="Y480" s="232"/>
      <c r="Z480" s="231" t="s">
        <v>1516</v>
      </c>
      <c r="AA480" s="255"/>
      <c r="AB480" s="255"/>
      <c r="AC480" s="255"/>
      <c r="AD480" s="255"/>
      <c r="AE480" s="255"/>
      <c r="AF480" s="255"/>
      <c r="AG480" s="255"/>
      <c r="AH480" s="255"/>
      <c r="AI480" s="255"/>
      <c r="AJ480" s="255"/>
      <c r="AK480" s="255"/>
      <c r="AL480" s="255"/>
      <c r="AM480" s="255"/>
      <c r="AN480" s="255"/>
      <c r="AO480" s="255"/>
      <c r="AP480" s="255"/>
      <c r="AQ480" s="255"/>
      <c r="AR480" s="255"/>
      <c r="AS480" s="255"/>
      <c r="AT480" s="255"/>
      <c r="AU480" s="255"/>
      <c r="AV480" s="255"/>
      <c r="AW480" s="255"/>
      <c r="AX480" s="255"/>
      <c r="AY480" s="255"/>
      <c r="AZ480" s="255"/>
      <c r="BA480" s="255"/>
      <c r="BB480" s="255"/>
    </row>
    <row r="481" spans="2:54" s="241" customFormat="1" ht="38.25" hidden="1">
      <c r="B481" s="263" t="e">
        <f>IF('Formulario PPGR2'!$G481="","",CONCATENATE('Formulario PPGR2'!$C481,".",'Formulario PPGR2'!$D481,".",'Formulario PPGR2'!$E481,".",'Formulario PPGR2'!$F481))</f>
        <v>#REF!</v>
      </c>
      <c r="C481" s="263"/>
      <c r="D481" s="263" t="e">
        <f>IF('Formulario PPGR2'!$G481="","",'Formulario PPGR1'!#REF!)</f>
        <v>#REF!</v>
      </c>
      <c r="E481" s="263" t="e">
        <f>IF('Formulario PPGR2'!$G481="","",'Formulario PPGR1'!#REF!)</f>
        <v>#REF!</v>
      </c>
      <c r="F481" s="263" t="e">
        <f>IF('Formulario PPGR2'!$G481="","",'Formulario PPGR1'!#REF!)</f>
        <v>#REF!</v>
      </c>
      <c r="G481" s="232" t="s">
        <v>375</v>
      </c>
      <c r="H481" s="232" t="s">
        <v>1540</v>
      </c>
      <c r="I481" s="232" t="s">
        <v>1541</v>
      </c>
      <c r="J481" s="231"/>
      <c r="K481" s="231"/>
      <c r="L481" s="231"/>
      <c r="M481" s="231"/>
      <c r="N481" s="231"/>
      <c r="O481" s="231"/>
      <c r="P481" s="231">
        <v>1</v>
      </c>
      <c r="Q481" s="231"/>
      <c r="R481" s="231"/>
      <c r="S481" s="231"/>
      <c r="T481" s="231"/>
      <c r="U481" s="231"/>
      <c r="V481" s="239">
        <f>+Tabla2[[#This Row],[Dic]]+Tabla2[[#This Row],[Nov]]+Tabla2[[#This Row],[Oct]]+Tabla2[[#This Row],[Sep]]+Tabla2[[#This Row],[Ago]]+Tabla2[[#This Row],[Jul]]+Tabla2[[#This Row],[Jun]]+Tabla2[[#This Row],[May]]+Tabla2[[#This Row],[Abr]]+Tabla2[[#This Row],[Mar]]+Tabla2[[#This Row],[Feb]]+Tabla2[[#This Row],[Ene]]</f>
        <v>1</v>
      </c>
      <c r="W481" s="259" t="s">
        <v>674</v>
      </c>
      <c r="X481" s="259" t="s">
        <v>528</v>
      </c>
      <c r="Y481" s="232"/>
      <c r="Z481" s="231" t="s">
        <v>1516</v>
      </c>
      <c r="AA481" s="255"/>
      <c r="AB481" s="255"/>
      <c r="AC481" s="255"/>
      <c r="AD481" s="255"/>
      <c r="AE481" s="255"/>
      <c r="AF481" s="255"/>
      <c r="AG481" s="255"/>
      <c r="AH481" s="255"/>
      <c r="AI481" s="255"/>
      <c r="AJ481" s="255"/>
      <c r="AK481" s="255"/>
      <c r="AL481" s="255"/>
      <c r="AM481" s="255"/>
      <c r="AN481" s="255"/>
      <c r="AO481" s="255"/>
      <c r="AP481" s="255"/>
      <c r="AQ481" s="255"/>
      <c r="AR481" s="255"/>
      <c r="AS481" s="255"/>
      <c r="AT481" s="255"/>
      <c r="AU481" s="255"/>
      <c r="AV481" s="255"/>
      <c r="AW481" s="255"/>
      <c r="AX481" s="255"/>
      <c r="AY481" s="255"/>
      <c r="AZ481" s="255"/>
      <c r="BA481" s="255"/>
      <c r="BB481" s="255"/>
    </row>
    <row r="482" spans="2:54" s="241" customFormat="1" ht="38.25" hidden="1">
      <c r="B482" s="263" t="e">
        <f>IF('Formulario PPGR2'!$G482="","",CONCATENATE('Formulario PPGR2'!$C482,".",'Formulario PPGR2'!$D482,".",'Formulario PPGR2'!$E482,".",'Formulario PPGR2'!$F482))</f>
        <v>#REF!</v>
      </c>
      <c r="C482" s="263"/>
      <c r="D482" s="263" t="e">
        <f>IF('Formulario PPGR2'!$G482="","",'Formulario PPGR1'!#REF!)</f>
        <v>#REF!</v>
      </c>
      <c r="E482" s="263" t="e">
        <f>IF('Formulario PPGR2'!$G482="","",'Formulario PPGR1'!#REF!)</f>
        <v>#REF!</v>
      </c>
      <c r="F482" s="263" t="e">
        <f>IF('Formulario PPGR2'!$G482="","",'Formulario PPGR1'!#REF!)</f>
        <v>#REF!</v>
      </c>
      <c r="G482" s="232" t="s">
        <v>375</v>
      </c>
      <c r="H482" s="232" t="s">
        <v>1542</v>
      </c>
      <c r="I482" s="232" t="s">
        <v>1543</v>
      </c>
      <c r="J482" s="231"/>
      <c r="K482" s="231"/>
      <c r="L482" s="231"/>
      <c r="M482" s="231"/>
      <c r="N482" s="231"/>
      <c r="O482" s="231"/>
      <c r="P482" s="231"/>
      <c r="Q482" s="231"/>
      <c r="R482" s="231"/>
      <c r="S482" s="231">
        <v>1</v>
      </c>
      <c r="T482" s="231"/>
      <c r="U482" s="231"/>
      <c r="V482" s="239">
        <f>+Tabla2[[#This Row],[Dic]]+Tabla2[[#This Row],[Nov]]+Tabla2[[#This Row],[Oct]]+Tabla2[[#This Row],[Sep]]+Tabla2[[#This Row],[Ago]]+Tabla2[[#This Row],[Jul]]+Tabla2[[#This Row],[Jun]]+Tabla2[[#This Row],[May]]+Tabla2[[#This Row],[Abr]]+Tabla2[[#This Row],[Mar]]+Tabla2[[#This Row],[Feb]]+Tabla2[[#This Row],[Ene]]</f>
        <v>1</v>
      </c>
      <c r="W482" s="259" t="s">
        <v>496</v>
      </c>
      <c r="X482" s="259" t="s">
        <v>610</v>
      </c>
      <c r="Y482" s="232"/>
      <c r="Z482" s="231" t="s">
        <v>1516</v>
      </c>
      <c r="AA482" s="255"/>
      <c r="AB482" s="255"/>
      <c r="AC482" s="255"/>
      <c r="AD482" s="255"/>
      <c r="AE482" s="255"/>
      <c r="AF482" s="255"/>
      <c r="AG482" s="255"/>
      <c r="AH482" s="255"/>
      <c r="AI482" s="255"/>
      <c r="AJ482" s="255"/>
      <c r="AK482" s="255"/>
      <c r="AL482" s="255"/>
      <c r="AM482" s="255"/>
      <c r="AN482" s="255"/>
      <c r="AO482" s="255"/>
      <c r="AP482" s="255"/>
      <c r="AQ482" s="255"/>
      <c r="AR482" s="255"/>
      <c r="AS482" s="255"/>
      <c r="AT482" s="255"/>
      <c r="AU482" s="255"/>
      <c r="AV482" s="255"/>
      <c r="AW482" s="255"/>
      <c r="AX482" s="255"/>
      <c r="AY482" s="255"/>
      <c r="AZ482" s="255"/>
      <c r="BA482" s="255"/>
      <c r="BB482" s="255"/>
    </row>
    <row r="483" spans="2:54" s="241" customFormat="1" ht="51" hidden="1">
      <c r="B483" s="263" t="e">
        <f>IF('Formulario PPGR2'!$G483="","",CONCATENATE('Formulario PPGR2'!$C483,".",'Formulario PPGR2'!$D483,".",'Formulario PPGR2'!$E483,".",'Formulario PPGR2'!$F483))</f>
        <v>#REF!</v>
      </c>
      <c r="C483" s="263"/>
      <c r="D483" s="263" t="e">
        <f>IF('Formulario PPGR2'!$G483="","",'Formulario PPGR1'!#REF!)</f>
        <v>#REF!</v>
      </c>
      <c r="E483" s="263" t="e">
        <f>IF('Formulario PPGR2'!$G483="","",'Formulario PPGR1'!#REF!)</f>
        <v>#REF!</v>
      </c>
      <c r="F483" s="263" t="e">
        <f>IF('Formulario PPGR2'!$G483="","",'Formulario PPGR1'!#REF!)</f>
        <v>#REF!</v>
      </c>
      <c r="G483" s="232" t="s">
        <v>375</v>
      </c>
      <c r="H483" s="232" t="s">
        <v>1544</v>
      </c>
      <c r="I483" s="232" t="s">
        <v>1545</v>
      </c>
      <c r="J483" s="231"/>
      <c r="K483" s="231"/>
      <c r="L483" s="231"/>
      <c r="M483" s="231">
        <v>2</v>
      </c>
      <c r="N483" s="231">
        <v>1</v>
      </c>
      <c r="O483" s="231">
        <v>2</v>
      </c>
      <c r="P483" s="231"/>
      <c r="Q483" s="231"/>
      <c r="R483" s="231"/>
      <c r="S483" s="231"/>
      <c r="T483" s="231"/>
      <c r="U483" s="231"/>
      <c r="V483" s="239">
        <f>+Tabla2[[#This Row],[Dic]]+Tabla2[[#This Row],[Nov]]+Tabla2[[#This Row],[Oct]]+Tabla2[[#This Row],[Sep]]+Tabla2[[#This Row],[Ago]]+Tabla2[[#This Row],[Jul]]+Tabla2[[#This Row],[Jun]]+Tabla2[[#This Row],[May]]+Tabla2[[#This Row],[Abr]]+Tabla2[[#This Row],[Mar]]+Tabla2[[#This Row],[Feb]]+Tabla2[[#This Row],[Ene]]</f>
        <v>5</v>
      </c>
      <c r="W483" s="259" t="s">
        <v>496</v>
      </c>
      <c r="X483" s="259" t="s">
        <v>528</v>
      </c>
      <c r="Y483" s="232"/>
      <c r="Z483" s="231" t="s">
        <v>1516</v>
      </c>
      <c r="AA483" s="255"/>
      <c r="AB483" s="255"/>
      <c r="AC483" s="255"/>
      <c r="AD483" s="255"/>
      <c r="AE483" s="255"/>
      <c r="AF483" s="255"/>
      <c r="AG483" s="255"/>
      <c r="AH483" s="255"/>
      <c r="AI483" s="255"/>
      <c r="AJ483" s="255"/>
      <c r="AK483" s="255"/>
      <c r="AL483" s="255"/>
      <c r="AM483" s="255"/>
      <c r="AN483" s="255"/>
      <c r="AO483" s="255"/>
      <c r="AP483" s="255"/>
      <c r="AQ483" s="255"/>
      <c r="AR483" s="255"/>
      <c r="AS483" s="255"/>
      <c r="AT483" s="255"/>
      <c r="AU483" s="255"/>
      <c r="AV483" s="255"/>
      <c r="AW483" s="255"/>
      <c r="AX483" s="255"/>
      <c r="AY483" s="255"/>
      <c r="AZ483" s="255"/>
      <c r="BA483" s="255"/>
      <c r="BB483" s="255"/>
    </row>
    <row r="484" spans="2:54" s="241" customFormat="1" ht="38.25" hidden="1">
      <c r="B484" s="263" t="e">
        <f>IF('Formulario PPGR2'!$G484="","",CONCATENATE('Formulario PPGR2'!$C484,".",'Formulario PPGR2'!$D484,".",'Formulario PPGR2'!$E484,".",'Formulario PPGR2'!$F484))</f>
        <v>#REF!</v>
      </c>
      <c r="C484" s="263"/>
      <c r="D484" s="263" t="e">
        <f>IF('Formulario PPGR2'!$G484="","",'Formulario PPGR1'!#REF!)</f>
        <v>#REF!</v>
      </c>
      <c r="E484" s="263" t="e">
        <f>IF('Formulario PPGR2'!$G484="","",'Formulario PPGR1'!#REF!)</f>
        <v>#REF!</v>
      </c>
      <c r="F484" s="263" t="e">
        <f>IF('Formulario PPGR2'!$G484="","",'Formulario PPGR1'!#REF!)</f>
        <v>#REF!</v>
      </c>
      <c r="G484" s="232" t="s">
        <v>377</v>
      </c>
      <c r="H484" s="232" t="s">
        <v>1546</v>
      </c>
      <c r="I484" s="232" t="s">
        <v>1547</v>
      </c>
      <c r="J484" s="231"/>
      <c r="K484" s="231"/>
      <c r="L484" s="231">
        <v>2</v>
      </c>
      <c r="M484" s="231"/>
      <c r="N484" s="231"/>
      <c r="O484" s="231">
        <v>2</v>
      </c>
      <c r="P484" s="231"/>
      <c r="Q484" s="231"/>
      <c r="R484" s="231">
        <v>2</v>
      </c>
      <c r="S484" s="231"/>
      <c r="T484" s="231"/>
      <c r="U484" s="231"/>
      <c r="V484" s="239">
        <f>+Tabla2[[#This Row],[Dic]]+Tabla2[[#This Row],[Nov]]+Tabla2[[#This Row],[Oct]]+Tabla2[[#This Row],[Sep]]+Tabla2[[#This Row],[Ago]]+Tabla2[[#This Row],[Jul]]+Tabla2[[#This Row],[Jun]]+Tabla2[[#This Row],[May]]+Tabla2[[#This Row],[Abr]]+Tabla2[[#This Row],[Mar]]+Tabla2[[#This Row],[Feb]]+Tabla2[[#This Row],[Ene]]</f>
        <v>6</v>
      </c>
      <c r="W484" s="259" t="s">
        <v>513</v>
      </c>
      <c r="X484" s="259"/>
      <c r="Y484" s="232"/>
      <c r="Z484" s="231" t="s">
        <v>1516</v>
      </c>
      <c r="AA484" s="255"/>
      <c r="AB484" s="255"/>
      <c r="AC484" s="255"/>
      <c r="AD484" s="255"/>
      <c r="AE484" s="255"/>
      <c r="AF484" s="255"/>
      <c r="AG484" s="255"/>
      <c r="AH484" s="255"/>
      <c r="AI484" s="255"/>
      <c r="AJ484" s="255"/>
      <c r="AK484" s="255"/>
      <c r="AL484" s="255"/>
      <c r="AM484" s="255"/>
      <c r="AN484" s="255"/>
      <c r="AO484" s="255"/>
      <c r="AP484" s="255"/>
      <c r="AQ484" s="255"/>
      <c r="AR484" s="255"/>
      <c r="AS484" s="255"/>
      <c r="AT484" s="255"/>
      <c r="AU484" s="255"/>
      <c r="AV484" s="255"/>
      <c r="AW484" s="255"/>
      <c r="AX484" s="255"/>
      <c r="AY484" s="255"/>
      <c r="AZ484" s="255"/>
      <c r="BA484" s="255"/>
      <c r="BB484" s="255"/>
    </row>
    <row r="485" spans="2:54" s="241" customFormat="1" ht="63.75" hidden="1">
      <c r="B485" s="263" t="e">
        <f>IF('Formulario PPGR2'!$G485="","",CONCATENATE('Formulario PPGR2'!$C485,".",'Formulario PPGR2'!$D485,".",'Formulario PPGR2'!$E485,".",'Formulario PPGR2'!$F485))</f>
        <v>#REF!</v>
      </c>
      <c r="C485" s="263"/>
      <c r="D485" s="263" t="e">
        <f>IF('Formulario PPGR2'!$G485="","",'Formulario PPGR1'!#REF!)</f>
        <v>#REF!</v>
      </c>
      <c r="E485" s="263" t="e">
        <f>IF('Formulario PPGR2'!$G485="","",'Formulario PPGR1'!#REF!)</f>
        <v>#REF!</v>
      </c>
      <c r="F485" s="263" t="e">
        <f>IF('Formulario PPGR2'!$G485="","",'Formulario PPGR1'!#REF!)</f>
        <v>#REF!</v>
      </c>
      <c r="G485" s="232" t="s">
        <v>379</v>
      </c>
      <c r="H485" s="232" t="s">
        <v>1548</v>
      </c>
      <c r="I485" s="232" t="s">
        <v>1549</v>
      </c>
      <c r="J485" s="231"/>
      <c r="K485" s="231"/>
      <c r="L485" s="231"/>
      <c r="M485" s="231">
        <v>1</v>
      </c>
      <c r="N485" s="231"/>
      <c r="O485" s="231"/>
      <c r="P485" s="231"/>
      <c r="Q485" s="231">
        <v>1</v>
      </c>
      <c r="R485" s="231"/>
      <c r="S485" s="231"/>
      <c r="T485" s="231"/>
      <c r="U485" s="231">
        <v>1</v>
      </c>
      <c r="V485" s="239">
        <f>+Tabla2[[#This Row],[Dic]]+Tabla2[[#This Row],[Nov]]+Tabla2[[#This Row],[Oct]]+Tabla2[[#This Row],[Sep]]+Tabla2[[#This Row],[Ago]]+Tabla2[[#This Row],[Jul]]+Tabla2[[#This Row],[Jun]]+Tabla2[[#This Row],[May]]+Tabla2[[#This Row],[Abr]]+Tabla2[[#This Row],[Mar]]+Tabla2[[#This Row],[Feb]]+Tabla2[[#This Row],[Ene]]</f>
        <v>3</v>
      </c>
      <c r="W485" s="259" t="s">
        <v>513</v>
      </c>
      <c r="X485" s="259" t="s">
        <v>507</v>
      </c>
      <c r="Y485" s="232" t="s">
        <v>1550</v>
      </c>
      <c r="Z485" s="231" t="s">
        <v>1516</v>
      </c>
      <c r="AA485" s="255"/>
      <c r="AB485" s="255"/>
      <c r="AC485" s="255"/>
      <c r="AD485" s="255"/>
      <c r="AE485" s="255"/>
      <c r="AF485" s="255"/>
      <c r="AG485" s="255"/>
      <c r="AH485" s="255"/>
      <c r="AI485" s="255"/>
      <c r="AJ485" s="255"/>
      <c r="AK485" s="255"/>
      <c r="AL485" s="255"/>
      <c r="AM485" s="255"/>
      <c r="AN485" s="255"/>
      <c r="AO485" s="255"/>
      <c r="AP485" s="255"/>
      <c r="AQ485" s="255"/>
      <c r="AR485" s="255"/>
      <c r="AS485" s="255"/>
      <c r="AT485" s="255"/>
      <c r="AU485" s="255"/>
      <c r="AV485" s="255"/>
      <c r="AW485" s="255"/>
      <c r="AX485" s="255"/>
      <c r="AY485" s="255"/>
      <c r="AZ485" s="255"/>
      <c r="BA485" s="255"/>
      <c r="BB485" s="255"/>
    </row>
    <row r="486" spans="2:54" s="241" customFormat="1" ht="38.25" hidden="1">
      <c r="B486" s="263" t="e">
        <f>IF('Formulario PPGR2'!$G486="","",CONCATENATE('Formulario PPGR2'!$C486,".",'Formulario PPGR2'!$D486,".",'Formulario PPGR2'!$E486,".",'Formulario PPGR2'!$F486))</f>
        <v>#REF!</v>
      </c>
      <c r="C486" s="263"/>
      <c r="D486" s="263" t="e">
        <f>IF('Formulario PPGR2'!$G486="","",'Formulario PPGR1'!#REF!)</f>
        <v>#REF!</v>
      </c>
      <c r="E486" s="263" t="e">
        <f>IF('Formulario PPGR2'!$G486="","",'Formulario PPGR1'!#REF!)</f>
        <v>#REF!</v>
      </c>
      <c r="F486" s="263" t="e">
        <f>IF('Formulario PPGR2'!$G486="","",'Formulario PPGR1'!#REF!)</f>
        <v>#REF!</v>
      </c>
      <c r="G486" s="232" t="s">
        <v>379</v>
      </c>
      <c r="H486" s="232" t="s">
        <v>1551</v>
      </c>
      <c r="I486" s="232" t="s">
        <v>1552</v>
      </c>
      <c r="J486" s="231"/>
      <c r="K486" s="231"/>
      <c r="L486" s="231"/>
      <c r="M486" s="231">
        <v>1</v>
      </c>
      <c r="N486" s="231"/>
      <c r="O486" s="231"/>
      <c r="P486" s="231"/>
      <c r="Q486" s="231"/>
      <c r="R486" s="231"/>
      <c r="S486" s="231"/>
      <c r="T486" s="231"/>
      <c r="U486" s="231"/>
      <c r="V486" s="239">
        <f>+Tabla2[[#This Row],[Dic]]+Tabla2[[#This Row],[Nov]]+Tabla2[[#This Row],[Oct]]+Tabla2[[#This Row],[Sep]]+Tabla2[[#This Row],[Ago]]+Tabla2[[#This Row],[Jul]]+Tabla2[[#This Row],[Jun]]+Tabla2[[#This Row],[May]]+Tabla2[[#This Row],[Abr]]+Tabla2[[#This Row],[Mar]]+Tabla2[[#This Row],[Feb]]+Tabla2[[#This Row],[Ene]]</f>
        <v>1</v>
      </c>
      <c r="W486" s="259" t="s">
        <v>735</v>
      </c>
      <c r="X486" s="259" t="s">
        <v>496</v>
      </c>
      <c r="Y486" s="232"/>
      <c r="Z486" s="231" t="s">
        <v>1516</v>
      </c>
      <c r="AA486" s="255"/>
      <c r="AB486" s="255"/>
      <c r="AC486" s="255"/>
      <c r="AD486" s="255"/>
      <c r="AE486" s="255"/>
      <c r="AF486" s="255"/>
      <c r="AG486" s="255"/>
      <c r="AH486" s="255"/>
      <c r="AI486" s="255"/>
      <c r="AJ486" s="255"/>
      <c r="AK486" s="255"/>
      <c r="AL486" s="255"/>
      <c r="AM486" s="255"/>
      <c r="AN486" s="255"/>
      <c r="AO486" s="255"/>
      <c r="AP486" s="255"/>
      <c r="AQ486" s="255"/>
      <c r="AR486" s="255"/>
      <c r="AS486" s="255"/>
      <c r="AT486" s="255"/>
      <c r="AU486" s="255"/>
      <c r="AV486" s="255"/>
      <c r="AW486" s="255"/>
      <c r="AX486" s="255"/>
      <c r="AY486" s="255"/>
      <c r="AZ486" s="255"/>
      <c r="BA486" s="255"/>
      <c r="BB486" s="255"/>
    </row>
    <row r="487" spans="2:54" s="241" customFormat="1" ht="38.25" hidden="1">
      <c r="B487" s="263" t="e">
        <f>IF('Formulario PPGR2'!$G487="","",CONCATENATE('Formulario PPGR2'!$C487,".",'Formulario PPGR2'!$D487,".",'Formulario PPGR2'!$E487,".",'Formulario PPGR2'!$F487))</f>
        <v>#REF!</v>
      </c>
      <c r="C487" s="263"/>
      <c r="D487" s="263" t="e">
        <f>IF('Formulario PPGR2'!$G487="","",'Formulario PPGR1'!#REF!)</f>
        <v>#REF!</v>
      </c>
      <c r="E487" s="263" t="e">
        <f>IF('Formulario PPGR2'!$G487="","",'Formulario PPGR1'!#REF!)</f>
        <v>#REF!</v>
      </c>
      <c r="F487" s="263" t="e">
        <f>IF('Formulario PPGR2'!$G487="","",'Formulario PPGR1'!#REF!)</f>
        <v>#REF!</v>
      </c>
      <c r="G487" s="232" t="s">
        <v>379</v>
      </c>
      <c r="H487" s="232" t="s">
        <v>1553</v>
      </c>
      <c r="I487" s="232" t="s">
        <v>1554</v>
      </c>
      <c r="J487" s="231"/>
      <c r="K487" s="231"/>
      <c r="L487" s="231"/>
      <c r="M487" s="231"/>
      <c r="N487" s="231">
        <v>1</v>
      </c>
      <c r="O487" s="231"/>
      <c r="P487" s="231"/>
      <c r="Q487" s="231"/>
      <c r="R487" s="231">
        <v>2</v>
      </c>
      <c r="S487" s="231"/>
      <c r="T487" s="231"/>
      <c r="U487" s="231"/>
      <c r="V487" s="239">
        <f>+Tabla2[[#This Row],[Dic]]+Tabla2[[#This Row],[Nov]]+Tabla2[[#This Row],[Oct]]+Tabla2[[#This Row],[Sep]]+Tabla2[[#This Row],[Ago]]+Tabla2[[#This Row],[Jul]]+Tabla2[[#This Row],[Jun]]+Tabla2[[#This Row],[May]]+Tabla2[[#This Row],[Abr]]+Tabla2[[#This Row],[Mar]]+Tabla2[[#This Row],[Feb]]+Tabla2[[#This Row],[Ene]]</f>
        <v>3</v>
      </c>
      <c r="W487" s="259" t="s">
        <v>496</v>
      </c>
      <c r="X487" s="259" t="s">
        <v>528</v>
      </c>
      <c r="Y487" s="232"/>
      <c r="Z487" s="231" t="s">
        <v>1516</v>
      </c>
      <c r="AA487" s="255"/>
      <c r="AB487" s="255"/>
      <c r="AC487" s="255"/>
      <c r="AD487" s="255"/>
      <c r="AE487" s="255"/>
      <c r="AF487" s="255"/>
      <c r="AG487" s="255"/>
      <c r="AH487" s="255"/>
      <c r="AI487" s="255"/>
      <c r="AJ487" s="255"/>
      <c r="AK487" s="255"/>
      <c r="AL487" s="255"/>
      <c r="AM487" s="255"/>
      <c r="AN487" s="255"/>
      <c r="AO487" s="255"/>
      <c r="AP487" s="255"/>
      <c r="AQ487" s="255"/>
      <c r="AR487" s="255"/>
      <c r="AS487" s="255"/>
      <c r="AT487" s="255"/>
      <c r="AU487" s="255"/>
      <c r="AV487" s="255"/>
      <c r="AW487" s="255"/>
      <c r="AX487" s="255"/>
      <c r="AY487" s="255"/>
      <c r="AZ487" s="255"/>
      <c r="BA487" s="255"/>
      <c r="BB487" s="255"/>
    </row>
    <row r="488" spans="2:54" s="241" customFormat="1" ht="38.25" hidden="1">
      <c r="B488" s="263" t="e">
        <f>IF('Formulario PPGR2'!$G488="","",CONCATENATE('Formulario PPGR2'!$C488,".",'Formulario PPGR2'!$D488,".",'Formulario PPGR2'!$E488,".",'Formulario PPGR2'!$F488))</f>
        <v>#REF!</v>
      </c>
      <c r="C488" s="263"/>
      <c r="D488" s="263" t="e">
        <f>IF('Formulario PPGR2'!$G488="","",'Formulario PPGR1'!#REF!)</f>
        <v>#REF!</v>
      </c>
      <c r="E488" s="263" t="e">
        <f>IF('Formulario PPGR2'!$G488="","",'Formulario PPGR1'!#REF!)</f>
        <v>#REF!</v>
      </c>
      <c r="F488" s="263" t="e">
        <f>IF('Formulario PPGR2'!$G488="","",'Formulario PPGR1'!#REF!)</f>
        <v>#REF!</v>
      </c>
      <c r="G488" s="232" t="s">
        <v>379</v>
      </c>
      <c r="H488" s="232" t="s">
        <v>1555</v>
      </c>
      <c r="I488" s="232" t="s">
        <v>1556</v>
      </c>
      <c r="J488" s="231"/>
      <c r="K488" s="231"/>
      <c r="L488" s="231"/>
      <c r="M488" s="231">
        <v>1</v>
      </c>
      <c r="N488" s="231"/>
      <c r="O488" s="231"/>
      <c r="P488" s="231">
        <v>1</v>
      </c>
      <c r="Q488" s="231"/>
      <c r="R488" s="231"/>
      <c r="S488" s="231">
        <v>1</v>
      </c>
      <c r="T488" s="231"/>
      <c r="U488" s="231"/>
      <c r="V488" s="239">
        <f>+Tabla2[[#This Row],[Dic]]+Tabla2[[#This Row],[Nov]]+Tabla2[[#This Row],[Oct]]+Tabla2[[#This Row],[Sep]]+Tabla2[[#This Row],[Ago]]+Tabla2[[#This Row],[Jul]]+Tabla2[[#This Row],[Jun]]+Tabla2[[#This Row],[May]]+Tabla2[[#This Row],[Abr]]+Tabla2[[#This Row],[Mar]]+Tabla2[[#This Row],[Feb]]+Tabla2[[#This Row],[Ene]]</f>
        <v>3</v>
      </c>
      <c r="W488" s="259" t="s">
        <v>674</v>
      </c>
      <c r="X488" s="259" t="s">
        <v>507</v>
      </c>
      <c r="Y488" s="259" t="s">
        <v>1557</v>
      </c>
      <c r="Z488" s="231" t="s">
        <v>1516</v>
      </c>
      <c r="AA488" s="255"/>
      <c r="AB488" s="255"/>
      <c r="AC488" s="255"/>
      <c r="AD488" s="255"/>
      <c r="AE488" s="255"/>
      <c r="AF488" s="255"/>
      <c r="AG488" s="255"/>
      <c r="AH488" s="255"/>
      <c r="AI488" s="255"/>
      <c r="AJ488" s="255"/>
      <c r="AK488" s="255"/>
      <c r="AL488" s="255"/>
      <c r="AM488" s="255"/>
      <c r="AN488" s="255"/>
      <c r="AO488" s="255"/>
      <c r="AP488" s="255"/>
      <c r="AQ488" s="255"/>
      <c r="AR488" s="255"/>
      <c r="AS488" s="255"/>
      <c r="AT488" s="255"/>
      <c r="AU488" s="255"/>
      <c r="AV488" s="255"/>
      <c r="AW488" s="255"/>
      <c r="AX488" s="255"/>
      <c r="AY488" s="255"/>
      <c r="AZ488" s="255"/>
      <c r="BA488" s="255"/>
      <c r="BB488" s="255"/>
    </row>
    <row r="489" spans="2:54" s="241" customFormat="1" ht="38.25" hidden="1">
      <c r="B489" s="263" t="e">
        <f>IF('Formulario PPGR2'!$G489="","",CONCATENATE('Formulario PPGR2'!$C489,".",'Formulario PPGR2'!$D489,".",'Formulario PPGR2'!$E489,".",'Formulario PPGR2'!$F489))</f>
        <v>#REF!</v>
      </c>
      <c r="C489" s="263"/>
      <c r="D489" s="263" t="e">
        <f>IF('Formulario PPGR2'!$G489="","",'Formulario PPGR1'!#REF!)</f>
        <v>#REF!</v>
      </c>
      <c r="E489" s="263" t="e">
        <f>IF('Formulario PPGR2'!$G489="","",'Formulario PPGR1'!#REF!)</f>
        <v>#REF!</v>
      </c>
      <c r="F489" s="263" t="e">
        <f>IF('Formulario PPGR2'!$G489="","",'Formulario PPGR1'!#REF!)</f>
        <v>#REF!</v>
      </c>
      <c r="G489" s="232" t="s">
        <v>379</v>
      </c>
      <c r="H489" s="232" t="s">
        <v>1558</v>
      </c>
      <c r="I489" s="232" t="s">
        <v>1559</v>
      </c>
      <c r="J489" s="231"/>
      <c r="K489" s="231"/>
      <c r="L489" s="231"/>
      <c r="M489" s="231">
        <v>1</v>
      </c>
      <c r="N489" s="231"/>
      <c r="O489" s="231"/>
      <c r="P489" s="231"/>
      <c r="Q489" s="231">
        <v>1</v>
      </c>
      <c r="R489" s="231"/>
      <c r="S489" s="231"/>
      <c r="T489" s="231"/>
      <c r="U489" s="231"/>
      <c r="V489" s="239">
        <f>+Tabla2[[#This Row],[Dic]]+Tabla2[[#This Row],[Nov]]+Tabla2[[#This Row],[Oct]]+Tabla2[[#This Row],[Sep]]+Tabla2[[#This Row],[Ago]]+Tabla2[[#This Row],[Jul]]+Tabla2[[#This Row],[Jun]]+Tabla2[[#This Row],[May]]+Tabla2[[#This Row],[Abr]]+Tabla2[[#This Row],[Mar]]+Tabla2[[#This Row],[Feb]]+Tabla2[[#This Row],[Ene]]</f>
        <v>2</v>
      </c>
      <c r="W489" s="259" t="s">
        <v>513</v>
      </c>
      <c r="X489" s="259"/>
      <c r="Y489" s="232"/>
      <c r="Z489" s="231" t="s">
        <v>1516</v>
      </c>
      <c r="AA489" s="255"/>
      <c r="AB489" s="255"/>
      <c r="AC489" s="255"/>
      <c r="AD489" s="255"/>
      <c r="AE489" s="255"/>
      <c r="AF489" s="255"/>
      <c r="AG489" s="255"/>
      <c r="AH489" s="255"/>
      <c r="AI489" s="255"/>
      <c r="AJ489" s="255"/>
      <c r="AK489" s="255"/>
      <c r="AL489" s="255"/>
      <c r="AM489" s="255"/>
      <c r="AN489" s="255"/>
      <c r="AO489" s="255"/>
      <c r="AP489" s="255"/>
      <c r="AQ489" s="255"/>
      <c r="AR489" s="255"/>
      <c r="AS489" s="255"/>
      <c r="AT489" s="255"/>
      <c r="AU489" s="255"/>
      <c r="AV489" s="255"/>
      <c r="AW489" s="255"/>
      <c r="AX489" s="255"/>
      <c r="AY489" s="255"/>
      <c r="AZ489" s="255"/>
      <c r="BA489" s="255"/>
      <c r="BB489" s="255"/>
    </row>
    <row r="490" spans="2:54" s="241" customFormat="1" ht="38.25" hidden="1">
      <c r="B490" s="263" t="e">
        <f>IF('Formulario PPGR2'!$G490="","",CONCATENATE('Formulario PPGR2'!$C490,".",'Formulario PPGR2'!$D490,".",'Formulario PPGR2'!$E490,".",'Formulario PPGR2'!$F490))</f>
        <v>#REF!</v>
      </c>
      <c r="C490" s="263"/>
      <c r="D490" s="263" t="e">
        <f>IF('Formulario PPGR2'!$G490="","",'Formulario PPGR1'!#REF!)</f>
        <v>#REF!</v>
      </c>
      <c r="E490" s="263" t="e">
        <f>IF('Formulario PPGR2'!$G490="","",'Formulario PPGR1'!#REF!)</f>
        <v>#REF!</v>
      </c>
      <c r="F490" s="263" t="e">
        <f>IF('Formulario PPGR2'!$G490="","",'Formulario PPGR1'!#REF!)</f>
        <v>#REF!</v>
      </c>
      <c r="G490" s="232" t="s">
        <v>379</v>
      </c>
      <c r="H490" s="232" t="s">
        <v>1560</v>
      </c>
      <c r="I490" s="232" t="s">
        <v>1561</v>
      </c>
      <c r="J490" s="231"/>
      <c r="K490" s="231"/>
      <c r="L490" s="231"/>
      <c r="M490" s="231"/>
      <c r="N490" s="231">
        <v>1</v>
      </c>
      <c r="O490" s="231"/>
      <c r="P490" s="231"/>
      <c r="Q490" s="231"/>
      <c r="R490" s="231">
        <v>2</v>
      </c>
      <c r="S490" s="231"/>
      <c r="T490" s="231"/>
      <c r="U490" s="231">
        <v>1</v>
      </c>
      <c r="V490" s="239">
        <f>+Tabla2[[#This Row],[Dic]]+Tabla2[[#This Row],[Nov]]+Tabla2[[#This Row],[Oct]]+Tabla2[[#This Row],[Sep]]+Tabla2[[#This Row],[Ago]]+Tabla2[[#This Row],[Jul]]+Tabla2[[#This Row],[Jun]]+Tabla2[[#This Row],[May]]+Tabla2[[#This Row],[Abr]]+Tabla2[[#This Row],[Mar]]+Tabla2[[#This Row],[Feb]]+Tabla2[[#This Row],[Ene]]</f>
        <v>4</v>
      </c>
      <c r="W490" s="259" t="s">
        <v>496</v>
      </c>
      <c r="X490" s="259" t="s">
        <v>528</v>
      </c>
      <c r="Y490" s="232" t="s">
        <v>1562</v>
      </c>
      <c r="Z490" s="231" t="s">
        <v>1516</v>
      </c>
      <c r="AA490" s="255"/>
      <c r="AB490" s="255"/>
      <c r="AC490" s="255"/>
      <c r="AD490" s="255"/>
      <c r="AE490" s="255"/>
      <c r="AF490" s="255"/>
      <c r="AG490" s="255"/>
      <c r="AH490" s="255"/>
      <c r="AI490" s="255"/>
      <c r="AJ490" s="255"/>
      <c r="AK490" s="255"/>
      <c r="AL490" s="255"/>
      <c r="AM490" s="255"/>
      <c r="AN490" s="255"/>
      <c r="AO490" s="255"/>
      <c r="AP490" s="255"/>
      <c r="AQ490" s="255"/>
      <c r="AR490" s="255"/>
      <c r="AS490" s="255"/>
      <c r="AT490" s="255"/>
      <c r="AU490" s="255"/>
      <c r="AV490" s="255"/>
      <c r="AW490" s="255"/>
      <c r="AX490" s="255"/>
      <c r="AY490" s="255"/>
      <c r="AZ490" s="255"/>
      <c r="BA490" s="255"/>
      <c r="BB490" s="255"/>
    </row>
    <row r="491" spans="2:54" s="241" customFormat="1" ht="38.25" hidden="1">
      <c r="B491" s="263" t="e">
        <f>IF('Formulario PPGR2'!$G491="","",CONCATENATE('Formulario PPGR2'!$C491,".",'Formulario PPGR2'!$D491,".",'Formulario PPGR2'!$E491,".",'Formulario PPGR2'!$F491))</f>
        <v>#REF!</v>
      </c>
      <c r="C491" s="263"/>
      <c r="D491" s="263" t="e">
        <f>IF('Formulario PPGR2'!$G491="","",'Formulario PPGR1'!#REF!)</f>
        <v>#REF!</v>
      </c>
      <c r="E491" s="263" t="e">
        <f>IF('Formulario PPGR2'!$G491="","",'Formulario PPGR1'!#REF!)</f>
        <v>#REF!</v>
      </c>
      <c r="F491" s="263" t="e">
        <f>IF('Formulario PPGR2'!$G491="","",'Formulario PPGR1'!#REF!)</f>
        <v>#REF!</v>
      </c>
      <c r="G491" s="232" t="s">
        <v>379</v>
      </c>
      <c r="H491" s="232" t="s">
        <v>1563</v>
      </c>
      <c r="I491" s="232" t="s">
        <v>1564</v>
      </c>
      <c r="J491" s="231"/>
      <c r="K491" s="231"/>
      <c r="L491" s="231"/>
      <c r="M491" s="231">
        <v>1</v>
      </c>
      <c r="N491" s="231"/>
      <c r="O491" s="231"/>
      <c r="P491" s="231">
        <v>1</v>
      </c>
      <c r="Q491" s="231"/>
      <c r="R491" s="231"/>
      <c r="S491" s="231">
        <v>1</v>
      </c>
      <c r="T491" s="231"/>
      <c r="U491" s="231"/>
      <c r="V491" s="239">
        <f>+Tabla2[[#This Row],[Dic]]+Tabla2[[#This Row],[Nov]]+Tabla2[[#This Row],[Oct]]+Tabla2[[#This Row],[Sep]]+Tabla2[[#This Row],[Ago]]+Tabla2[[#This Row],[Jul]]+Tabla2[[#This Row],[Jun]]+Tabla2[[#This Row],[May]]+Tabla2[[#This Row],[Abr]]+Tabla2[[#This Row],[Mar]]+Tabla2[[#This Row],[Feb]]+Tabla2[[#This Row],[Ene]]</f>
        <v>3</v>
      </c>
      <c r="W491" s="259" t="s">
        <v>674</v>
      </c>
      <c r="X491" s="259" t="s">
        <v>507</v>
      </c>
      <c r="Y491" s="259" t="s">
        <v>1557</v>
      </c>
      <c r="Z491" s="231" t="s">
        <v>1516</v>
      </c>
      <c r="AA491" s="255"/>
      <c r="AB491" s="255"/>
      <c r="AC491" s="255"/>
      <c r="AD491" s="255"/>
      <c r="AE491" s="255"/>
      <c r="AF491" s="255"/>
      <c r="AG491" s="255"/>
      <c r="AH491" s="255"/>
      <c r="AI491" s="255"/>
      <c r="AJ491" s="255"/>
      <c r="AK491" s="255"/>
      <c r="AL491" s="255"/>
      <c r="AM491" s="255"/>
      <c r="AN491" s="255"/>
      <c r="AO491" s="255"/>
      <c r="AP491" s="255"/>
      <c r="AQ491" s="255"/>
      <c r="AR491" s="255"/>
      <c r="AS491" s="255"/>
      <c r="AT491" s="255"/>
      <c r="AU491" s="255"/>
      <c r="AV491" s="255"/>
      <c r="AW491" s="255"/>
      <c r="AX491" s="255"/>
      <c r="AY491" s="255"/>
      <c r="AZ491" s="255"/>
      <c r="BA491" s="255"/>
      <c r="BB491" s="255"/>
    </row>
    <row r="492" spans="2:54" s="241" customFormat="1" ht="38.25" hidden="1">
      <c r="B492" s="263" t="e">
        <f>IF('Formulario PPGR2'!$G492="","",CONCATENATE('Formulario PPGR2'!$C492,".",'Formulario PPGR2'!$D492,".",'Formulario PPGR2'!$E492,".",'Formulario PPGR2'!$F492))</f>
        <v>#REF!</v>
      </c>
      <c r="C492" s="263"/>
      <c r="D492" s="263" t="e">
        <f>IF('Formulario PPGR2'!$G492="","",'Formulario PPGR1'!#REF!)</f>
        <v>#REF!</v>
      </c>
      <c r="E492" s="263" t="e">
        <f>IF('Formulario PPGR2'!$G492="","",'Formulario PPGR1'!#REF!)</f>
        <v>#REF!</v>
      </c>
      <c r="F492" s="263" t="e">
        <f>IF('Formulario PPGR2'!$G492="","",'Formulario PPGR1'!#REF!)</f>
        <v>#REF!</v>
      </c>
      <c r="G492" s="232" t="s">
        <v>379</v>
      </c>
      <c r="H492" s="232" t="s">
        <v>1565</v>
      </c>
      <c r="I492" s="232" t="s">
        <v>1566</v>
      </c>
      <c r="J492" s="231"/>
      <c r="K492" s="231"/>
      <c r="L492" s="231">
        <v>2</v>
      </c>
      <c r="M492" s="231"/>
      <c r="N492" s="231"/>
      <c r="O492" s="231">
        <v>2</v>
      </c>
      <c r="P492" s="231"/>
      <c r="Q492" s="231"/>
      <c r="R492" s="231">
        <v>2</v>
      </c>
      <c r="S492" s="231"/>
      <c r="T492" s="231"/>
      <c r="U492" s="231"/>
      <c r="V492" s="239">
        <f>+Tabla2[[#This Row],[Dic]]+Tabla2[[#This Row],[Nov]]+Tabla2[[#This Row],[Oct]]+Tabla2[[#This Row],[Sep]]+Tabla2[[#This Row],[Ago]]+Tabla2[[#This Row],[Jul]]+Tabla2[[#This Row],[Jun]]+Tabla2[[#This Row],[May]]+Tabla2[[#This Row],[Abr]]+Tabla2[[#This Row],[Mar]]+Tabla2[[#This Row],[Feb]]+Tabla2[[#This Row],[Ene]]</f>
        <v>6</v>
      </c>
      <c r="W492" s="259" t="s">
        <v>496</v>
      </c>
      <c r="X492" s="259" t="s">
        <v>528</v>
      </c>
      <c r="Y492" s="232"/>
      <c r="Z492" s="231" t="s">
        <v>1516</v>
      </c>
      <c r="AA492" s="255"/>
      <c r="AB492" s="255"/>
      <c r="AC492" s="255"/>
      <c r="AD492" s="255"/>
      <c r="AE492" s="255"/>
      <c r="AF492" s="255"/>
      <c r="AG492" s="255"/>
      <c r="AH492" s="255"/>
      <c r="AI492" s="255"/>
      <c r="AJ492" s="255"/>
      <c r="AK492" s="255"/>
      <c r="AL492" s="255"/>
      <c r="AM492" s="255"/>
      <c r="AN492" s="255"/>
      <c r="AO492" s="255"/>
      <c r="AP492" s="255"/>
      <c r="AQ492" s="255"/>
      <c r="AR492" s="255"/>
      <c r="AS492" s="255"/>
      <c r="AT492" s="255"/>
      <c r="AU492" s="255"/>
      <c r="AV492" s="255"/>
      <c r="AW492" s="255"/>
      <c r="AX492" s="255"/>
      <c r="AY492" s="255"/>
      <c r="AZ492" s="255"/>
      <c r="BA492" s="255"/>
      <c r="BB492" s="255"/>
    </row>
    <row r="493" spans="2:54" s="241" customFormat="1" ht="38.25" hidden="1">
      <c r="B493" s="263" t="e">
        <f>IF('Formulario PPGR2'!$G493="","",CONCATENATE('Formulario PPGR2'!$C493,".",'Formulario PPGR2'!$D493,".",'Formulario PPGR2'!$E493,".",'Formulario PPGR2'!$F493))</f>
        <v>#REF!</v>
      </c>
      <c r="C493" s="263"/>
      <c r="D493" s="263" t="e">
        <f>IF('Formulario PPGR2'!$G493="","",'Formulario PPGR1'!#REF!)</f>
        <v>#REF!</v>
      </c>
      <c r="E493" s="263" t="e">
        <f>IF('Formulario PPGR2'!$G493="","",'Formulario PPGR1'!#REF!)</f>
        <v>#REF!</v>
      </c>
      <c r="F493" s="263" t="e">
        <f>IF('Formulario PPGR2'!$G493="","",'Formulario PPGR1'!#REF!)</f>
        <v>#REF!</v>
      </c>
      <c r="G493" s="232" t="s">
        <v>379</v>
      </c>
      <c r="H493" s="232" t="s">
        <v>1567</v>
      </c>
      <c r="I493" s="232" t="s">
        <v>1568</v>
      </c>
      <c r="J493" s="231"/>
      <c r="K493" s="231"/>
      <c r="L493" s="231"/>
      <c r="M493" s="231">
        <v>1</v>
      </c>
      <c r="N493" s="231"/>
      <c r="O493" s="231"/>
      <c r="P493" s="231">
        <v>1</v>
      </c>
      <c r="Q493" s="231"/>
      <c r="R493" s="231"/>
      <c r="S493" s="231">
        <v>1</v>
      </c>
      <c r="T493" s="231"/>
      <c r="U493" s="231"/>
      <c r="V493" s="239">
        <f>+Tabla2[[#This Row],[Dic]]+Tabla2[[#This Row],[Nov]]+Tabla2[[#This Row],[Oct]]+Tabla2[[#This Row],[Sep]]+Tabla2[[#This Row],[Ago]]+Tabla2[[#This Row],[Jul]]+Tabla2[[#This Row],[Jun]]+Tabla2[[#This Row],[May]]+Tabla2[[#This Row],[Abr]]+Tabla2[[#This Row],[Mar]]+Tabla2[[#This Row],[Feb]]+Tabla2[[#This Row],[Ene]]</f>
        <v>3</v>
      </c>
      <c r="W493" s="259" t="s">
        <v>674</v>
      </c>
      <c r="X493" s="259" t="s">
        <v>507</v>
      </c>
      <c r="Y493" s="259" t="s">
        <v>1557</v>
      </c>
      <c r="Z493" s="231" t="s">
        <v>1516</v>
      </c>
      <c r="AA493" s="255"/>
      <c r="AB493" s="255"/>
      <c r="AC493" s="255"/>
      <c r="AD493" s="255"/>
      <c r="AE493" s="255"/>
      <c r="AF493" s="255"/>
      <c r="AG493" s="255"/>
      <c r="AH493" s="255"/>
      <c r="AI493" s="255"/>
      <c r="AJ493" s="255"/>
      <c r="AK493" s="255"/>
      <c r="AL493" s="255"/>
      <c r="AM493" s="255"/>
      <c r="AN493" s="255"/>
      <c r="AO493" s="255"/>
      <c r="AP493" s="255"/>
      <c r="AQ493" s="255"/>
      <c r="AR493" s="255"/>
      <c r="AS493" s="255"/>
      <c r="AT493" s="255"/>
      <c r="AU493" s="255"/>
      <c r="AV493" s="255"/>
      <c r="AW493" s="255"/>
      <c r="AX493" s="255"/>
      <c r="AY493" s="255"/>
      <c r="AZ493" s="255"/>
      <c r="BA493" s="255"/>
      <c r="BB493" s="255"/>
    </row>
    <row r="494" spans="2:54" s="241" customFormat="1" ht="38.25" hidden="1">
      <c r="B494" s="263" t="e">
        <f>IF('Formulario PPGR2'!$G494="","",CONCATENATE('Formulario PPGR2'!$C494,".",'Formulario PPGR2'!$D494,".",'Formulario PPGR2'!$E494,".",'Formulario PPGR2'!$F494))</f>
        <v>#REF!</v>
      </c>
      <c r="C494" s="263"/>
      <c r="D494" s="263" t="e">
        <f>IF('Formulario PPGR2'!$G494="","",'Formulario PPGR1'!#REF!)</f>
        <v>#REF!</v>
      </c>
      <c r="E494" s="263" t="e">
        <f>IF('Formulario PPGR2'!$G494="","",'Formulario PPGR1'!#REF!)</f>
        <v>#REF!</v>
      </c>
      <c r="F494" s="263" t="e">
        <f>IF('Formulario PPGR2'!$G494="","",'Formulario PPGR1'!#REF!)</f>
        <v>#REF!</v>
      </c>
      <c r="G494" s="232" t="s">
        <v>379</v>
      </c>
      <c r="H494" s="232" t="s">
        <v>1569</v>
      </c>
      <c r="I494" s="232" t="s">
        <v>1570</v>
      </c>
      <c r="J494" s="231"/>
      <c r="K494" s="231"/>
      <c r="L494" s="231"/>
      <c r="M494" s="231">
        <v>2</v>
      </c>
      <c r="N494" s="231"/>
      <c r="O494" s="231"/>
      <c r="P494" s="231">
        <v>2</v>
      </c>
      <c r="Q494" s="231"/>
      <c r="R494" s="231"/>
      <c r="S494" s="231">
        <v>2</v>
      </c>
      <c r="T494" s="231"/>
      <c r="U494" s="231"/>
      <c r="V494" s="239">
        <f>+Tabla2[[#This Row],[Dic]]+Tabla2[[#This Row],[Nov]]+Tabla2[[#This Row],[Oct]]+Tabla2[[#This Row],[Sep]]+Tabla2[[#This Row],[Ago]]+Tabla2[[#This Row],[Jul]]+Tabla2[[#This Row],[Jun]]+Tabla2[[#This Row],[May]]+Tabla2[[#This Row],[Abr]]+Tabla2[[#This Row],[Mar]]+Tabla2[[#This Row],[Feb]]+Tabla2[[#This Row],[Ene]]</f>
        <v>6</v>
      </c>
      <c r="W494" s="259" t="s">
        <v>496</v>
      </c>
      <c r="X494" s="259" t="s">
        <v>528</v>
      </c>
      <c r="Y494" s="232" t="s">
        <v>1562</v>
      </c>
      <c r="Z494" s="231" t="s">
        <v>1516</v>
      </c>
      <c r="AA494" s="255"/>
      <c r="AB494" s="255"/>
      <c r="AC494" s="255"/>
      <c r="AD494" s="255"/>
      <c r="AE494" s="255"/>
      <c r="AF494" s="255"/>
      <c r="AG494" s="255"/>
      <c r="AH494" s="255"/>
      <c r="AI494" s="255"/>
      <c r="AJ494" s="255"/>
      <c r="AK494" s="255"/>
      <c r="AL494" s="255"/>
      <c r="AM494" s="255"/>
      <c r="AN494" s="255"/>
      <c r="AO494" s="255"/>
      <c r="AP494" s="255"/>
      <c r="AQ494" s="255"/>
      <c r="AR494" s="255"/>
      <c r="AS494" s="255"/>
      <c r="AT494" s="255"/>
      <c r="AU494" s="255"/>
      <c r="AV494" s="255"/>
      <c r="AW494" s="255"/>
      <c r="AX494" s="255"/>
      <c r="AY494" s="255"/>
      <c r="AZ494" s="255"/>
      <c r="BA494" s="255"/>
      <c r="BB494" s="255"/>
    </row>
    <row r="495" spans="2:54" s="241" customFormat="1" ht="38.25" hidden="1">
      <c r="B495" s="263" t="e">
        <f>IF('Formulario PPGR2'!$G495="","",CONCATENATE('Formulario PPGR2'!$C495,".",'Formulario PPGR2'!$D495,".",'Formulario PPGR2'!$E495,".",'Formulario PPGR2'!$F495))</f>
        <v>#REF!</v>
      </c>
      <c r="C495" s="263"/>
      <c r="D495" s="263" t="e">
        <f>IF('Formulario PPGR2'!$G495="","",'Formulario PPGR1'!#REF!)</f>
        <v>#REF!</v>
      </c>
      <c r="E495" s="263" t="e">
        <f>IF('Formulario PPGR2'!$G495="","",'Formulario PPGR1'!#REF!)</f>
        <v>#REF!</v>
      </c>
      <c r="F495" s="263" t="e">
        <f>IF('Formulario PPGR2'!$G495="","",'Formulario PPGR1'!#REF!)</f>
        <v>#REF!</v>
      </c>
      <c r="G495" s="232" t="s">
        <v>379</v>
      </c>
      <c r="H495" s="232" t="s">
        <v>1571</v>
      </c>
      <c r="I495" s="232" t="s">
        <v>1572</v>
      </c>
      <c r="J495" s="231"/>
      <c r="K495" s="231"/>
      <c r="L495" s="231"/>
      <c r="M495" s="231">
        <v>1</v>
      </c>
      <c r="N495" s="231"/>
      <c r="O495" s="231"/>
      <c r="P495" s="231">
        <v>1</v>
      </c>
      <c r="Q495" s="231"/>
      <c r="R495" s="231"/>
      <c r="S495" s="231">
        <v>1</v>
      </c>
      <c r="T495" s="231"/>
      <c r="U495" s="231"/>
      <c r="V495" s="239">
        <f>+Tabla2[[#This Row],[Dic]]+Tabla2[[#This Row],[Nov]]+Tabla2[[#This Row],[Oct]]+Tabla2[[#This Row],[Sep]]+Tabla2[[#This Row],[Ago]]+Tabla2[[#This Row],[Jul]]+Tabla2[[#This Row],[Jun]]+Tabla2[[#This Row],[May]]+Tabla2[[#This Row],[Abr]]+Tabla2[[#This Row],[Mar]]+Tabla2[[#This Row],[Feb]]+Tabla2[[#This Row],[Ene]]</f>
        <v>3</v>
      </c>
      <c r="W495" s="259" t="s">
        <v>674</v>
      </c>
      <c r="X495" s="259" t="s">
        <v>507</v>
      </c>
      <c r="Y495" s="259" t="s">
        <v>1557</v>
      </c>
      <c r="Z495" s="231" t="s">
        <v>1516</v>
      </c>
      <c r="AA495" s="255"/>
      <c r="AB495" s="255"/>
      <c r="AC495" s="255"/>
      <c r="AD495" s="255"/>
      <c r="AE495" s="255"/>
      <c r="AF495" s="255"/>
      <c r="AG495" s="255"/>
      <c r="AH495" s="255"/>
      <c r="AI495" s="255"/>
      <c r="AJ495" s="255"/>
      <c r="AK495" s="255"/>
      <c r="AL495" s="255"/>
      <c r="AM495" s="255"/>
      <c r="AN495" s="255"/>
      <c r="AO495" s="255"/>
      <c r="AP495" s="255"/>
      <c r="AQ495" s="255"/>
      <c r="AR495" s="255"/>
      <c r="AS495" s="255"/>
      <c r="AT495" s="255"/>
      <c r="AU495" s="255"/>
      <c r="AV495" s="255"/>
      <c r="AW495" s="255"/>
      <c r="AX495" s="255"/>
      <c r="AY495" s="255"/>
      <c r="AZ495" s="255"/>
      <c r="BA495" s="255"/>
      <c r="BB495" s="255"/>
    </row>
    <row r="496" spans="2:54" s="241" customFormat="1" ht="38.25" hidden="1">
      <c r="B496" s="263" t="e">
        <f>IF('Formulario PPGR2'!$G496="","",CONCATENATE('Formulario PPGR2'!$C496,".",'Formulario PPGR2'!$D496,".",'Formulario PPGR2'!$E496,".",'Formulario PPGR2'!$F496))</f>
        <v>#REF!</v>
      </c>
      <c r="C496" s="263"/>
      <c r="D496" s="263" t="e">
        <f>IF('Formulario PPGR2'!$G496="","",'Formulario PPGR1'!#REF!)</f>
        <v>#REF!</v>
      </c>
      <c r="E496" s="263" t="e">
        <f>IF('Formulario PPGR2'!$G496="","",'Formulario PPGR1'!#REF!)</f>
        <v>#REF!</v>
      </c>
      <c r="F496" s="263" t="e">
        <f>IF('Formulario PPGR2'!$G496="","",'Formulario PPGR1'!#REF!)</f>
        <v>#REF!</v>
      </c>
      <c r="G496" s="232" t="s">
        <v>379</v>
      </c>
      <c r="H496" s="232" t="s">
        <v>1573</v>
      </c>
      <c r="I496" s="232" t="s">
        <v>1574</v>
      </c>
      <c r="J496" s="231"/>
      <c r="K496" s="231"/>
      <c r="L496" s="231">
        <v>2</v>
      </c>
      <c r="M496" s="231"/>
      <c r="N496" s="231"/>
      <c r="O496" s="231">
        <v>2</v>
      </c>
      <c r="P496" s="231"/>
      <c r="Q496" s="231"/>
      <c r="R496" s="231">
        <v>2</v>
      </c>
      <c r="S496" s="231"/>
      <c r="T496" s="231"/>
      <c r="U496" s="231"/>
      <c r="V496" s="239">
        <f>+Tabla2[[#This Row],[Dic]]+Tabla2[[#This Row],[Nov]]+Tabla2[[#This Row],[Oct]]+Tabla2[[#This Row],[Sep]]+Tabla2[[#This Row],[Ago]]+Tabla2[[#This Row],[Jul]]+Tabla2[[#This Row],[Jun]]+Tabla2[[#This Row],[May]]+Tabla2[[#This Row],[Abr]]+Tabla2[[#This Row],[Mar]]+Tabla2[[#This Row],[Feb]]+Tabla2[[#This Row],[Ene]]</f>
        <v>6</v>
      </c>
      <c r="W496" s="259" t="s">
        <v>496</v>
      </c>
      <c r="X496" s="259" t="s">
        <v>528</v>
      </c>
      <c r="Y496" s="232" t="s">
        <v>1562</v>
      </c>
      <c r="Z496" s="231" t="s">
        <v>1516</v>
      </c>
      <c r="AA496" s="255"/>
      <c r="AB496" s="255"/>
      <c r="AC496" s="255"/>
      <c r="AD496" s="255"/>
      <c r="AE496" s="255"/>
      <c r="AF496" s="255"/>
      <c r="AG496" s="255"/>
      <c r="AH496" s="255"/>
      <c r="AI496" s="255"/>
      <c r="AJ496" s="255"/>
      <c r="AK496" s="255"/>
      <c r="AL496" s="255"/>
      <c r="AM496" s="255"/>
      <c r="AN496" s="255"/>
      <c r="AO496" s="255"/>
      <c r="AP496" s="255"/>
      <c r="AQ496" s="255"/>
      <c r="AR496" s="255"/>
      <c r="AS496" s="255"/>
      <c r="AT496" s="255"/>
      <c r="AU496" s="255"/>
      <c r="AV496" s="255"/>
      <c r="AW496" s="255"/>
      <c r="AX496" s="255"/>
      <c r="AY496" s="255"/>
      <c r="AZ496" s="255"/>
      <c r="BA496" s="255"/>
      <c r="BB496" s="255"/>
    </row>
    <row r="497" spans="2:54" s="241" customFormat="1" ht="51" hidden="1">
      <c r="B497" s="263" t="e">
        <f>IF('Formulario PPGR2'!$G497="","",CONCATENATE('Formulario PPGR2'!$C497,".",'Formulario PPGR2'!$D497,".",'Formulario PPGR2'!$E497,".",'Formulario PPGR2'!$F497))</f>
        <v>#REF!</v>
      </c>
      <c r="C497" s="263"/>
      <c r="D497" s="263" t="e">
        <f>IF('Formulario PPGR2'!$G497="","",'Formulario PPGR1'!#REF!)</f>
        <v>#REF!</v>
      </c>
      <c r="E497" s="263" t="e">
        <f>IF('Formulario PPGR2'!$G497="","",'Formulario PPGR1'!#REF!)</f>
        <v>#REF!</v>
      </c>
      <c r="F497" s="263" t="e">
        <f>IF('Formulario PPGR2'!$G497="","",'Formulario PPGR1'!#REF!)</f>
        <v>#REF!</v>
      </c>
      <c r="G497" s="232" t="s">
        <v>379</v>
      </c>
      <c r="H497" s="232" t="s">
        <v>1575</v>
      </c>
      <c r="I497" s="232" t="s">
        <v>1576</v>
      </c>
      <c r="J497" s="231"/>
      <c r="K497" s="231"/>
      <c r="L497" s="231"/>
      <c r="M497" s="231"/>
      <c r="N497" s="231"/>
      <c r="O497" s="231">
        <v>1</v>
      </c>
      <c r="P497" s="231"/>
      <c r="Q497" s="231"/>
      <c r="R497" s="231"/>
      <c r="S497" s="231"/>
      <c r="T497" s="231">
        <v>1</v>
      </c>
      <c r="U497" s="231"/>
      <c r="V497" s="239">
        <f>+Tabla2[[#This Row],[Dic]]+Tabla2[[#This Row],[Nov]]+Tabla2[[#This Row],[Oct]]+Tabla2[[#This Row],[Sep]]+Tabla2[[#This Row],[Ago]]+Tabla2[[#This Row],[Jul]]+Tabla2[[#This Row],[Jun]]+Tabla2[[#This Row],[May]]+Tabla2[[#This Row],[Abr]]+Tabla2[[#This Row],[Mar]]+Tabla2[[#This Row],[Feb]]+Tabla2[[#This Row],[Ene]]</f>
        <v>2</v>
      </c>
      <c r="W497" s="259" t="s">
        <v>496</v>
      </c>
      <c r="X497" s="259" t="s">
        <v>528</v>
      </c>
      <c r="Y497" s="232" t="s">
        <v>1577</v>
      </c>
      <c r="Z497" s="231" t="s">
        <v>1516</v>
      </c>
      <c r="AA497" s="255"/>
      <c r="AB497" s="255"/>
      <c r="AC497" s="255"/>
      <c r="AD497" s="255"/>
      <c r="AE497" s="255"/>
      <c r="AF497" s="255"/>
      <c r="AG497" s="255"/>
      <c r="AH497" s="255"/>
      <c r="AI497" s="255"/>
      <c r="AJ497" s="255"/>
      <c r="AK497" s="255"/>
      <c r="AL497" s="255"/>
      <c r="AM497" s="255"/>
      <c r="AN497" s="255"/>
      <c r="AO497" s="255"/>
      <c r="AP497" s="255"/>
      <c r="AQ497" s="255"/>
      <c r="AR497" s="255"/>
      <c r="AS497" s="255"/>
      <c r="AT497" s="255"/>
      <c r="AU497" s="255"/>
      <c r="AV497" s="255"/>
      <c r="AW497" s="255"/>
      <c r="AX497" s="255"/>
      <c r="AY497" s="255"/>
      <c r="AZ497" s="255"/>
      <c r="BA497" s="255"/>
      <c r="BB497" s="255"/>
    </row>
    <row r="498" spans="2:54" s="241" customFormat="1" ht="38.25" hidden="1">
      <c r="B498" s="263" t="e">
        <f>IF('Formulario PPGR2'!$G498="","",CONCATENATE('Formulario PPGR2'!$C498,".",'Formulario PPGR2'!$D498,".",'Formulario PPGR2'!$E498,".",'Formulario PPGR2'!$F498))</f>
        <v>#REF!</v>
      </c>
      <c r="C498" s="263"/>
      <c r="D498" s="263" t="e">
        <f>IF('Formulario PPGR2'!$G498="","",'Formulario PPGR1'!#REF!)</f>
        <v>#REF!</v>
      </c>
      <c r="E498" s="263" t="e">
        <f>IF('Formulario PPGR2'!$G498="","",'Formulario PPGR1'!#REF!)</f>
        <v>#REF!</v>
      </c>
      <c r="F498" s="263" t="e">
        <f>IF('Formulario PPGR2'!$G498="","",'Formulario PPGR1'!#REF!)</f>
        <v>#REF!</v>
      </c>
      <c r="G498" s="232" t="s">
        <v>379</v>
      </c>
      <c r="H498" s="232" t="s">
        <v>1578</v>
      </c>
      <c r="I498" s="232" t="s">
        <v>1579</v>
      </c>
      <c r="J498" s="231"/>
      <c r="K498" s="231"/>
      <c r="L498" s="231"/>
      <c r="M498" s="231">
        <v>1</v>
      </c>
      <c r="N498" s="231"/>
      <c r="O498" s="231"/>
      <c r="P498" s="231"/>
      <c r="Q498" s="231"/>
      <c r="R498" s="231"/>
      <c r="S498" s="231"/>
      <c r="T498" s="231"/>
      <c r="U498" s="231"/>
      <c r="V498" s="239">
        <f>+Tabla2[[#This Row],[Dic]]+Tabla2[[#This Row],[Nov]]+Tabla2[[#This Row],[Oct]]+Tabla2[[#This Row],[Sep]]+Tabla2[[#This Row],[Ago]]+Tabla2[[#This Row],[Jul]]+Tabla2[[#This Row],[Jun]]+Tabla2[[#This Row],[May]]+Tabla2[[#This Row],[Abr]]+Tabla2[[#This Row],[Mar]]+Tabla2[[#This Row],[Feb]]+Tabla2[[#This Row],[Ene]]</f>
        <v>1</v>
      </c>
      <c r="W498" s="259" t="s">
        <v>507</v>
      </c>
      <c r="X498" s="259"/>
      <c r="Y498" s="232" t="s">
        <v>1057</v>
      </c>
      <c r="Z498" s="231" t="s">
        <v>850</v>
      </c>
      <c r="AA498" s="255"/>
      <c r="AB498" s="255"/>
      <c r="AC498" s="255"/>
      <c r="AD498" s="255"/>
      <c r="AE498" s="255"/>
      <c r="AF498" s="255"/>
      <c r="AG498" s="255"/>
      <c r="AH498" s="255"/>
      <c r="AI498" s="255"/>
      <c r="AJ498" s="255"/>
      <c r="AK498" s="255"/>
      <c r="AL498" s="255"/>
      <c r="AM498" s="255"/>
      <c r="AN498" s="255"/>
      <c r="AO498" s="255"/>
      <c r="AP498" s="255"/>
      <c r="AQ498" s="255"/>
      <c r="AR498" s="255"/>
      <c r="AS498" s="255"/>
      <c r="AT498" s="255"/>
      <c r="AU498" s="255"/>
      <c r="AV498" s="255"/>
      <c r="AW498" s="255"/>
      <c r="AX498" s="255"/>
      <c r="AY498" s="255"/>
      <c r="AZ498" s="255"/>
      <c r="BA498" s="255"/>
      <c r="BB498" s="255"/>
    </row>
    <row r="499" spans="2:54" s="241" customFormat="1" ht="38.25" hidden="1">
      <c r="B499" s="263" t="e">
        <f>IF('Formulario PPGR2'!$G499="","",CONCATENATE('Formulario PPGR2'!$C499,".",'Formulario PPGR2'!$D499,".",'Formulario PPGR2'!$E499,".",'Formulario PPGR2'!$F499))</f>
        <v>#REF!</v>
      </c>
      <c r="C499" s="263"/>
      <c r="D499" s="263" t="e">
        <f>IF('Formulario PPGR2'!$G499="","",'Formulario PPGR1'!#REF!)</f>
        <v>#REF!</v>
      </c>
      <c r="E499" s="263" t="e">
        <f>IF('Formulario PPGR2'!$G499="","",'Formulario PPGR1'!#REF!)</f>
        <v>#REF!</v>
      </c>
      <c r="F499" s="263" t="e">
        <f>IF('Formulario PPGR2'!$G499="","",'Formulario PPGR1'!#REF!)</f>
        <v>#REF!</v>
      </c>
      <c r="G499" s="232" t="s">
        <v>379</v>
      </c>
      <c r="H499" s="232" t="s">
        <v>1580</v>
      </c>
      <c r="I499" s="232" t="s">
        <v>1581</v>
      </c>
      <c r="J499" s="231"/>
      <c r="K499" s="231"/>
      <c r="L499" s="231">
        <v>3</v>
      </c>
      <c r="M499" s="231"/>
      <c r="N499" s="231"/>
      <c r="O499" s="231">
        <v>3</v>
      </c>
      <c r="P499" s="231"/>
      <c r="Q499" s="231"/>
      <c r="R499" s="231">
        <v>4</v>
      </c>
      <c r="S499" s="231"/>
      <c r="T499" s="231"/>
      <c r="U499" s="231"/>
      <c r="V499" s="239">
        <f>+Tabla2[[#This Row],[Dic]]+Tabla2[[#This Row],[Nov]]+Tabla2[[#This Row],[Oct]]+Tabla2[[#This Row],[Sep]]+Tabla2[[#This Row],[Ago]]+Tabla2[[#This Row],[Jul]]+Tabla2[[#This Row],[Jun]]+Tabla2[[#This Row],[May]]+Tabla2[[#This Row],[Abr]]+Tabla2[[#This Row],[Mar]]+Tabla2[[#This Row],[Feb]]+Tabla2[[#This Row],[Ene]]</f>
        <v>10</v>
      </c>
      <c r="W499" s="259" t="s">
        <v>496</v>
      </c>
      <c r="X499" s="259" t="s">
        <v>610</v>
      </c>
      <c r="Y499" s="232"/>
      <c r="Z499" s="231" t="s">
        <v>850</v>
      </c>
      <c r="AA499" s="255"/>
      <c r="AB499" s="255"/>
      <c r="AC499" s="255"/>
      <c r="AD499" s="255"/>
      <c r="AE499" s="255"/>
      <c r="AF499" s="255"/>
      <c r="AG499" s="255"/>
      <c r="AH499" s="255"/>
      <c r="AI499" s="255"/>
      <c r="AJ499" s="255"/>
      <c r="AK499" s="255"/>
      <c r="AL499" s="255"/>
      <c r="AM499" s="255"/>
      <c r="AN499" s="255"/>
      <c r="AO499" s="255"/>
      <c r="AP499" s="255"/>
      <c r="AQ499" s="255"/>
      <c r="AR499" s="255"/>
      <c r="AS499" s="255"/>
      <c r="AT499" s="255"/>
      <c r="AU499" s="255"/>
      <c r="AV499" s="255"/>
      <c r="AW499" s="255"/>
      <c r="AX499" s="255"/>
      <c r="AY499" s="255"/>
      <c r="AZ499" s="255"/>
      <c r="BA499" s="255"/>
      <c r="BB499" s="255"/>
    </row>
    <row r="500" spans="2:54" s="241" customFormat="1" ht="38.25" hidden="1">
      <c r="B500" s="263" t="e">
        <f>IF('Formulario PPGR2'!$G500="","",CONCATENATE('Formulario PPGR2'!$C500,".",'Formulario PPGR2'!$D500,".",'Formulario PPGR2'!$E500,".",'Formulario PPGR2'!$F500))</f>
        <v>#REF!</v>
      </c>
      <c r="C500" s="263"/>
      <c r="D500" s="263" t="e">
        <f>IF('Formulario PPGR2'!$G500="","",'Formulario PPGR1'!#REF!)</f>
        <v>#REF!</v>
      </c>
      <c r="E500" s="263" t="e">
        <f>IF('Formulario PPGR2'!$G500="","",'Formulario PPGR1'!#REF!)</f>
        <v>#REF!</v>
      </c>
      <c r="F500" s="263" t="e">
        <f>IF('Formulario PPGR2'!$G500="","",'Formulario PPGR1'!#REF!)</f>
        <v>#REF!</v>
      </c>
      <c r="G500" s="232" t="s">
        <v>379</v>
      </c>
      <c r="H500" s="232" t="s">
        <v>1582</v>
      </c>
      <c r="I500" s="232" t="s">
        <v>1583</v>
      </c>
      <c r="J500" s="231"/>
      <c r="K500" s="231"/>
      <c r="L500" s="231"/>
      <c r="M500" s="231"/>
      <c r="N500" s="231"/>
      <c r="O500" s="231"/>
      <c r="P500" s="231"/>
      <c r="Q500" s="231"/>
      <c r="R500" s="231"/>
      <c r="S500" s="231">
        <v>3</v>
      </c>
      <c r="T500" s="231">
        <v>3</v>
      </c>
      <c r="U500" s="231">
        <v>4</v>
      </c>
      <c r="V500" s="239">
        <f>+Tabla2[[#This Row],[Dic]]+Tabla2[[#This Row],[Nov]]+Tabla2[[#This Row],[Oct]]+Tabla2[[#This Row],[Sep]]+Tabla2[[#This Row],[Ago]]+Tabla2[[#This Row],[Jul]]+Tabla2[[#This Row],[Jun]]+Tabla2[[#This Row],[May]]+Tabla2[[#This Row],[Abr]]+Tabla2[[#This Row],[Mar]]+Tabla2[[#This Row],[Feb]]+Tabla2[[#This Row],[Ene]]</f>
        <v>10</v>
      </c>
      <c r="W500" s="259" t="s">
        <v>496</v>
      </c>
      <c r="X500" s="259"/>
      <c r="Y500" s="232"/>
      <c r="Z500" s="231" t="s">
        <v>850</v>
      </c>
      <c r="AA500" s="255"/>
      <c r="AB500" s="255"/>
      <c r="AC500" s="255"/>
      <c r="AD500" s="255"/>
      <c r="AE500" s="255"/>
      <c r="AF500" s="255"/>
      <c r="AG500" s="255"/>
      <c r="AH500" s="255"/>
      <c r="AI500" s="255"/>
      <c r="AJ500" s="255"/>
      <c r="AK500" s="255"/>
      <c r="AL500" s="255"/>
      <c r="AM500" s="255"/>
      <c r="AN500" s="255"/>
      <c r="AO500" s="255"/>
      <c r="AP500" s="255"/>
      <c r="AQ500" s="255"/>
      <c r="AR500" s="255"/>
      <c r="AS500" s="255"/>
      <c r="AT500" s="255"/>
      <c r="AU500" s="255"/>
      <c r="AV500" s="255"/>
      <c r="AW500" s="255"/>
      <c r="AX500" s="255"/>
      <c r="AY500" s="255"/>
      <c r="AZ500" s="255"/>
      <c r="BA500" s="255"/>
      <c r="BB500" s="255"/>
    </row>
    <row r="501" spans="2:54" s="241" customFormat="1" ht="89.25" hidden="1">
      <c r="B501" s="263" t="e">
        <f>IF('Formulario PPGR2'!$G501="","",CONCATENATE('Formulario PPGR2'!$C501,".",'Formulario PPGR2'!$D501,".",'Formulario PPGR2'!$E501,".",'Formulario PPGR2'!$F501))</f>
        <v>#REF!</v>
      </c>
      <c r="C501" s="263"/>
      <c r="D501" s="263" t="e">
        <f>IF('Formulario PPGR2'!$G501="","",'Formulario PPGR1'!#REF!)</f>
        <v>#REF!</v>
      </c>
      <c r="E501" s="263" t="e">
        <f>IF('Formulario PPGR2'!$G501="","",'Formulario PPGR1'!#REF!)</f>
        <v>#REF!</v>
      </c>
      <c r="F501" s="263" t="e">
        <f>IF('Formulario PPGR2'!$G501="","",'Formulario PPGR1'!#REF!)</f>
        <v>#REF!</v>
      </c>
      <c r="G501" s="232" t="s">
        <v>379</v>
      </c>
      <c r="H501" s="232" t="s">
        <v>1584</v>
      </c>
      <c r="I501" s="232" t="s">
        <v>1585</v>
      </c>
      <c r="J501" s="231"/>
      <c r="K501" s="231"/>
      <c r="L501" s="231"/>
      <c r="M501" s="231">
        <v>1</v>
      </c>
      <c r="N501" s="231"/>
      <c r="O501" s="231"/>
      <c r="P501" s="231"/>
      <c r="Q501" s="231">
        <v>1</v>
      </c>
      <c r="R501" s="231"/>
      <c r="S501" s="231"/>
      <c r="T501" s="231">
        <v>1</v>
      </c>
      <c r="U501" s="231"/>
      <c r="V501" s="239">
        <f>+Tabla2[[#This Row],[Dic]]+Tabla2[[#This Row],[Nov]]+Tabla2[[#This Row],[Oct]]+Tabla2[[#This Row],[Sep]]+Tabla2[[#This Row],[Ago]]+Tabla2[[#This Row],[Jul]]+Tabla2[[#This Row],[Jun]]+Tabla2[[#This Row],[May]]+Tabla2[[#This Row],[Abr]]+Tabla2[[#This Row],[Mar]]+Tabla2[[#This Row],[Feb]]+Tabla2[[#This Row],[Ene]]</f>
        <v>3</v>
      </c>
      <c r="W501" s="259" t="s">
        <v>497</v>
      </c>
      <c r="X501" s="259" t="s">
        <v>496</v>
      </c>
      <c r="Y501" s="232"/>
      <c r="Z501" s="231" t="s">
        <v>850</v>
      </c>
      <c r="AA501" s="255"/>
      <c r="AB501" s="255"/>
      <c r="AC501" s="255"/>
      <c r="AD501" s="255"/>
      <c r="AE501" s="255"/>
      <c r="AF501" s="255"/>
      <c r="AG501" s="255"/>
      <c r="AH501" s="255"/>
      <c r="AI501" s="255"/>
      <c r="AJ501" s="255"/>
      <c r="AK501" s="255"/>
      <c r="AL501" s="255"/>
      <c r="AM501" s="255"/>
      <c r="AN501" s="255"/>
      <c r="AO501" s="255"/>
      <c r="AP501" s="255"/>
      <c r="AQ501" s="255"/>
      <c r="AR501" s="255"/>
      <c r="AS501" s="255"/>
      <c r="AT501" s="255"/>
      <c r="AU501" s="255"/>
      <c r="AV501" s="255"/>
      <c r="AW501" s="255"/>
      <c r="AX501" s="255"/>
      <c r="AY501" s="255"/>
      <c r="AZ501" s="255"/>
      <c r="BA501" s="255"/>
      <c r="BB501" s="255"/>
    </row>
    <row r="502" spans="2:54" s="241" customFormat="1" ht="25.5" hidden="1">
      <c r="B502" s="263" t="e">
        <f>IF('Formulario PPGR2'!$G503="","",CONCATENATE('Formulario PPGR2'!$C503,".",'Formulario PPGR2'!$D503,".",'Formulario PPGR2'!$E503,".",'Formulario PPGR2'!$F503))</f>
        <v>#REF!</v>
      </c>
      <c r="C502" s="263" t="e">
        <f>IF('Formulario PPGR2'!$G503="","",'Formulario PPGR1'!#REF!)</f>
        <v>#REF!</v>
      </c>
      <c r="D502" s="263" t="e">
        <f>IF('Formulario PPGR2'!$G503="","",'Formulario PPGR1'!#REF!)</f>
        <v>#REF!</v>
      </c>
      <c r="E502" s="263" t="e">
        <f>IF('Formulario PPGR2'!$G503="","",'Formulario PPGR1'!#REF!)</f>
        <v>#REF!</v>
      </c>
      <c r="F502" s="263" t="e">
        <f>IF('Formulario PPGR2'!$G503="","",'Formulario PPGR1'!#REF!)</f>
        <v>#REF!</v>
      </c>
      <c r="G502" s="232" t="s">
        <v>383</v>
      </c>
      <c r="H502" s="232" t="s">
        <v>1586</v>
      </c>
      <c r="I502" s="232" t="s">
        <v>1587</v>
      </c>
      <c r="J502" s="231"/>
      <c r="K502" s="231"/>
      <c r="L502" s="231"/>
      <c r="M502" s="231"/>
      <c r="N502" s="231"/>
      <c r="O502" s="231">
        <v>1</v>
      </c>
      <c r="P502" s="231"/>
      <c r="Q502" s="231"/>
      <c r="R502" s="231"/>
      <c r="S502" s="231"/>
      <c r="T502" s="231"/>
      <c r="U502" s="231">
        <v>1</v>
      </c>
      <c r="V502" s="239">
        <f>+Tabla2[[#This Row],[Dic]]+Tabla2[[#This Row],[Nov]]+Tabla2[[#This Row],[Oct]]+Tabla2[[#This Row],[Sep]]+Tabla2[[#This Row],[Ago]]+Tabla2[[#This Row],[Jul]]+Tabla2[[#This Row],[Jun]]+Tabla2[[#This Row],[May]]+Tabla2[[#This Row],[Abr]]+Tabla2[[#This Row],[Mar]]+Tabla2[[#This Row],[Feb]]+Tabla2[[#This Row],[Ene]]</f>
        <v>2</v>
      </c>
      <c r="W502" s="259" t="s">
        <v>497</v>
      </c>
      <c r="X502" s="259"/>
      <c r="Y502" s="232"/>
      <c r="Z502" s="231" t="s">
        <v>1471</v>
      </c>
      <c r="AA502" s="255"/>
      <c r="AB502" s="255"/>
      <c r="AC502" s="255"/>
      <c r="AD502" s="255"/>
      <c r="AE502" s="255"/>
      <c r="AF502" s="255"/>
      <c r="AG502" s="255"/>
      <c r="AH502" s="255"/>
      <c r="AI502" s="255"/>
      <c r="AJ502" s="255"/>
      <c r="AK502" s="255"/>
      <c r="AL502" s="255"/>
      <c r="AM502" s="255"/>
      <c r="AN502" s="255"/>
      <c r="AO502" s="255"/>
      <c r="AP502" s="255"/>
      <c r="AQ502" s="255"/>
      <c r="AR502" s="255"/>
      <c r="AS502" s="255"/>
      <c r="AT502" s="255"/>
      <c r="AU502" s="255"/>
      <c r="AV502" s="255"/>
      <c r="AW502" s="255"/>
      <c r="AX502" s="255"/>
      <c r="AY502" s="255"/>
      <c r="AZ502" s="255"/>
      <c r="BA502" s="255"/>
      <c r="BB502" s="255"/>
    </row>
    <row r="503" spans="2:54" s="241" customFormat="1" ht="38.25" hidden="1">
      <c r="B503" s="263" t="e">
        <f>IF('Formulario PPGR2'!$G451="","",CONCATENATE('Formulario PPGR2'!$C451,".",'Formulario PPGR2'!$D451,".",'Formulario PPGR2'!$E451,".",'Formulario PPGR2'!$F451))</f>
        <v>#REF!</v>
      </c>
      <c r="C503" s="263"/>
      <c r="D503" s="263" t="e">
        <f>IF('Formulario PPGR2'!$G451="","",'Formulario PPGR1'!#REF!)</f>
        <v>#REF!</v>
      </c>
      <c r="E503" s="263" t="e">
        <f>IF('Formulario PPGR2'!$G451="","",'Formulario PPGR1'!#REF!)</f>
        <v>#REF!</v>
      </c>
      <c r="F503" s="263" t="e">
        <f>IF('Formulario PPGR2'!$G451="","",'Formulario PPGR1'!#REF!)</f>
        <v>#REF!</v>
      </c>
      <c r="G503" s="232" t="s">
        <v>383</v>
      </c>
      <c r="H503" s="232" t="s">
        <v>1588</v>
      </c>
      <c r="I503" s="232" t="s">
        <v>1589</v>
      </c>
      <c r="J503" s="231"/>
      <c r="K503" s="231"/>
      <c r="L503" s="231">
        <v>1</v>
      </c>
      <c r="M503" s="231"/>
      <c r="N503" s="231"/>
      <c r="O503" s="231">
        <v>1</v>
      </c>
      <c r="P503" s="231"/>
      <c r="Q503" s="231"/>
      <c r="R503" s="231">
        <v>1</v>
      </c>
      <c r="S503" s="231"/>
      <c r="T503" s="231"/>
      <c r="U503" s="231">
        <v>1</v>
      </c>
      <c r="V503" s="239">
        <f>+Tabla2[[#This Row],[Dic]]+Tabla2[[#This Row],[Nov]]+Tabla2[[#This Row],[Oct]]+Tabla2[[#This Row],[Sep]]+Tabla2[[#This Row],[Ago]]+Tabla2[[#This Row],[Jul]]+Tabla2[[#This Row],[Jun]]+Tabla2[[#This Row],[May]]+Tabla2[[#This Row],[Abr]]+Tabla2[[#This Row],[Mar]]+Tabla2[[#This Row],[Feb]]+Tabla2[[#This Row],[Ene]]</f>
        <v>4</v>
      </c>
      <c r="W503" s="259"/>
      <c r="X503" s="259"/>
      <c r="Y503" s="232" t="s">
        <v>1590</v>
      </c>
      <c r="Z503" s="231" t="s">
        <v>1471</v>
      </c>
      <c r="AA503" s="255"/>
      <c r="AB503" s="255"/>
      <c r="AC503" s="255"/>
      <c r="AD503" s="255"/>
      <c r="AE503" s="255"/>
      <c r="AF503" s="255"/>
      <c r="AG503" s="255"/>
      <c r="AH503" s="255"/>
      <c r="AI503" s="255"/>
      <c r="AJ503" s="255"/>
      <c r="AK503" s="255"/>
      <c r="AL503" s="255"/>
      <c r="AM503" s="255"/>
      <c r="AN503" s="255"/>
      <c r="AO503" s="255"/>
      <c r="AP503" s="255"/>
      <c r="AQ503" s="255"/>
      <c r="AR503" s="255"/>
      <c r="AS503" s="255"/>
      <c r="AT503" s="255"/>
      <c r="AU503" s="255"/>
      <c r="AV503" s="255"/>
      <c r="AW503" s="255"/>
      <c r="AX503" s="255"/>
      <c r="AY503" s="255"/>
      <c r="AZ503" s="255"/>
      <c r="BA503" s="255"/>
      <c r="BB503" s="255"/>
    </row>
    <row r="504" spans="2:54" s="241" customFormat="1" ht="63.75" hidden="1">
      <c r="B504" s="263" t="e">
        <f>IF('Formulario PPGR2'!$G502="","",CONCATENATE('Formulario PPGR2'!$C502,".",'Formulario PPGR2'!$D502,".",'Formulario PPGR2'!$E502,".",'Formulario PPGR2'!$F502))</f>
        <v>#REF!</v>
      </c>
      <c r="C504" s="263" t="e">
        <f>IF('Formulario PPGR2'!$G502="","",'Formulario PPGR1'!#REF!)</f>
        <v>#REF!</v>
      </c>
      <c r="D504" s="263" t="e">
        <f>IF('Formulario PPGR2'!$G502="","",'Formulario PPGR1'!#REF!)</f>
        <v>#REF!</v>
      </c>
      <c r="E504" s="263" t="e">
        <f>IF('Formulario PPGR2'!$G502="","",'Formulario PPGR1'!#REF!)</f>
        <v>#REF!</v>
      </c>
      <c r="F504" s="263" t="e">
        <f>IF('Formulario PPGR2'!$G502="","",'Formulario PPGR1'!#REF!)</f>
        <v>#REF!</v>
      </c>
      <c r="G504" s="232" t="s">
        <v>383</v>
      </c>
      <c r="H504" s="232" t="s">
        <v>1591</v>
      </c>
      <c r="I504" s="232" t="s">
        <v>1592</v>
      </c>
      <c r="J504" s="231"/>
      <c r="K504" s="231"/>
      <c r="L504" s="231">
        <v>1</v>
      </c>
      <c r="M504" s="231"/>
      <c r="N504" s="231"/>
      <c r="O504" s="231">
        <v>1</v>
      </c>
      <c r="P504" s="231"/>
      <c r="Q504" s="231"/>
      <c r="R504" s="231">
        <v>1</v>
      </c>
      <c r="S504" s="231"/>
      <c r="T504" s="231"/>
      <c r="U504" s="231">
        <v>1</v>
      </c>
      <c r="V504" s="239">
        <f>+Tabla2[[#This Row],[Dic]]+Tabla2[[#This Row],[Nov]]+Tabla2[[#This Row],[Oct]]+Tabla2[[#This Row],[Sep]]+Tabla2[[#This Row],[Ago]]+Tabla2[[#This Row],[Jul]]+Tabla2[[#This Row],[Jun]]+Tabla2[[#This Row],[May]]+Tabla2[[#This Row],[Abr]]+Tabla2[[#This Row],[Mar]]+Tabla2[[#This Row],[Feb]]+Tabla2[[#This Row],[Ene]]</f>
        <v>4</v>
      </c>
      <c r="W504" s="259" t="s">
        <v>497</v>
      </c>
      <c r="X504" s="259"/>
      <c r="Y504" s="232"/>
      <c r="Z504" s="231" t="s">
        <v>1593</v>
      </c>
      <c r="AA504" s="255"/>
      <c r="AB504" s="255"/>
      <c r="AC504" s="255"/>
      <c r="AD504" s="255"/>
      <c r="AE504" s="255"/>
      <c r="AF504" s="255"/>
      <c r="AG504" s="255"/>
      <c r="AH504" s="255"/>
      <c r="AI504" s="255"/>
      <c r="AJ504" s="255"/>
      <c r="AK504" s="255"/>
      <c r="AL504" s="255"/>
      <c r="AM504" s="255"/>
      <c r="AN504" s="255"/>
      <c r="AO504" s="255"/>
      <c r="AP504" s="255"/>
      <c r="AQ504" s="255"/>
      <c r="AR504" s="255"/>
      <c r="AS504" s="255"/>
      <c r="AT504" s="255"/>
      <c r="AU504" s="255"/>
      <c r="AV504" s="255"/>
      <c r="AW504" s="255"/>
      <c r="AX504" s="255"/>
      <c r="AY504" s="255"/>
      <c r="AZ504" s="255"/>
      <c r="BA504" s="255"/>
      <c r="BB504" s="255"/>
    </row>
    <row r="505" spans="2:54" s="241" customFormat="1" ht="51" hidden="1">
      <c r="B505" s="263" t="e">
        <f>IF('Formulario PPGR2'!$G504="","",CONCATENATE('Formulario PPGR2'!$C504,".",'Formulario PPGR2'!$D504,".",'Formulario PPGR2'!$E504,".",'Formulario PPGR2'!$F504))</f>
        <v>#REF!</v>
      </c>
      <c r="C505" s="263" t="e">
        <f>IF('Formulario PPGR2'!$G504="","",'Formulario PPGR1'!#REF!)</f>
        <v>#REF!</v>
      </c>
      <c r="D505" s="263" t="e">
        <f>IF('Formulario PPGR2'!$G504="","",'Formulario PPGR1'!#REF!)</f>
        <v>#REF!</v>
      </c>
      <c r="E505" s="263" t="e">
        <f>IF('Formulario PPGR2'!$G504="","",'Formulario PPGR1'!#REF!)</f>
        <v>#REF!</v>
      </c>
      <c r="F505" s="263" t="e">
        <f>IF('Formulario PPGR2'!$G504="","",'Formulario PPGR1'!#REF!)</f>
        <v>#REF!</v>
      </c>
      <c r="G505" s="232" t="s">
        <v>385</v>
      </c>
      <c r="H505" s="232" t="s">
        <v>1594</v>
      </c>
      <c r="I505" s="232" t="s">
        <v>1595</v>
      </c>
      <c r="J505" s="231"/>
      <c r="K505" s="231"/>
      <c r="L505" s="231">
        <v>1</v>
      </c>
      <c r="M505" s="231"/>
      <c r="N505" s="231"/>
      <c r="O505" s="231">
        <v>1</v>
      </c>
      <c r="P505" s="231"/>
      <c r="Q505" s="231"/>
      <c r="R505" s="231">
        <v>1</v>
      </c>
      <c r="S505" s="231"/>
      <c r="T505" s="231"/>
      <c r="U505" s="231">
        <v>1</v>
      </c>
      <c r="V505" s="239">
        <f>+Tabla2[[#This Row],[Dic]]+Tabla2[[#This Row],[Nov]]+Tabla2[[#This Row],[Oct]]+Tabla2[[#This Row],[Sep]]+Tabla2[[#This Row],[Ago]]+Tabla2[[#This Row],[Jul]]+Tabla2[[#This Row],[Jun]]+Tabla2[[#This Row],[May]]+Tabla2[[#This Row],[Abr]]+Tabla2[[#This Row],[Mar]]+Tabla2[[#This Row],[Feb]]+Tabla2[[#This Row],[Ene]]</f>
        <v>4</v>
      </c>
      <c r="W505" s="259" t="s">
        <v>507</v>
      </c>
      <c r="X505" s="259"/>
      <c r="Y505" s="232" t="s">
        <v>1596</v>
      </c>
      <c r="Z505" s="231" t="s">
        <v>1593</v>
      </c>
      <c r="AA505" s="255"/>
      <c r="AB505" s="255"/>
      <c r="AC505" s="255"/>
      <c r="AD505" s="255"/>
      <c r="AE505" s="255"/>
      <c r="AF505" s="255"/>
      <c r="AG505" s="255"/>
      <c r="AH505" s="255"/>
      <c r="AI505" s="255"/>
      <c r="AJ505" s="255"/>
      <c r="AK505" s="255"/>
      <c r="AL505" s="255"/>
      <c r="AM505" s="255"/>
      <c r="AN505" s="255"/>
      <c r="AO505" s="255"/>
      <c r="AP505" s="255"/>
      <c r="AQ505" s="255"/>
      <c r="AR505" s="255"/>
      <c r="AS505" s="255"/>
      <c r="AT505" s="255"/>
      <c r="AU505" s="255"/>
      <c r="AV505" s="255"/>
      <c r="AW505" s="255"/>
      <c r="AX505" s="255"/>
      <c r="AY505" s="255"/>
      <c r="AZ505" s="255"/>
      <c r="BA505" s="255"/>
      <c r="BB505" s="255"/>
    </row>
    <row r="506" spans="2:54" s="241" customFormat="1" ht="38.25" hidden="1">
      <c r="B506" s="263" t="e">
        <f>IF('Formulario PPGR2'!$G505="","",CONCATENATE('Formulario PPGR2'!$C505,".",'Formulario PPGR2'!$D505,".",'Formulario PPGR2'!$E505,".",'Formulario PPGR2'!$F505))</f>
        <v>#REF!</v>
      </c>
      <c r="C506" s="263" t="e">
        <f>IF('Formulario PPGR2'!$G505="","",'Formulario PPGR1'!#REF!)</f>
        <v>#REF!</v>
      </c>
      <c r="D506" s="263" t="e">
        <f>IF('Formulario PPGR2'!$G505="","",'Formulario PPGR1'!#REF!)</f>
        <v>#REF!</v>
      </c>
      <c r="E506" s="263" t="e">
        <f>IF('Formulario PPGR2'!$G505="","",'Formulario PPGR1'!#REF!)</f>
        <v>#REF!</v>
      </c>
      <c r="F506" s="263" t="e">
        <f>IF('Formulario PPGR2'!$G505="","",'Formulario PPGR1'!#REF!)</f>
        <v>#REF!</v>
      </c>
      <c r="G506" s="232" t="s">
        <v>385</v>
      </c>
      <c r="H506" s="232" t="s">
        <v>1597</v>
      </c>
      <c r="I506" s="232" t="s">
        <v>1598</v>
      </c>
      <c r="J506" s="231">
        <v>1</v>
      </c>
      <c r="K506" s="231"/>
      <c r="L506" s="231"/>
      <c r="M506" s="231"/>
      <c r="N506" s="231"/>
      <c r="O506" s="231"/>
      <c r="P506" s="231"/>
      <c r="Q506" s="231"/>
      <c r="R506" s="231"/>
      <c r="S506" s="231"/>
      <c r="T506" s="231"/>
      <c r="U506" s="231"/>
      <c r="V506" s="239">
        <f>+Tabla2[[#This Row],[Dic]]+Tabla2[[#This Row],[Nov]]+Tabla2[[#This Row],[Oct]]+Tabla2[[#This Row],[Sep]]+Tabla2[[#This Row],[Ago]]+Tabla2[[#This Row],[Jul]]+Tabla2[[#This Row],[Jun]]+Tabla2[[#This Row],[May]]+Tabla2[[#This Row],[Abr]]+Tabla2[[#This Row],[Mar]]+Tabla2[[#This Row],[Feb]]+Tabla2[[#This Row],[Ene]]</f>
        <v>1</v>
      </c>
      <c r="W506" s="259" t="s">
        <v>513</v>
      </c>
      <c r="X506" s="259"/>
      <c r="Y506" s="232"/>
      <c r="Z506" s="231" t="s">
        <v>1593</v>
      </c>
      <c r="AA506" s="255"/>
      <c r="AB506" s="255"/>
      <c r="AC506" s="255"/>
      <c r="AD506" s="255"/>
      <c r="AE506" s="255"/>
      <c r="AF506" s="255"/>
      <c r="AG506" s="255"/>
      <c r="AH506" s="255"/>
      <c r="AI506" s="255"/>
      <c r="AJ506" s="255"/>
      <c r="AK506" s="255"/>
      <c r="AL506" s="255"/>
      <c r="AM506" s="255"/>
      <c r="AN506" s="255"/>
      <c r="AO506" s="255"/>
      <c r="AP506" s="255"/>
      <c r="AQ506" s="255"/>
      <c r="AR506" s="255"/>
      <c r="AS506" s="255"/>
      <c r="AT506" s="255"/>
      <c r="AU506" s="255"/>
      <c r="AV506" s="255"/>
      <c r="AW506" s="255"/>
      <c r="AX506" s="255"/>
      <c r="AY506" s="255"/>
      <c r="AZ506" s="255"/>
      <c r="BA506" s="255"/>
      <c r="BB506" s="255"/>
    </row>
    <row r="507" spans="2:54" s="241" customFormat="1" ht="51" hidden="1">
      <c r="B507" s="263" t="e">
        <f>IF('Formulario PPGR2'!$G506="","",CONCATENATE('Formulario PPGR2'!$C506,".",'Formulario PPGR2'!$D506,".",'Formulario PPGR2'!$E506,".",'Formulario PPGR2'!$F506))</f>
        <v>#REF!</v>
      </c>
      <c r="C507" s="263" t="e">
        <f>IF('Formulario PPGR2'!$G506="","",'Formulario PPGR1'!#REF!)</f>
        <v>#REF!</v>
      </c>
      <c r="D507" s="263" t="e">
        <f>IF('Formulario PPGR2'!$G506="","",'Formulario PPGR1'!#REF!)</f>
        <v>#REF!</v>
      </c>
      <c r="E507" s="263" t="e">
        <f>IF('Formulario PPGR2'!$G506="","",'Formulario PPGR1'!#REF!)</f>
        <v>#REF!</v>
      </c>
      <c r="F507" s="263" t="e">
        <f>IF('Formulario PPGR2'!$G506="","",'Formulario PPGR1'!#REF!)</f>
        <v>#REF!</v>
      </c>
      <c r="G507" s="232" t="s">
        <v>385</v>
      </c>
      <c r="H507" s="232" t="s">
        <v>1599</v>
      </c>
      <c r="I507" s="232" t="s">
        <v>1600</v>
      </c>
      <c r="J507" s="231"/>
      <c r="K507" s="231"/>
      <c r="L507" s="231"/>
      <c r="M507" s="231">
        <v>1</v>
      </c>
      <c r="N507" s="231"/>
      <c r="O507" s="231"/>
      <c r="P507" s="231"/>
      <c r="Q507" s="231"/>
      <c r="R507" s="231"/>
      <c r="S507" s="231"/>
      <c r="T507" s="231"/>
      <c r="U507" s="231"/>
      <c r="V507" s="239">
        <f>+Tabla2[[#This Row],[Dic]]+Tabla2[[#This Row],[Nov]]+Tabla2[[#This Row],[Oct]]+Tabla2[[#This Row],[Sep]]+Tabla2[[#This Row],[Ago]]+Tabla2[[#This Row],[Jul]]+Tabla2[[#This Row],[Jun]]+Tabla2[[#This Row],[May]]+Tabla2[[#This Row],[Abr]]+Tabla2[[#This Row],[Mar]]+Tabla2[[#This Row],[Feb]]+Tabla2[[#This Row],[Ene]]</f>
        <v>1</v>
      </c>
      <c r="W507" s="259" t="s">
        <v>513</v>
      </c>
      <c r="X507" s="259" t="s">
        <v>507</v>
      </c>
      <c r="Y507" s="232" t="s">
        <v>1601</v>
      </c>
      <c r="Z507" s="231" t="s">
        <v>1593</v>
      </c>
      <c r="AA507" s="255"/>
      <c r="AB507" s="255"/>
      <c r="AC507" s="255"/>
      <c r="AD507" s="255"/>
      <c r="AE507" s="255"/>
      <c r="AF507" s="255"/>
      <c r="AG507" s="255"/>
      <c r="AH507" s="255"/>
      <c r="AI507" s="255"/>
      <c r="AJ507" s="255"/>
      <c r="AK507" s="255"/>
      <c r="AL507" s="255"/>
      <c r="AM507" s="255"/>
      <c r="AN507" s="255"/>
      <c r="AO507" s="255"/>
      <c r="AP507" s="255"/>
      <c r="AQ507" s="255"/>
      <c r="AR507" s="255"/>
      <c r="AS507" s="255"/>
      <c r="AT507" s="255"/>
      <c r="AU507" s="255"/>
      <c r="AV507" s="255"/>
      <c r="AW507" s="255"/>
      <c r="AX507" s="255"/>
      <c r="AY507" s="255"/>
      <c r="AZ507" s="255"/>
      <c r="BA507" s="255"/>
      <c r="BB507" s="255"/>
    </row>
    <row r="508" spans="2:54" s="241" customFormat="1" ht="51" hidden="1">
      <c r="B508" s="263" t="e">
        <f>IF('Formulario PPGR2'!$G507="","",CONCATENATE('Formulario PPGR2'!$C507,".",'Formulario PPGR2'!$D507,".",'Formulario PPGR2'!$E507,".",'Formulario PPGR2'!$F507))</f>
        <v>#REF!</v>
      </c>
      <c r="C508" s="263" t="e">
        <f>IF('Formulario PPGR2'!$G507="","",'Formulario PPGR1'!#REF!)</f>
        <v>#REF!</v>
      </c>
      <c r="D508" s="263" t="e">
        <f>IF('Formulario PPGR2'!$G507="","",'Formulario PPGR1'!#REF!)</f>
        <v>#REF!</v>
      </c>
      <c r="E508" s="263" t="e">
        <f>IF('Formulario PPGR2'!$G507="","",'Formulario PPGR1'!#REF!)</f>
        <v>#REF!</v>
      </c>
      <c r="F508" s="263" t="e">
        <f>IF('Formulario PPGR2'!$G507="","",'Formulario PPGR1'!#REF!)</f>
        <v>#REF!</v>
      </c>
      <c r="G508" s="232" t="s">
        <v>385</v>
      </c>
      <c r="H508" s="232" t="s">
        <v>1602</v>
      </c>
      <c r="I508" s="232" t="s">
        <v>1603</v>
      </c>
      <c r="J508" s="231"/>
      <c r="K508" s="231"/>
      <c r="L508" s="231"/>
      <c r="M508" s="231"/>
      <c r="N508" s="231"/>
      <c r="O508" s="231"/>
      <c r="P508" s="231"/>
      <c r="Q508" s="231"/>
      <c r="R508" s="231"/>
      <c r="S508" s="231"/>
      <c r="T508" s="231">
        <v>1</v>
      </c>
      <c r="U508" s="231"/>
      <c r="V508" s="239">
        <f>+Tabla2[[#This Row],[Dic]]+Tabla2[[#This Row],[Nov]]+Tabla2[[#This Row],[Oct]]+Tabla2[[#This Row],[Sep]]+Tabla2[[#This Row],[Ago]]+Tabla2[[#This Row],[Jul]]+Tabla2[[#This Row],[Jun]]+Tabla2[[#This Row],[May]]+Tabla2[[#This Row],[Abr]]+Tabla2[[#This Row],[Mar]]+Tabla2[[#This Row],[Feb]]+Tabla2[[#This Row],[Ene]]</f>
        <v>1</v>
      </c>
      <c r="W508" s="259" t="s">
        <v>496</v>
      </c>
      <c r="X508" s="259" t="s">
        <v>507</v>
      </c>
      <c r="Y508" s="232" t="s">
        <v>1604</v>
      </c>
      <c r="Z508" s="231" t="s">
        <v>1593</v>
      </c>
      <c r="AA508" s="255"/>
      <c r="AB508" s="255"/>
      <c r="AC508" s="255"/>
      <c r="AD508" s="255"/>
      <c r="AE508" s="255"/>
      <c r="AF508" s="255"/>
      <c r="AG508" s="255"/>
      <c r="AH508" s="255"/>
      <c r="AI508" s="255"/>
      <c r="AJ508" s="255"/>
      <c r="AK508" s="255"/>
      <c r="AL508" s="255"/>
      <c r="AM508" s="255"/>
      <c r="AN508" s="255"/>
      <c r="AO508" s="255"/>
      <c r="AP508" s="255"/>
      <c r="AQ508" s="255"/>
      <c r="AR508" s="255"/>
      <c r="AS508" s="255"/>
      <c r="AT508" s="255"/>
      <c r="AU508" s="255"/>
      <c r="AV508" s="255"/>
      <c r="AW508" s="255"/>
      <c r="AX508" s="255"/>
      <c r="AY508" s="255"/>
      <c r="AZ508" s="255"/>
      <c r="BA508" s="255"/>
      <c r="BB508" s="255"/>
    </row>
    <row r="509" spans="2:54" s="241" customFormat="1" ht="38.25" hidden="1">
      <c r="B509" s="263" t="e">
        <f>IF('Formulario PPGR2'!$G508="","",CONCATENATE('Formulario PPGR2'!$C508,".",'Formulario PPGR2'!$D508,".",'Formulario PPGR2'!$E508,".",'Formulario PPGR2'!$F508))</f>
        <v>#REF!</v>
      </c>
      <c r="C509" s="263" t="e">
        <f>IF('Formulario PPGR2'!$G508="","",'Formulario PPGR1'!#REF!)</f>
        <v>#REF!</v>
      </c>
      <c r="D509" s="263" t="e">
        <f>IF('Formulario PPGR2'!$G508="","",'Formulario PPGR1'!#REF!)</f>
        <v>#REF!</v>
      </c>
      <c r="E509" s="263" t="e">
        <f>IF('Formulario PPGR2'!$G508="","",'Formulario PPGR1'!#REF!)</f>
        <v>#REF!</v>
      </c>
      <c r="F509" s="263" t="e">
        <f>IF('Formulario PPGR2'!$G508="","",'Formulario PPGR1'!#REF!)</f>
        <v>#REF!</v>
      </c>
      <c r="G509" s="232" t="s">
        <v>385</v>
      </c>
      <c r="H509" s="232" t="s">
        <v>1605</v>
      </c>
      <c r="I509" s="232" t="s">
        <v>1606</v>
      </c>
      <c r="J509" s="231">
        <v>1</v>
      </c>
      <c r="K509" s="231">
        <v>1</v>
      </c>
      <c r="L509" s="231">
        <v>1</v>
      </c>
      <c r="M509" s="231">
        <v>1</v>
      </c>
      <c r="N509" s="231">
        <v>1</v>
      </c>
      <c r="O509" s="231">
        <v>1</v>
      </c>
      <c r="P509" s="231">
        <v>1</v>
      </c>
      <c r="Q509" s="231">
        <v>1</v>
      </c>
      <c r="R509" s="231">
        <v>1</v>
      </c>
      <c r="S509" s="231">
        <v>1</v>
      </c>
      <c r="T509" s="231">
        <v>1</v>
      </c>
      <c r="U509" s="231">
        <v>1</v>
      </c>
      <c r="V509" s="239">
        <f>+Tabla2[[#This Row],[Dic]]+Tabla2[[#This Row],[Nov]]+Tabla2[[#This Row],[Oct]]+Tabla2[[#This Row],[Sep]]+Tabla2[[#This Row],[Ago]]+Tabla2[[#This Row],[Jul]]+Tabla2[[#This Row],[Jun]]+Tabla2[[#This Row],[May]]+Tabla2[[#This Row],[Abr]]+Tabla2[[#This Row],[Mar]]+Tabla2[[#This Row],[Feb]]+Tabla2[[#This Row],[Ene]]</f>
        <v>12</v>
      </c>
      <c r="W509" s="259" t="s">
        <v>513</v>
      </c>
      <c r="X509" s="259"/>
      <c r="Y509" s="232"/>
      <c r="Z509" s="231" t="s">
        <v>1593</v>
      </c>
      <c r="AA509" s="255"/>
      <c r="AB509" s="255"/>
      <c r="AC509" s="255"/>
      <c r="AD509" s="255"/>
      <c r="AE509" s="255"/>
      <c r="AF509" s="255"/>
      <c r="AG509" s="255"/>
      <c r="AH509" s="255"/>
      <c r="AI509" s="255"/>
      <c r="AJ509" s="255"/>
      <c r="AK509" s="255"/>
      <c r="AL509" s="255"/>
      <c r="AM509" s="255"/>
      <c r="AN509" s="255"/>
      <c r="AO509" s="255"/>
      <c r="AP509" s="255"/>
      <c r="AQ509" s="255"/>
      <c r="AR509" s="255"/>
      <c r="AS509" s="255"/>
      <c r="AT509" s="255"/>
      <c r="AU509" s="255"/>
      <c r="AV509" s="255"/>
      <c r="AW509" s="255"/>
      <c r="AX509" s="255"/>
      <c r="AY509" s="255"/>
      <c r="AZ509" s="255"/>
      <c r="BA509" s="255"/>
      <c r="BB509" s="255"/>
    </row>
    <row r="510" spans="2:54" s="241" customFormat="1" ht="51" hidden="1">
      <c r="B510" s="263" t="e">
        <f>IF('Formulario PPGR2'!$G509="","",CONCATENATE('Formulario PPGR2'!$C509,".",'Formulario PPGR2'!$D509,".",'Formulario PPGR2'!$E509,".",'Formulario PPGR2'!$F509))</f>
        <v>#REF!</v>
      </c>
      <c r="C510" s="263" t="e">
        <f>IF('Formulario PPGR2'!$G509="","",'Formulario PPGR1'!#REF!)</f>
        <v>#REF!</v>
      </c>
      <c r="D510" s="263" t="e">
        <f>IF('Formulario PPGR2'!$G509="","",'Formulario PPGR1'!#REF!)</f>
        <v>#REF!</v>
      </c>
      <c r="E510" s="263" t="e">
        <f>IF('Formulario PPGR2'!$G509="","",'Formulario PPGR1'!#REF!)</f>
        <v>#REF!</v>
      </c>
      <c r="F510" s="263" t="e">
        <f>IF('Formulario PPGR2'!$G509="","",'Formulario PPGR1'!#REF!)</f>
        <v>#REF!</v>
      </c>
      <c r="G510" s="232" t="s">
        <v>385</v>
      </c>
      <c r="H510" s="232" t="s">
        <v>1607</v>
      </c>
      <c r="I510" s="232" t="s">
        <v>1608</v>
      </c>
      <c r="J510" s="231"/>
      <c r="K510" s="231"/>
      <c r="L510" s="231">
        <v>1</v>
      </c>
      <c r="M510" s="231"/>
      <c r="N510" s="231"/>
      <c r="O510" s="231">
        <v>1</v>
      </c>
      <c r="P510" s="231"/>
      <c r="Q510" s="231"/>
      <c r="R510" s="231">
        <v>1</v>
      </c>
      <c r="S510" s="231"/>
      <c r="T510" s="231"/>
      <c r="U510" s="231">
        <v>1</v>
      </c>
      <c r="V510" s="239">
        <f>+Tabla2[[#This Row],[Dic]]+Tabla2[[#This Row],[Nov]]+Tabla2[[#This Row],[Oct]]+Tabla2[[#This Row],[Sep]]+Tabla2[[#This Row],[Ago]]+Tabla2[[#This Row],[Jul]]+Tabla2[[#This Row],[Jun]]+Tabla2[[#This Row],[May]]+Tabla2[[#This Row],[Abr]]+Tabla2[[#This Row],[Mar]]+Tabla2[[#This Row],[Feb]]+Tabla2[[#This Row],[Ene]]</f>
        <v>4</v>
      </c>
      <c r="W510" s="259" t="s">
        <v>507</v>
      </c>
      <c r="X510" s="259"/>
      <c r="Y510" s="232" t="s">
        <v>1596</v>
      </c>
      <c r="Z510" s="231" t="s">
        <v>1593</v>
      </c>
      <c r="AA510" s="255"/>
      <c r="AB510" s="255"/>
      <c r="AC510" s="255"/>
      <c r="AD510" s="255"/>
      <c r="AE510" s="255"/>
      <c r="AF510" s="255"/>
      <c r="AG510" s="255"/>
      <c r="AH510" s="255"/>
      <c r="AI510" s="255"/>
      <c r="AJ510" s="255"/>
      <c r="AK510" s="255"/>
      <c r="AL510" s="255"/>
      <c r="AM510" s="255"/>
      <c r="AN510" s="255"/>
      <c r="AO510" s="255"/>
      <c r="AP510" s="255"/>
      <c r="AQ510" s="255"/>
      <c r="AR510" s="255"/>
      <c r="AS510" s="255"/>
      <c r="AT510" s="255"/>
      <c r="AU510" s="255"/>
      <c r="AV510" s="255"/>
      <c r="AW510" s="255"/>
      <c r="AX510" s="255"/>
      <c r="AY510" s="255"/>
      <c r="AZ510" s="255"/>
      <c r="BA510" s="255"/>
      <c r="BB510" s="255"/>
    </row>
    <row r="511" spans="2:54" s="241" customFormat="1" ht="38.25" hidden="1">
      <c r="B511" s="263" t="e">
        <f>IF('Formulario PPGR2'!$G510="","",CONCATENATE('Formulario PPGR2'!$C510,".",'Formulario PPGR2'!$D510,".",'Formulario PPGR2'!$E510,".",'Formulario PPGR2'!$F510))</f>
        <v>#REF!</v>
      </c>
      <c r="C511" s="263" t="e">
        <f>IF('Formulario PPGR2'!$G510="","",'Formulario PPGR1'!#REF!)</f>
        <v>#REF!</v>
      </c>
      <c r="D511" s="263" t="e">
        <f>IF('Formulario PPGR2'!$G510="","",'Formulario PPGR1'!#REF!)</f>
        <v>#REF!</v>
      </c>
      <c r="E511" s="263" t="e">
        <f>IF('Formulario PPGR2'!$G510="","",'Formulario PPGR1'!#REF!)</f>
        <v>#REF!</v>
      </c>
      <c r="F511" s="263" t="e">
        <f>IF('Formulario PPGR2'!$G510="","",'Formulario PPGR1'!#REF!)</f>
        <v>#REF!</v>
      </c>
      <c r="G511" s="232" t="s">
        <v>385</v>
      </c>
      <c r="H511" s="232" t="s">
        <v>1609</v>
      </c>
      <c r="I511" s="232" t="s">
        <v>1610</v>
      </c>
      <c r="J511" s="231"/>
      <c r="K511" s="231"/>
      <c r="L511" s="231">
        <v>1</v>
      </c>
      <c r="M511" s="231"/>
      <c r="N511" s="231"/>
      <c r="O511" s="231">
        <v>1</v>
      </c>
      <c r="P511" s="231"/>
      <c r="Q511" s="231"/>
      <c r="R511" s="231">
        <v>1</v>
      </c>
      <c r="S511" s="231"/>
      <c r="T511" s="231"/>
      <c r="U511" s="231">
        <v>1</v>
      </c>
      <c r="V511" s="239">
        <f>+Tabla2[[#This Row],[Dic]]+Tabla2[[#This Row],[Nov]]+Tabla2[[#This Row],[Oct]]+Tabla2[[#This Row],[Sep]]+Tabla2[[#This Row],[Ago]]+Tabla2[[#This Row],[Jul]]+Tabla2[[#This Row],[Jun]]+Tabla2[[#This Row],[May]]+Tabla2[[#This Row],[Abr]]+Tabla2[[#This Row],[Mar]]+Tabla2[[#This Row],[Feb]]+Tabla2[[#This Row],[Ene]]</f>
        <v>4</v>
      </c>
      <c r="W511" s="259" t="s">
        <v>497</v>
      </c>
      <c r="X511" s="259"/>
      <c r="Y511" s="232"/>
      <c r="Z511" s="231" t="s">
        <v>1593</v>
      </c>
      <c r="AA511" s="255"/>
      <c r="AB511" s="255"/>
      <c r="AC511" s="255"/>
      <c r="AD511" s="255"/>
      <c r="AE511" s="255"/>
      <c r="AF511" s="255"/>
      <c r="AG511" s="255"/>
      <c r="AH511" s="255"/>
      <c r="AI511" s="255"/>
      <c r="AJ511" s="255"/>
      <c r="AK511" s="255"/>
      <c r="AL511" s="255"/>
      <c r="AM511" s="255"/>
      <c r="AN511" s="255"/>
      <c r="AO511" s="255"/>
      <c r="AP511" s="255"/>
      <c r="AQ511" s="255"/>
      <c r="AR511" s="255"/>
      <c r="AS511" s="255"/>
      <c r="AT511" s="255"/>
      <c r="AU511" s="255"/>
      <c r="AV511" s="255"/>
      <c r="AW511" s="255"/>
      <c r="AX511" s="255"/>
      <c r="AY511" s="255"/>
      <c r="AZ511" s="255"/>
      <c r="BA511" s="255"/>
      <c r="BB511" s="255"/>
    </row>
    <row r="512" spans="2:54" s="241" customFormat="1" ht="51" hidden="1">
      <c r="B512" s="263" t="e">
        <f>IF('Formulario PPGR2'!$G511="","",CONCATENATE('Formulario PPGR2'!$C511,".",'Formulario PPGR2'!$D511,".",'Formulario PPGR2'!$E511,".",'Formulario PPGR2'!$F511))</f>
        <v>#REF!</v>
      </c>
      <c r="C512" s="263" t="e">
        <f>IF('Formulario PPGR2'!$G511="","",'Formulario PPGR1'!#REF!)</f>
        <v>#REF!</v>
      </c>
      <c r="D512" s="263" t="e">
        <f>IF('Formulario PPGR2'!$G511="","",'Formulario PPGR1'!#REF!)</f>
        <v>#REF!</v>
      </c>
      <c r="E512" s="263" t="e">
        <f>IF('Formulario PPGR2'!$G511="","",'Formulario PPGR1'!#REF!)</f>
        <v>#REF!</v>
      </c>
      <c r="F512" s="263" t="e">
        <f>IF('Formulario PPGR2'!$G511="","",'Formulario PPGR1'!#REF!)</f>
        <v>#REF!</v>
      </c>
      <c r="G512" s="232" t="s">
        <v>385</v>
      </c>
      <c r="H512" s="232" t="s">
        <v>1611</v>
      </c>
      <c r="I512" s="232" t="s">
        <v>1612</v>
      </c>
      <c r="J512" s="231"/>
      <c r="K512" s="231"/>
      <c r="L512" s="231">
        <v>1</v>
      </c>
      <c r="M512" s="231"/>
      <c r="N512" s="231"/>
      <c r="O512" s="231">
        <v>1</v>
      </c>
      <c r="P512" s="231"/>
      <c r="Q512" s="231"/>
      <c r="R512" s="231">
        <v>1</v>
      </c>
      <c r="S512" s="231"/>
      <c r="T512" s="231"/>
      <c r="U512" s="231">
        <v>1</v>
      </c>
      <c r="V512" s="239">
        <f>+Tabla2[[#This Row],[Dic]]+Tabla2[[#This Row],[Nov]]+Tabla2[[#This Row],[Oct]]+Tabla2[[#This Row],[Sep]]+Tabla2[[#This Row],[Ago]]+Tabla2[[#This Row],[Jul]]+Tabla2[[#This Row],[Jun]]+Tabla2[[#This Row],[May]]+Tabla2[[#This Row],[Abr]]+Tabla2[[#This Row],[Mar]]+Tabla2[[#This Row],[Feb]]+Tabla2[[#This Row],[Ene]]</f>
        <v>4</v>
      </c>
      <c r="W512" s="259" t="s">
        <v>497</v>
      </c>
      <c r="X512" s="259"/>
      <c r="Y512" s="232"/>
      <c r="Z512" s="231" t="s">
        <v>1593</v>
      </c>
      <c r="AA512" s="255"/>
      <c r="AB512" s="255"/>
      <c r="AC512" s="255"/>
      <c r="AD512" s="255"/>
      <c r="AE512" s="255"/>
      <c r="AF512" s="255"/>
      <c r="AG512" s="255"/>
      <c r="AH512" s="255"/>
      <c r="AI512" s="255"/>
      <c r="AJ512" s="255"/>
      <c r="AK512" s="255"/>
      <c r="AL512" s="255"/>
      <c r="AM512" s="255"/>
      <c r="AN512" s="255"/>
      <c r="AO512" s="255"/>
      <c r="AP512" s="255"/>
      <c r="AQ512" s="255"/>
      <c r="AR512" s="255"/>
      <c r="AS512" s="255"/>
      <c r="AT512" s="255"/>
      <c r="AU512" s="255"/>
      <c r="AV512" s="255"/>
      <c r="AW512" s="255"/>
      <c r="AX512" s="255"/>
      <c r="AY512" s="255"/>
      <c r="AZ512" s="255"/>
      <c r="BA512" s="255"/>
      <c r="BB512" s="255"/>
    </row>
    <row r="513" spans="2:54" s="241" customFormat="1" ht="63.75" hidden="1">
      <c r="B513" s="263" t="e">
        <f>IF('Formulario PPGR2'!$G512="","",CONCATENATE('Formulario PPGR2'!$C512,".",'Formulario PPGR2'!$D512,".",'Formulario PPGR2'!$E512,".",'Formulario PPGR2'!$F512))</f>
        <v>#REF!</v>
      </c>
      <c r="C513" s="263" t="e">
        <f>IF('Formulario PPGR2'!$G512="","",'Formulario PPGR1'!#REF!)</f>
        <v>#REF!</v>
      </c>
      <c r="D513" s="263" t="e">
        <f>IF('Formulario PPGR2'!$G512="","",'Formulario PPGR1'!#REF!)</f>
        <v>#REF!</v>
      </c>
      <c r="E513" s="263" t="e">
        <f>IF('Formulario PPGR2'!$G512="","",'Formulario PPGR1'!#REF!)</f>
        <v>#REF!</v>
      </c>
      <c r="F513" s="263" t="e">
        <f>IF('Formulario PPGR2'!$G512="","",'Formulario PPGR1'!#REF!)</f>
        <v>#REF!</v>
      </c>
      <c r="G513" s="232" t="s">
        <v>385</v>
      </c>
      <c r="H513" s="232" t="s">
        <v>1613</v>
      </c>
      <c r="I513" s="232" t="s">
        <v>1614</v>
      </c>
      <c r="J513" s="231"/>
      <c r="K513" s="231"/>
      <c r="L513" s="231">
        <v>1</v>
      </c>
      <c r="M513" s="231"/>
      <c r="N513" s="231"/>
      <c r="O513" s="231">
        <v>1</v>
      </c>
      <c r="P513" s="231"/>
      <c r="Q513" s="231"/>
      <c r="R513" s="231">
        <v>1</v>
      </c>
      <c r="S513" s="231"/>
      <c r="T513" s="231"/>
      <c r="U513" s="231">
        <v>1</v>
      </c>
      <c r="V513" s="239">
        <f>+Tabla2[[#This Row],[Dic]]+Tabla2[[#This Row],[Nov]]+Tabla2[[#This Row],[Oct]]+Tabla2[[#This Row],[Sep]]+Tabla2[[#This Row],[Ago]]+Tabla2[[#This Row],[Jul]]+Tabla2[[#This Row],[Jun]]+Tabla2[[#This Row],[May]]+Tabla2[[#This Row],[Abr]]+Tabla2[[#This Row],[Mar]]+Tabla2[[#This Row],[Feb]]+Tabla2[[#This Row],[Ene]]</f>
        <v>4</v>
      </c>
      <c r="W513" s="259" t="s">
        <v>497</v>
      </c>
      <c r="X513" s="259"/>
      <c r="Y513" s="232"/>
      <c r="Z513" s="231" t="s">
        <v>1593</v>
      </c>
      <c r="AA513" s="255"/>
      <c r="AB513" s="255"/>
      <c r="AC513" s="255"/>
      <c r="AD513" s="255"/>
      <c r="AE513" s="255"/>
      <c r="AF513" s="255"/>
      <c r="AG513" s="255"/>
      <c r="AH513" s="255"/>
      <c r="AI513" s="255"/>
      <c r="AJ513" s="255"/>
      <c r="AK513" s="255"/>
      <c r="AL513" s="255"/>
      <c r="AM513" s="255"/>
      <c r="AN513" s="255"/>
      <c r="AO513" s="255"/>
      <c r="AP513" s="255"/>
      <c r="AQ513" s="255"/>
      <c r="AR513" s="255"/>
      <c r="AS513" s="255"/>
      <c r="AT513" s="255"/>
      <c r="AU513" s="255"/>
      <c r="AV513" s="255"/>
      <c r="AW513" s="255"/>
      <c r="AX513" s="255"/>
      <c r="AY513" s="255"/>
      <c r="AZ513" s="255"/>
      <c r="BA513" s="255"/>
      <c r="BB513" s="255"/>
    </row>
    <row r="514" spans="2:54" s="241" customFormat="1" ht="63.75" hidden="1">
      <c r="B514" s="263" t="e">
        <f>IF('Formulario PPGR2'!$G513="","",CONCATENATE('Formulario PPGR2'!$C513,".",'Formulario PPGR2'!$D513,".",'Formulario PPGR2'!$E513,".",'Formulario PPGR2'!$F513))</f>
        <v>#REF!</v>
      </c>
      <c r="C514" s="263" t="e">
        <f>IF('Formulario PPGR2'!$G513="","",'Formulario PPGR1'!#REF!)</f>
        <v>#REF!</v>
      </c>
      <c r="D514" s="263" t="e">
        <f>IF('Formulario PPGR2'!$G513="","",'Formulario PPGR1'!#REF!)</f>
        <v>#REF!</v>
      </c>
      <c r="E514" s="263" t="e">
        <f>IF('Formulario PPGR2'!$G513="","",'Formulario PPGR1'!#REF!)</f>
        <v>#REF!</v>
      </c>
      <c r="F514" s="263" t="e">
        <f>IF('Formulario PPGR2'!$G513="","",'Formulario PPGR1'!#REF!)</f>
        <v>#REF!</v>
      </c>
      <c r="G514" s="232" t="s">
        <v>385</v>
      </c>
      <c r="H514" s="232" t="s">
        <v>1615</v>
      </c>
      <c r="I514" s="232" t="s">
        <v>1616</v>
      </c>
      <c r="J514" s="231"/>
      <c r="K514" s="231"/>
      <c r="L514" s="231">
        <v>1</v>
      </c>
      <c r="M514" s="231"/>
      <c r="N514" s="231"/>
      <c r="O514" s="231">
        <v>1</v>
      </c>
      <c r="P514" s="231"/>
      <c r="Q514" s="231"/>
      <c r="R514" s="231">
        <v>1</v>
      </c>
      <c r="S514" s="231"/>
      <c r="T514" s="231"/>
      <c r="U514" s="231">
        <v>1</v>
      </c>
      <c r="V514" s="239">
        <f>+Tabla2[[#This Row],[Dic]]+Tabla2[[#This Row],[Nov]]+Tabla2[[#This Row],[Oct]]+Tabla2[[#This Row],[Sep]]+Tabla2[[#This Row],[Ago]]+Tabla2[[#This Row],[Jul]]+Tabla2[[#This Row],[Jun]]+Tabla2[[#This Row],[May]]+Tabla2[[#This Row],[Abr]]+Tabla2[[#This Row],[Mar]]+Tabla2[[#This Row],[Feb]]+Tabla2[[#This Row],[Ene]]</f>
        <v>4</v>
      </c>
      <c r="W514" s="259" t="s">
        <v>497</v>
      </c>
      <c r="X514" s="259"/>
      <c r="Y514" s="232"/>
      <c r="Z514" s="231" t="s">
        <v>1593</v>
      </c>
      <c r="AA514" s="255"/>
      <c r="AB514" s="255"/>
      <c r="AC514" s="255"/>
      <c r="AD514" s="255"/>
      <c r="AE514" s="255"/>
      <c r="AF514" s="255"/>
      <c r="AG514" s="255"/>
      <c r="AH514" s="255"/>
      <c r="AI514" s="255"/>
      <c r="AJ514" s="255"/>
      <c r="AK514" s="255"/>
      <c r="AL514" s="255"/>
      <c r="AM514" s="255"/>
      <c r="AN514" s="255"/>
      <c r="AO514" s="255"/>
      <c r="AP514" s="255"/>
      <c r="AQ514" s="255"/>
      <c r="AR514" s="255"/>
      <c r="AS514" s="255"/>
      <c r="AT514" s="255"/>
      <c r="AU514" s="255"/>
      <c r="AV514" s="255"/>
      <c r="AW514" s="255"/>
      <c r="AX514" s="255"/>
      <c r="AY514" s="255"/>
      <c r="AZ514" s="255"/>
      <c r="BA514" s="255"/>
      <c r="BB514" s="255"/>
    </row>
    <row r="515" spans="2:54" s="241" customFormat="1" ht="63.75" hidden="1">
      <c r="B515" s="263" t="e">
        <f>IF('Formulario PPGR2'!$G514="","",CONCATENATE('Formulario PPGR2'!$C514,".",'Formulario PPGR2'!$D514,".",'Formulario PPGR2'!$E514,".",'Formulario PPGR2'!$F514))</f>
        <v>#REF!</v>
      </c>
      <c r="C515" s="263" t="e">
        <f>IF('Formulario PPGR2'!$G514="","",'Formulario PPGR1'!#REF!)</f>
        <v>#REF!</v>
      </c>
      <c r="D515" s="263" t="e">
        <f>IF('Formulario PPGR2'!$G514="","",'Formulario PPGR1'!#REF!)</f>
        <v>#REF!</v>
      </c>
      <c r="E515" s="263" t="e">
        <f>IF('Formulario PPGR2'!$G514="","",'Formulario PPGR1'!#REF!)</f>
        <v>#REF!</v>
      </c>
      <c r="F515" s="263" t="e">
        <f>IF('Formulario PPGR2'!$G514="","",'Formulario PPGR1'!#REF!)</f>
        <v>#REF!</v>
      </c>
      <c r="G515" s="232" t="s">
        <v>385</v>
      </c>
      <c r="H515" s="232" t="s">
        <v>1617</v>
      </c>
      <c r="I515" s="232" t="s">
        <v>1618</v>
      </c>
      <c r="J515" s="231"/>
      <c r="K515" s="231"/>
      <c r="L515" s="231">
        <v>1</v>
      </c>
      <c r="M515" s="231"/>
      <c r="N515" s="231"/>
      <c r="O515" s="231">
        <v>1</v>
      </c>
      <c r="P515" s="231"/>
      <c r="Q515" s="231"/>
      <c r="R515" s="231">
        <v>1</v>
      </c>
      <c r="S515" s="231"/>
      <c r="T515" s="231"/>
      <c r="U515" s="231">
        <v>1</v>
      </c>
      <c r="V515" s="239">
        <f>+Tabla2[[#This Row],[Dic]]+Tabla2[[#This Row],[Nov]]+Tabla2[[#This Row],[Oct]]+Tabla2[[#This Row],[Sep]]+Tabla2[[#This Row],[Ago]]+Tabla2[[#This Row],[Jul]]+Tabla2[[#This Row],[Jun]]+Tabla2[[#This Row],[May]]+Tabla2[[#This Row],[Abr]]+Tabla2[[#This Row],[Mar]]+Tabla2[[#This Row],[Feb]]+Tabla2[[#This Row],[Ene]]</f>
        <v>4</v>
      </c>
      <c r="W515" s="259" t="s">
        <v>497</v>
      </c>
      <c r="X515" s="259"/>
      <c r="Y515" s="232"/>
      <c r="Z515" s="231" t="s">
        <v>1593</v>
      </c>
      <c r="AA515" s="255"/>
      <c r="AB515" s="255"/>
      <c r="AC515" s="255"/>
      <c r="AD515" s="255"/>
      <c r="AE515" s="255"/>
      <c r="AF515" s="255"/>
      <c r="AG515" s="255"/>
      <c r="AH515" s="255"/>
      <c r="AI515" s="255"/>
      <c r="AJ515" s="255"/>
      <c r="AK515" s="255"/>
      <c r="AL515" s="255"/>
      <c r="AM515" s="255"/>
      <c r="AN515" s="255"/>
      <c r="AO515" s="255"/>
      <c r="AP515" s="255"/>
      <c r="AQ515" s="255"/>
      <c r="AR515" s="255"/>
      <c r="AS515" s="255"/>
      <c r="AT515" s="255"/>
      <c r="AU515" s="255"/>
      <c r="AV515" s="255"/>
      <c r="AW515" s="255"/>
      <c r="AX515" s="255"/>
      <c r="AY515" s="255"/>
      <c r="AZ515" s="255"/>
      <c r="BA515" s="255"/>
      <c r="BB515" s="255"/>
    </row>
    <row r="516" spans="2:54" s="241" customFormat="1" ht="76.5" hidden="1">
      <c r="B516" s="263" t="e">
        <f>IF('Formulario PPGR2'!$G515="","",CONCATENATE('Formulario PPGR2'!$C515,".",'Formulario PPGR2'!$D515,".",'Formulario PPGR2'!$E515,".",'Formulario PPGR2'!$F515))</f>
        <v>#REF!</v>
      </c>
      <c r="C516" s="263" t="e">
        <f>IF('Formulario PPGR2'!$G515="","",'Formulario PPGR1'!#REF!)</f>
        <v>#REF!</v>
      </c>
      <c r="D516" s="263" t="e">
        <f>IF('Formulario PPGR2'!$G515="","",'Formulario PPGR1'!#REF!)</f>
        <v>#REF!</v>
      </c>
      <c r="E516" s="263" t="e">
        <f>IF('Formulario PPGR2'!$G515="","",'Formulario PPGR1'!#REF!)</f>
        <v>#REF!</v>
      </c>
      <c r="F516" s="263" t="e">
        <f>IF('Formulario PPGR2'!$G515="","",'Formulario PPGR1'!#REF!)</f>
        <v>#REF!</v>
      </c>
      <c r="G516" s="232" t="s">
        <v>385</v>
      </c>
      <c r="H516" s="232" t="s">
        <v>1619</v>
      </c>
      <c r="I516" s="232" t="s">
        <v>1620</v>
      </c>
      <c r="J516" s="231"/>
      <c r="K516" s="231"/>
      <c r="L516" s="231">
        <v>1</v>
      </c>
      <c r="M516" s="231"/>
      <c r="N516" s="231"/>
      <c r="O516" s="231">
        <v>1</v>
      </c>
      <c r="P516" s="231"/>
      <c r="Q516" s="231"/>
      <c r="R516" s="231">
        <v>1</v>
      </c>
      <c r="S516" s="231"/>
      <c r="T516" s="231"/>
      <c r="U516" s="231">
        <v>1</v>
      </c>
      <c r="V516" s="239">
        <f>+Tabla2[[#This Row],[Dic]]+Tabla2[[#This Row],[Nov]]+Tabla2[[#This Row],[Oct]]+Tabla2[[#This Row],[Sep]]+Tabla2[[#This Row],[Ago]]+Tabla2[[#This Row],[Jul]]+Tabla2[[#This Row],[Jun]]+Tabla2[[#This Row],[May]]+Tabla2[[#This Row],[Abr]]+Tabla2[[#This Row],[Mar]]+Tabla2[[#This Row],[Feb]]+Tabla2[[#This Row],[Ene]]</f>
        <v>4</v>
      </c>
      <c r="W516" s="259" t="s">
        <v>497</v>
      </c>
      <c r="X516" s="259"/>
      <c r="Y516" s="232"/>
      <c r="Z516" s="231" t="s">
        <v>1593</v>
      </c>
      <c r="AA516" s="255"/>
      <c r="AB516" s="255"/>
      <c r="AC516" s="255"/>
      <c r="AD516" s="255"/>
      <c r="AE516" s="255"/>
      <c r="AF516" s="255"/>
      <c r="AG516" s="255"/>
      <c r="AH516" s="255"/>
      <c r="AI516" s="255"/>
      <c r="AJ516" s="255"/>
      <c r="AK516" s="255"/>
      <c r="AL516" s="255"/>
      <c r="AM516" s="255"/>
      <c r="AN516" s="255"/>
      <c r="AO516" s="255"/>
      <c r="AP516" s="255"/>
      <c r="AQ516" s="255"/>
      <c r="AR516" s="255"/>
      <c r="AS516" s="255"/>
      <c r="AT516" s="255"/>
      <c r="AU516" s="255"/>
      <c r="AV516" s="255"/>
      <c r="AW516" s="255"/>
      <c r="AX516" s="255"/>
      <c r="AY516" s="255"/>
      <c r="AZ516" s="255"/>
      <c r="BA516" s="255"/>
      <c r="BB516" s="255"/>
    </row>
    <row r="517" spans="2:54" s="241" customFormat="1" ht="63.75" hidden="1">
      <c r="B517" s="263" t="e">
        <f>IF('Formulario PPGR2'!$G516="","",CONCATENATE('Formulario PPGR2'!$C516,".",'Formulario PPGR2'!$D516,".",'Formulario PPGR2'!$E516,".",'Formulario PPGR2'!$F516))</f>
        <v>#REF!</v>
      </c>
      <c r="C517" s="263" t="e">
        <f>IF('Formulario PPGR2'!$G516="","",'Formulario PPGR1'!#REF!)</f>
        <v>#REF!</v>
      </c>
      <c r="D517" s="263" t="e">
        <f>IF('Formulario PPGR2'!$G516="","",'Formulario PPGR1'!#REF!)</f>
        <v>#REF!</v>
      </c>
      <c r="E517" s="263" t="e">
        <f>IF('Formulario PPGR2'!$G516="","",'Formulario PPGR1'!#REF!)</f>
        <v>#REF!</v>
      </c>
      <c r="F517" s="263" t="e">
        <f>IF('Formulario PPGR2'!$G516="","",'Formulario PPGR1'!#REF!)</f>
        <v>#REF!</v>
      </c>
      <c r="G517" s="232" t="s">
        <v>385</v>
      </c>
      <c r="H517" s="232" t="s">
        <v>1621</v>
      </c>
      <c r="I517" s="232" t="s">
        <v>1622</v>
      </c>
      <c r="J517" s="231"/>
      <c r="K517" s="231"/>
      <c r="L517" s="231"/>
      <c r="M517" s="231">
        <v>1</v>
      </c>
      <c r="N517" s="231"/>
      <c r="O517" s="231"/>
      <c r="P517" s="231"/>
      <c r="Q517" s="231"/>
      <c r="R517" s="231"/>
      <c r="S517" s="231"/>
      <c r="T517" s="231"/>
      <c r="U517" s="231">
        <v>1</v>
      </c>
      <c r="V517" s="239">
        <f>+Tabla2[[#This Row],[Dic]]+Tabla2[[#This Row],[Nov]]+Tabla2[[#This Row],[Oct]]+Tabla2[[#This Row],[Sep]]+Tabla2[[#This Row],[Ago]]+Tabla2[[#This Row],[Jul]]+Tabla2[[#This Row],[Jun]]+Tabla2[[#This Row],[May]]+Tabla2[[#This Row],[Abr]]+Tabla2[[#This Row],[Mar]]+Tabla2[[#This Row],[Feb]]+Tabla2[[#This Row],[Ene]]</f>
        <v>2</v>
      </c>
      <c r="W517" s="259" t="s">
        <v>497</v>
      </c>
      <c r="X517" s="259"/>
      <c r="Y517" s="232"/>
      <c r="Z517" s="231" t="s">
        <v>1593</v>
      </c>
      <c r="AA517" s="255"/>
      <c r="AB517" s="255"/>
      <c r="AC517" s="255"/>
      <c r="AD517" s="255"/>
      <c r="AE517" s="255"/>
      <c r="AF517" s="255"/>
      <c r="AG517" s="255"/>
      <c r="AH517" s="255"/>
      <c r="AI517" s="255"/>
      <c r="AJ517" s="255"/>
      <c r="AK517" s="255"/>
      <c r="AL517" s="255"/>
      <c r="AM517" s="255"/>
      <c r="AN517" s="255"/>
      <c r="AO517" s="255"/>
      <c r="AP517" s="255"/>
      <c r="AQ517" s="255"/>
      <c r="AR517" s="255"/>
      <c r="AS517" s="255"/>
      <c r="AT517" s="255"/>
      <c r="AU517" s="255"/>
      <c r="AV517" s="255"/>
      <c r="AW517" s="255"/>
      <c r="AX517" s="255"/>
      <c r="AY517" s="255"/>
      <c r="AZ517" s="255"/>
      <c r="BA517" s="255"/>
      <c r="BB517" s="255"/>
    </row>
    <row r="518" spans="2:54" s="241" customFormat="1" ht="127.5" hidden="1">
      <c r="B518" s="263" t="e">
        <f>IF('Formulario PPGR2'!$G517="","",CONCATENATE('Formulario PPGR2'!$C517,".",'Formulario PPGR2'!$D517,".",'Formulario PPGR2'!$E517,".",'Formulario PPGR2'!$F517))</f>
        <v>#REF!</v>
      </c>
      <c r="C518" s="263"/>
      <c r="D518" s="263" t="e">
        <f>IF('Formulario PPGR2'!$G517="","",'Formulario PPGR1'!#REF!)</f>
        <v>#REF!</v>
      </c>
      <c r="E518" s="263" t="e">
        <f>IF('Formulario PPGR2'!$G517="","",'Formulario PPGR1'!#REF!)</f>
        <v>#REF!</v>
      </c>
      <c r="F518" s="263" t="e">
        <f>IF('Formulario PPGR2'!$G517="","",'Formulario PPGR1'!#REF!)</f>
        <v>#REF!</v>
      </c>
      <c r="G518" s="232" t="s">
        <v>385</v>
      </c>
      <c r="H518" s="232" t="s">
        <v>1623</v>
      </c>
      <c r="I518" s="232" t="s">
        <v>1624</v>
      </c>
      <c r="J518" s="231"/>
      <c r="K518" s="231">
        <v>1</v>
      </c>
      <c r="L518" s="231"/>
      <c r="M518" s="231">
        <v>1</v>
      </c>
      <c r="N518" s="231"/>
      <c r="O518" s="231">
        <v>1</v>
      </c>
      <c r="P518" s="231"/>
      <c r="Q518" s="231">
        <v>1</v>
      </c>
      <c r="R518" s="231"/>
      <c r="S518" s="231">
        <v>1</v>
      </c>
      <c r="T518" s="231"/>
      <c r="U518" s="231">
        <v>1</v>
      </c>
      <c r="V518" s="239">
        <f>+Tabla2[[#This Row],[Dic]]+Tabla2[[#This Row],[Nov]]+Tabla2[[#This Row],[Oct]]+Tabla2[[#This Row],[Sep]]+Tabla2[[#This Row],[Ago]]+Tabla2[[#This Row],[Jul]]+Tabla2[[#This Row],[Jun]]+Tabla2[[#This Row],[May]]+Tabla2[[#This Row],[Abr]]+Tabla2[[#This Row],[Mar]]+Tabla2[[#This Row],[Feb]]+Tabla2[[#This Row],[Ene]]</f>
        <v>6</v>
      </c>
      <c r="W518" s="259" t="s">
        <v>496</v>
      </c>
      <c r="X518" s="259" t="s">
        <v>518</v>
      </c>
      <c r="Y518" s="232"/>
      <c r="Z518" s="231" t="s">
        <v>504</v>
      </c>
      <c r="AA518" s="255"/>
      <c r="AB518" s="255"/>
      <c r="AC518" s="255"/>
      <c r="AD518" s="255"/>
      <c r="AE518" s="255"/>
      <c r="AF518" s="255"/>
      <c r="AG518" s="255"/>
      <c r="AH518" s="255"/>
      <c r="AI518" s="255"/>
      <c r="AJ518" s="255"/>
      <c r="AK518" s="255"/>
      <c r="AL518" s="255"/>
      <c r="AM518" s="255"/>
      <c r="AN518" s="255"/>
      <c r="AO518" s="255"/>
      <c r="AP518" s="255"/>
      <c r="AQ518" s="255"/>
      <c r="AR518" s="255"/>
      <c r="AS518" s="255"/>
      <c r="AT518" s="255"/>
      <c r="AU518" s="255"/>
      <c r="AV518" s="255"/>
      <c r="AW518" s="255"/>
      <c r="AX518" s="255"/>
      <c r="AY518" s="255"/>
      <c r="AZ518" s="255"/>
      <c r="BA518" s="255"/>
      <c r="BB518" s="255"/>
    </row>
    <row r="519" spans="2:54" s="241" customFormat="1" ht="38.25" hidden="1">
      <c r="B519" s="263" t="e">
        <f>IF('Formulario PPGR2'!$G518="","",CONCATENATE('Formulario PPGR2'!$C518,".",'Formulario PPGR2'!$D518,".",'Formulario PPGR2'!$E518,".",'Formulario PPGR2'!$F518))</f>
        <v>#REF!</v>
      </c>
      <c r="C519" s="263" t="e">
        <f>IF('Formulario PPGR2'!$G518="","",'Formulario PPGR1'!#REF!)</f>
        <v>#REF!</v>
      </c>
      <c r="D519" s="263" t="e">
        <f>IF('Formulario PPGR2'!$G518="","",'Formulario PPGR1'!#REF!)</f>
        <v>#REF!</v>
      </c>
      <c r="E519" s="263" t="e">
        <f>IF('Formulario PPGR2'!$G518="","",'Formulario PPGR1'!#REF!)</f>
        <v>#REF!</v>
      </c>
      <c r="F519" s="263" t="e">
        <f>IF('Formulario PPGR2'!$G518="","",'Formulario PPGR1'!#REF!)</f>
        <v>#REF!</v>
      </c>
      <c r="G519" s="232" t="s">
        <v>389</v>
      </c>
      <c r="H519" s="232" t="s">
        <v>1625</v>
      </c>
      <c r="I519" s="232" t="s">
        <v>1626</v>
      </c>
      <c r="J519" s="231">
        <v>1</v>
      </c>
      <c r="K519" s="231">
        <v>1</v>
      </c>
      <c r="L519" s="231">
        <v>1</v>
      </c>
      <c r="M519" s="231">
        <v>1</v>
      </c>
      <c r="N519" s="231">
        <v>1</v>
      </c>
      <c r="O519" s="231">
        <v>1</v>
      </c>
      <c r="P519" s="231">
        <v>1</v>
      </c>
      <c r="Q519" s="231">
        <v>1</v>
      </c>
      <c r="R519" s="231">
        <v>1</v>
      </c>
      <c r="S519" s="231">
        <v>1</v>
      </c>
      <c r="T519" s="231">
        <v>1</v>
      </c>
      <c r="U519" s="231">
        <v>1</v>
      </c>
      <c r="V519" s="239">
        <f>+Tabla2[[#This Row],[Dic]]+Tabla2[[#This Row],[Nov]]+Tabla2[[#This Row],[Oct]]+Tabla2[[#This Row],[Sep]]+Tabla2[[#This Row],[Ago]]+Tabla2[[#This Row],[Jul]]+Tabla2[[#This Row],[Jun]]+Tabla2[[#This Row],[May]]+Tabla2[[#This Row],[Abr]]+Tabla2[[#This Row],[Mar]]+Tabla2[[#This Row],[Feb]]+Tabla2[[#This Row],[Ene]]</f>
        <v>12</v>
      </c>
      <c r="W519" s="259" t="s">
        <v>513</v>
      </c>
      <c r="X519" s="259" t="s">
        <v>674</v>
      </c>
      <c r="Y519" s="232"/>
      <c r="Z519" s="231" t="s">
        <v>1627</v>
      </c>
      <c r="AA519" s="255"/>
      <c r="AB519" s="255"/>
      <c r="AC519" s="255"/>
      <c r="AD519" s="255"/>
      <c r="AE519" s="255"/>
      <c r="AF519" s="255"/>
      <c r="AG519" s="255"/>
      <c r="AH519" s="255"/>
      <c r="AI519" s="255"/>
      <c r="AJ519" s="255"/>
      <c r="AK519" s="255"/>
      <c r="AL519" s="255"/>
      <c r="AM519" s="255"/>
      <c r="AN519" s="255"/>
      <c r="AO519" s="255"/>
      <c r="AP519" s="255"/>
      <c r="AQ519" s="255"/>
      <c r="AR519" s="255"/>
      <c r="AS519" s="255"/>
      <c r="AT519" s="255"/>
      <c r="AU519" s="255"/>
      <c r="AV519" s="255"/>
      <c r="AW519" s="255"/>
      <c r="AX519" s="255"/>
      <c r="AY519" s="255"/>
      <c r="AZ519" s="255"/>
      <c r="BA519" s="255"/>
      <c r="BB519" s="255"/>
    </row>
    <row r="520" spans="2:54" s="241" customFormat="1" ht="38.25" hidden="1">
      <c r="B520" s="263" t="e">
        <f>IF('Formulario PPGR2'!$G519="","",CONCATENATE('Formulario PPGR2'!$C519,".",'Formulario PPGR2'!$D519,".",'Formulario PPGR2'!$E519,".",'Formulario PPGR2'!$F519))</f>
        <v>#REF!</v>
      </c>
      <c r="C520" s="263" t="e">
        <f>IF('Formulario PPGR2'!$G519="","",'Formulario PPGR1'!#REF!)</f>
        <v>#REF!</v>
      </c>
      <c r="D520" s="263" t="e">
        <f>IF('Formulario PPGR2'!$G519="","",'Formulario PPGR1'!#REF!)</f>
        <v>#REF!</v>
      </c>
      <c r="E520" s="263" t="e">
        <f>IF('Formulario PPGR2'!$G519="","",'Formulario PPGR1'!#REF!)</f>
        <v>#REF!</v>
      </c>
      <c r="F520" s="263" t="e">
        <f>IF('Formulario PPGR2'!$G519="","",'Formulario PPGR1'!#REF!)</f>
        <v>#REF!</v>
      </c>
      <c r="G520" s="232" t="s">
        <v>389</v>
      </c>
      <c r="H520" s="232" t="s">
        <v>1628</v>
      </c>
      <c r="I520" s="232" t="s">
        <v>1629</v>
      </c>
      <c r="J520" s="231"/>
      <c r="K520" s="231"/>
      <c r="L520" s="231"/>
      <c r="M520" s="231"/>
      <c r="N520" s="231">
        <v>1</v>
      </c>
      <c r="O520" s="231"/>
      <c r="P520" s="231"/>
      <c r="Q520" s="231">
        <v>1</v>
      </c>
      <c r="R520" s="231"/>
      <c r="S520" s="231"/>
      <c r="T520" s="231">
        <v>1</v>
      </c>
      <c r="U520" s="231"/>
      <c r="V520" s="239">
        <f>+Tabla2[[#This Row],[Dic]]+Tabla2[[#This Row],[Nov]]+Tabla2[[#This Row],[Oct]]+Tabla2[[#This Row],[Sep]]+Tabla2[[#This Row],[Ago]]+Tabla2[[#This Row],[Jul]]+Tabla2[[#This Row],[Jun]]+Tabla2[[#This Row],[May]]+Tabla2[[#This Row],[Abr]]+Tabla2[[#This Row],[Mar]]+Tabla2[[#This Row],[Feb]]+Tabla2[[#This Row],[Ene]]</f>
        <v>3</v>
      </c>
      <c r="W520" s="259" t="s">
        <v>496</v>
      </c>
      <c r="X520" s="259"/>
      <c r="Y520" s="232"/>
      <c r="Z520" s="231" t="s">
        <v>1627</v>
      </c>
      <c r="AA520" s="255"/>
      <c r="AB520" s="255"/>
      <c r="AC520" s="255"/>
      <c r="AD520" s="255"/>
      <c r="AE520" s="255"/>
      <c r="AF520" s="255"/>
      <c r="AG520" s="255"/>
      <c r="AH520" s="255"/>
      <c r="AI520" s="255"/>
      <c r="AJ520" s="255"/>
      <c r="AK520" s="255"/>
      <c r="AL520" s="255"/>
      <c r="AM520" s="255"/>
      <c r="AN520" s="255"/>
      <c r="AO520" s="255"/>
      <c r="AP520" s="255"/>
      <c r="AQ520" s="255"/>
      <c r="AR520" s="255"/>
      <c r="AS520" s="255"/>
      <c r="AT520" s="255"/>
      <c r="AU520" s="255"/>
      <c r="AV520" s="255"/>
      <c r="AW520" s="255"/>
      <c r="AX520" s="255"/>
      <c r="AY520" s="255"/>
      <c r="AZ520" s="255"/>
      <c r="BA520" s="255"/>
      <c r="BB520" s="255"/>
    </row>
    <row r="521" spans="2:54" s="241" customFormat="1" ht="38.25" hidden="1">
      <c r="B521" s="263" t="e">
        <f>IF('Formulario PPGR2'!$G520="","",CONCATENATE('Formulario PPGR2'!$C520,".",'Formulario PPGR2'!$D520,".",'Formulario PPGR2'!$E520,".",'Formulario PPGR2'!$F520))</f>
        <v>#REF!</v>
      </c>
      <c r="C521" s="263" t="e">
        <f>IF('Formulario PPGR2'!$G520="","",'Formulario PPGR1'!#REF!)</f>
        <v>#REF!</v>
      </c>
      <c r="D521" s="263" t="e">
        <f>IF('Formulario PPGR2'!$G520="","",'Formulario PPGR1'!#REF!)</f>
        <v>#REF!</v>
      </c>
      <c r="E521" s="263" t="e">
        <f>IF('Formulario PPGR2'!$G520="","",'Formulario PPGR1'!#REF!)</f>
        <v>#REF!</v>
      </c>
      <c r="F521" s="263" t="e">
        <f>IF('Formulario PPGR2'!$G520="","",'Formulario PPGR1'!#REF!)</f>
        <v>#REF!</v>
      </c>
      <c r="G521" s="232" t="s">
        <v>389</v>
      </c>
      <c r="H521" s="232" t="s">
        <v>1630</v>
      </c>
      <c r="I521" s="232" t="s">
        <v>1631</v>
      </c>
      <c r="J521" s="231"/>
      <c r="K521" s="231"/>
      <c r="L521" s="231"/>
      <c r="M521" s="231"/>
      <c r="N521" s="231"/>
      <c r="O521" s="231">
        <v>1</v>
      </c>
      <c r="P521" s="231"/>
      <c r="Q521" s="231"/>
      <c r="R521" s="231">
        <v>1</v>
      </c>
      <c r="S521" s="231"/>
      <c r="T521" s="231"/>
      <c r="U521" s="231">
        <v>1</v>
      </c>
      <c r="V521" s="239">
        <f>+Tabla2[[#This Row],[Dic]]+Tabla2[[#This Row],[Nov]]+Tabla2[[#This Row],[Oct]]+Tabla2[[#This Row],[Sep]]+Tabla2[[#This Row],[Ago]]+Tabla2[[#This Row],[Jul]]+Tabla2[[#This Row],[Jun]]+Tabla2[[#This Row],[May]]+Tabla2[[#This Row],[Abr]]+Tabla2[[#This Row],[Mar]]+Tabla2[[#This Row],[Feb]]+Tabla2[[#This Row],[Ene]]</f>
        <v>3</v>
      </c>
      <c r="W521" s="259" t="s">
        <v>497</v>
      </c>
      <c r="X521" s="232" t="s">
        <v>1478</v>
      </c>
      <c r="Y521" s="232"/>
      <c r="Z521" s="231" t="s">
        <v>1627</v>
      </c>
      <c r="AA521" s="255"/>
      <c r="AB521" s="255"/>
      <c r="AC521" s="255"/>
      <c r="AD521" s="255"/>
      <c r="AE521" s="255"/>
      <c r="AF521" s="255"/>
      <c r="AG521" s="255"/>
      <c r="AH521" s="255"/>
      <c r="AI521" s="255"/>
      <c r="AJ521" s="255"/>
      <c r="AK521" s="255"/>
      <c r="AL521" s="255"/>
      <c r="AM521" s="255"/>
      <c r="AN521" s="255"/>
      <c r="AO521" s="255"/>
      <c r="AP521" s="255"/>
      <c r="AQ521" s="255"/>
      <c r="AR521" s="255"/>
      <c r="AS521" s="255"/>
      <c r="AT521" s="255"/>
      <c r="AU521" s="255"/>
      <c r="AV521" s="255"/>
      <c r="AW521" s="255"/>
      <c r="AX521" s="255"/>
      <c r="AY521" s="255"/>
      <c r="AZ521" s="255"/>
      <c r="BA521" s="255"/>
      <c r="BB521" s="255"/>
    </row>
    <row r="522" spans="2:54" s="241" customFormat="1" ht="38.25" hidden="1">
      <c r="B522" s="263" t="e">
        <f>IF('Formulario PPGR2'!$G521="","",CONCATENATE('Formulario PPGR2'!$C521,".",'Formulario PPGR2'!$D521,".",'Formulario PPGR2'!$E521,".",'Formulario PPGR2'!$F521))</f>
        <v>#REF!</v>
      </c>
      <c r="C522" s="263" t="e">
        <f>IF('Formulario PPGR2'!$G521="","",'Formulario PPGR1'!#REF!)</f>
        <v>#REF!</v>
      </c>
      <c r="D522" s="263" t="e">
        <f>IF('Formulario PPGR2'!$G521="","",'Formulario PPGR1'!#REF!)</f>
        <v>#REF!</v>
      </c>
      <c r="E522" s="263" t="e">
        <f>IF('Formulario PPGR2'!$G521="","",'Formulario PPGR1'!#REF!)</f>
        <v>#REF!</v>
      </c>
      <c r="F522" s="263" t="e">
        <f>IF('Formulario PPGR2'!$G521="","",'Formulario PPGR1'!#REF!)</f>
        <v>#REF!</v>
      </c>
      <c r="G522" s="232" t="s">
        <v>389</v>
      </c>
      <c r="H522" s="232" t="s">
        <v>1632</v>
      </c>
      <c r="I522" s="232" t="s">
        <v>1633</v>
      </c>
      <c r="J522" s="231">
        <v>1</v>
      </c>
      <c r="K522" s="231"/>
      <c r="L522" s="231"/>
      <c r="M522" s="231"/>
      <c r="N522" s="231"/>
      <c r="O522" s="231"/>
      <c r="P522" s="231">
        <v>1</v>
      </c>
      <c r="Q522" s="231"/>
      <c r="R522" s="231"/>
      <c r="S522" s="231"/>
      <c r="T522" s="231"/>
      <c r="U522" s="231"/>
      <c r="V522" s="239">
        <f>+Tabla2[[#This Row],[Dic]]+Tabla2[[#This Row],[Nov]]+Tabla2[[#This Row],[Oct]]+Tabla2[[#This Row],[Sep]]+Tabla2[[#This Row],[Ago]]+Tabla2[[#This Row],[Jul]]+Tabla2[[#This Row],[Jun]]+Tabla2[[#This Row],[May]]+Tabla2[[#This Row],[Abr]]+Tabla2[[#This Row],[Mar]]+Tabla2[[#This Row],[Feb]]+Tabla2[[#This Row],[Ene]]</f>
        <v>2</v>
      </c>
      <c r="W522" s="259" t="s">
        <v>497</v>
      </c>
      <c r="X522" s="259"/>
      <c r="Y522" s="232"/>
      <c r="Z522" s="231" t="s">
        <v>1627</v>
      </c>
      <c r="AA522" s="255"/>
      <c r="AB522" s="255"/>
      <c r="AC522" s="255"/>
      <c r="AD522" s="255"/>
      <c r="AE522" s="255"/>
      <c r="AF522" s="255"/>
      <c r="AG522" s="255"/>
      <c r="AH522" s="255"/>
      <c r="AI522" s="255"/>
      <c r="AJ522" s="255"/>
      <c r="AK522" s="255"/>
      <c r="AL522" s="255"/>
      <c r="AM522" s="255"/>
      <c r="AN522" s="255"/>
      <c r="AO522" s="255"/>
      <c r="AP522" s="255"/>
      <c r="AQ522" s="255"/>
      <c r="AR522" s="255"/>
      <c r="AS522" s="255"/>
      <c r="AT522" s="255"/>
      <c r="AU522" s="255"/>
      <c r="AV522" s="255"/>
      <c r="AW522" s="255"/>
      <c r="AX522" s="255"/>
      <c r="AY522" s="255"/>
      <c r="AZ522" s="255"/>
      <c r="BA522" s="255"/>
      <c r="BB522" s="255"/>
    </row>
    <row r="523" spans="2:54" s="241" customFormat="1" ht="51" hidden="1">
      <c r="B523" s="263" t="e">
        <f>IF('Formulario PPGR2'!$G522="","",CONCATENATE('Formulario PPGR2'!$C522,".",'Formulario PPGR2'!$D522,".",'Formulario PPGR2'!$E522,".",'Formulario PPGR2'!$F522))</f>
        <v>#REF!</v>
      </c>
      <c r="C523" s="263" t="e">
        <f>IF('Formulario PPGR2'!$G522="","",'Formulario PPGR1'!#REF!)</f>
        <v>#REF!</v>
      </c>
      <c r="D523" s="263" t="e">
        <f>IF('Formulario PPGR2'!$G522="","",'Formulario PPGR1'!#REF!)</f>
        <v>#REF!</v>
      </c>
      <c r="E523" s="263" t="e">
        <f>IF('Formulario PPGR2'!$G522="","",'Formulario PPGR1'!#REF!)</f>
        <v>#REF!</v>
      </c>
      <c r="F523" s="263" t="e">
        <f>IF('Formulario PPGR2'!$G522="","",'Formulario PPGR1'!#REF!)</f>
        <v>#REF!</v>
      </c>
      <c r="G523" s="232" t="s">
        <v>389</v>
      </c>
      <c r="H523" s="232" t="s">
        <v>1634</v>
      </c>
      <c r="I523" s="232" t="s">
        <v>1635</v>
      </c>
      <c r="J523" s="231"/>
      <c r="K523" s="231"/>
      <c r="L523" s="231"/>
      <c r="M523" s="231">
        <v>1</v>
      </c>
      <c r="N523" s="231"/>
      <c r="O523" s="231"/>
      <c r="P523" s="231"/>
      <c r="Q523" s="231"/>
      <c r="R523" s="231"/>
      <c r="S523" s="231">
        <v>1</v>
      </c>
      <c r="T523" s="231"/>
      <c r="U523" s="231"/>
      <c r="V523" s="239">
        <f>+Tabla2[[#This Row],[Dic]]+Tabla2[[#This Row],[Nov]]+Tabla2[[#This Row],[Oct]]+Tabla2[[#This Row],[Sep]]+Tabla2[[#This Row],[Ago]]+Tabla2[[#This Row],[Jul]]+Tabla2[[#This Row],[Jun]]+Tabla2[[#This Row],[May]]+Tabla2[[#This Row],[Abr]]+Tabla2[[#This Row],[Mar]]+Tabla2[[#This Row],[Feb]]+Tabla2[[#This Row],[Ene]]</f>
        <v>2</v>
      </c>
      <c r="W523" s="259" t="s">
        <v>496</v>
      </c>
      <c r="X523" s="259" t="s">
        <v>610</v>
      </c>
      <c r="Y523" s="232"/>
      <c r="Z523" s="231" t="s">
        <v>1627</v>
      </c>
      <c r="AA523" s="255"/>
      <c r="AB523" s="255"/>
      <c r="AC523" s="255"/>
      <c r="AD523" s="255"/>
      <c r="AE523" s="255"/>
      <c r="AF523" s="255"/>
      <c r="AG523" s="255"/>
      <c r="AH523" s="255"/>
      <c r="AI523" s="255"/>
      <c r="AJ523" s="255"/>
      <c r="AK523" s="255"/>
      <c r="AL523" s="255"/>
      <c r="AM523" s="255"/>
      <c r="AN523" s="255"/>
      <c r="AO523" s="255"/>
      <c r="AP523" s="255"/>
      <c r="AQ523" s="255"/>
      <c r="AR523" s="255"/>
      <c r="AS523" s="255"/>
      <c r="AT523" s="255"/>
      <c r="AU523" s="255"/>
      <c r="AV523" s="255"/>
      <c r="AW523" s="255"/>
      <c r="AX523" s="255"/>
      <c r="AY523" s="255"/>
      <c r="AZ523" s="255"/>
      <c r="BA523" s="255"/>
      <c r="BB523" s="255"/>
    </row>
    <row r="524" spans="2:54" s="241" customFormat="1" ht="51" hidden="1">
      <c r="B524" s="263" t="e">
        <f>IF('Formulario PPGR2'!$G523="","",CONCATENATE('Formulario PPGR2'!$C523,".",'Formulario PPGR2'!$D523,".",'Formulario PPGR2'!$E523,".",'Formulario PPGR2'!$F523))</f>
        <v>#REF!</v>
      </c>
      <c r="C524" s="263" t="e">
        <f>IF('Formulario PPGR2'!$G523="","",'Formulario PPGR1'!#REF!)</f>
        <v>#REF!</v>
      </c>
      <c r="D524" s="263" t="e">
        <f>IF('Formulario PPGR2'!$G523="","",'Formulario PPGR1'!#REF!)</f>
        <v>#REF!</v>
      </c>
      <c r="E524" s="263" t="e">
        <f>IF('Formulario PPGR2'!$G523="","",'Formulario PPGR1'!#REF!)</f>
        <v>#REF!</v>
      </c>
      <c r="F524" s="263" t="e">
        <f>IF('Formulario PPGR2'!$G523="","",'Formulario PPGR1'!#REF!)</f>
        <v>#REF!</v>
      </c>
      <c r="G524" s="232" t="s">
        <v>389</v>
      </c>
      <c r="H524" s="232" t="s">
        <v>1636</v>
      </c>
      <c r="I524" s="232" t="s">
        <v>1637</v>
      </c>
      <c r="J524" s="231"/>
      <c r="K524" s="231">
        <v>1</v>
      </c>
      <c r="L524" s="231"/>
      <c r="M524" s="231"/>
      <c r="N524" s="231"/>
      <c r="O524" s="231"/>
      <c r="P524" s="231"/>
      <c r="Q524" s="231">
        <v>1</v>
      </c>
      <c r="R524" s="231"/>
      <c r="S524" s="231"/>
      <c r="T524" s="231"/>
      <c r="U524" s="231"/>
      <c r="V524" s="239">
        <f>+Tabla2[[#This Row],[Dic]]+Tabla2[[#This Row],[Nov]]+Tabla2[[#This Row],[Oct]]+Tabla2[[#This Row],[Sep]]+Tabla2[[#This Row],[Ago]]+Tabla2[[#This Row],[Jul]]+Tabla2[[#This Row],[Jun]]+Tabla2[[#This Row],[May]]+Tabla2[[#This Row],[Abr]]+Tabla2[[#This Row],[Mar]]+Tabla2[[#This Row],[Feb]]+Tabla2[[#This Row],[Ene]]</f>
        <v>2</v>
      </c>
      <c r="W524" s="259" t="s">
        <v>496</v>
      </c>
      <c r="X524" s="259" t="s">
        <v>518</v>
      </c>
      <c r="Y524" s="232"/>
      <c r="Z524" s="231" t="s">
        <v>1627</v>
      </c>
      <c r="AA524" s="255"/>
      <c r="AB524" s="255"/>
      <c r="AC524" s="255"/>
      <c r="AD524" s="255"/>
      <c r="AE524" s="255"/>
      <c r="AF524" s="255"/>
      <c r="AG524" s="255"/>
      <c r="AH524" s="255"/>
      <c r="AI524" s="255"/>
      <c r="AJ524" s="255"/>
      <c r="AK524" s="255"/>
      <c r="AL524" s="255"/>
      <c r="AM524" s="255"/>
      <c r="AN524" s="255"/>
      <c r="AO524" s="255"/>
      <c r="AP524" s="255"/>
      <c r="AQ524" s="255"/>
      <c r="AR524" s="255"/>
      <c r="AS524" s="255"/>
      <c r="AT524" s="255"/>
      <c r="AU524" s="255"/>
      <c r="AV524" s="255"/>
      <c r="AW524" s="255"/>
      <c r="AX524" s="255"/>
      <c r="AY524" s="255"/>
      <c r="AZ524" s="255"/>
      <c r="BA524" s="255"/>
      <c r="BB524" s="255"/>
    </row>
    <row r="525" spans="2:54" s="241" customFormat="1" ht="38.25" hidden="1">
      <c r="B525" s="263" t="e">
        <f>IF('Formulario PPGR2'!$G524="","",CONCATENATE('Formulario PPGR2'!$C524,".",'Formulario PPGR2'!$D524,".",'Formulario PPGR2'!$E524,".",'Formulario PPGR2'!$F524))</f>
        <v>#REF!</v>
      </c>
      <c r="C525" s="263" t="e">
        <f>IF('Formulario PPGR2'!$G524="","",'Formulario PPGR1'!#REF!)</f>
        <v>#REF!</v>
      </c>
      <c r="D525" s="263" t="e">
        <f>IF('Formulario PPGR2'!$G524="","",'Formulario PPGR1'!#REF!)</f>
        <v>#REF!</v>
      </c>
      <c r="E525" s="263" t="e">
        <f>IF('Formulario PPGR2'!$G524="","",'Formulario PPGR1'!#REF!)</f>
        <v>#REF!</v>
      </c>
      <c r="F525" s="263" t="e">
        <f>IF('Formulario PPGR2'!$G524="","",'Formulario PPGR1'!#REF!)</f>
        <v>#REF!</v>
      </c>
      <c r="G525" s="232" t="s">
        <v>389</v>
      </c>
      <c r="H525" s="232" t="s">
        <v>1638</v>
      </c>
      <c r="I525" s="232" t="s">
        <v>1639</v>
      </c>
      <c r="J525" s="231"/>
      <c r="K525" s="231"/>
      <c r="L525" s="231">
        <v>1</v>
      </c>
      <c r="M525" s="231"/>
      <c r="N525" s="231"/>
      <c r="O525" s="231">
        <v>1</v>
      </c>
      <c r="P525" s="231"/>
      <c r="Q525" s="231"/>
      <c r="R525" s="231"/>
      <c r="S525" s="231">
        <v>1</v>
      </c>
      <c r="T525" s="231"/>
      <c r="U525" s="231"/>
      <c r="V525" s="239">
        <f>+Tabla2[[#This Row],[Dic]]+Tabla2[[#This Row],[Nov]]+Tabla2[[#This Row],[Oct]]+Tabla2[[#This Row],[Sep]]+Tabla2[[#This Row],[Ago]]+Tabla2[[#This Row],[Jul]]+Tabla2[[#This Row],[Jun]]+Tabla2[[#This Row],[May]]+Tabla2[[#This Row],[Abr]]+Tabla2[[#This Row],[Mar]]+Tabla2[[#This Row],[Feb]]+Tabla2[[#This Row],[Ene]]</f>
        <v>3</v>
      </c>
      <c r="W525" s="259" t="s">
        <v>496</v>
      </c>
      <c r="X525" s="259" t="s">
        <v>518</v>
      </c>
      <c r="Y525" s="232"/>
      <c r="Z525" s="231" t="s">
        <v>1627</v>
      </c>
      <c r="AA525" s="255"/>
      <c r="AB525" s="255"/>
      <c r="AC525" s="255"/>
      <c r="AD525" s="255"/>
      <c r="AE525" s="255"/>
      <c r="AF525" s="255"/>
      <c r="AG525" s="255"/>
      <c r="AH525" s="255"/>
      <c r="AI525" s="255"/>
      <c r="AJ525" s="255"/>
      <c r="AK525" s="255"/>
      <c r="AL525" s="255"/>
      <c r="AM525" s="255"/>
      <c r="AN525" s="255"/>
      <c r="AO525" s="255"/>
      <c r="AP525" s="255"/>
      <c r="AQ525" s="255"/>
      <c r="AR525" s="255"/>
      <c r="AS525" s="255"/>
      <c r="AT525" s="255"/>
      <c r="AU525" s="255"/>
      <c r="AV525" s="255"/>
      <c r="AW525" s="255"/>
      <c r="AX525" s="255"/>
      <c r="AY525" s="255"/>
      <c r="AZ525" s="255"/>
      <c r="BA525" s="255"/>
      <c r="BB525" s="255"/>
    </row>
    <row r="526" spans="2:54" s="241" customFormat="1" ht="38.25" hidden="1">
      <c r="B526" s="263" t="e">
        <f>IF('Formulario PPGR2'!$G525="","",CONCATENATE('Formulario PPGR2'!$C525,".",'Formulario PPGR2'!$D525,".",'Formulario PPGR2'!$E525,".",'Formulario PPGR2'!$F525))</f>
        <v>#REF!</v>
      </c>
      <c r="C526" s="263"/>
      <c r="D526" s="263" t="e">
        <f>IF('Formulario PPGR2'!$G525="","",'Formulario PPGR1'!#REF!)</f>
        <v>#REF!</v>
      </c>
      <c r="E526" s="263" t="e">
        <f>IF('Formulario PPGR2'!$G525="","",'Formulario PPGR1'!#REF!)</f>
        <v>#REF!</v>
      </c>
      <c r="F526" s="263" t="e">
        <f>IF('Formulario PPGR2'!$G525="","",'Formulario PPGR1'!#REF!)</f>
        <v>#REF!</v>
      </c>
      <c r="G526" s="232" t="s">
        <v>389</v>
      </c>
      <c r="H526" s="232" t="s">
        <v>1640</v>
      </c>
      <c r="I526" s="232" t="s">
        <v>1641</v>
      </c>
      <c r="J526" s="231"/>
      <c r="K526" s="231">
        <v>1</v>
      </c>
      <c r="L526" s="231"/>
      <c r="M526" s="231"/>
      <c r="N526" s="231">
        <v>1</v>
      </c>
      <c r="O526" s="231"/>
      <c r="P526" s="231"/>
      <c r="Q526" s="231">
        <v>1</v>
      </c>
      <c r="R526" s="231"/>
      <c r="S526" s="231"/>
      <c r="T526" s="231">
        <v>1</v>
      </c>
      <c r="U526" s="231"/>
      <c r="V526" s="239">
        <f>+Tabla2[[#This Row],[Dic]]+Tabla2[[#This Row],[Nov]]+Tabla2[[#This Row],[Oct]]+Tabla2[[#This Row],[Sep]]+Tabla2[[#This Row],[Ago]]+Tabla2[[#This Row],[Jul]]+Tabla2[[#This Row],[Jun]]+Tabla2[[#This Row],[May]]+Tabla2[[#This Row],[Abr]]+Tabla2[[#This Row],[Mar]]+Tabla2[[#This Row],[Feb]]+Tabla2[[#This Row],[Ene]]</f>
        <v>4</v>
      </c>
      <c r="W526" s="259" t="s">
        <v>518</v>
      </c>
      <c r="X526" s="259" t="s">
        <v>496</v>
      </c>
      <c r="Y526" s="232"/>
      <c r="Z526" s="231" t="s">
        <v>504</v>
      </c>
      <c r="AA526" s="255"/>
      <c r="AB526" s="255"/>
      <c r="AC526" s="255"/>
      <c r="AD526" s="255"/>
      <c r="AE526" s="255"/>
      <c r="AF526" s="255"/>
      <c r="AG526" s="255"/>
      <c r="AH526" s="255"/>
      <c r="AI526" s="255"/>
      <c r="AJ526" s="255"/>
      <c r="AK526" s="255"/>
      <c r="AL526" s="255"/>
      <c r="AM526" s="255"/>
      <c r="AN526" s="255"/>
      <c r="AO526" s="255"/>
      <c r="AP526" s="255"/>
      <c r="AQ526" s="255"/>
      <c r="AR526" s="255"/>
      <c r="AS526" s="255"/>
      <c r="AT526" s="255"/>
      <c r="AU526" s="255"/>
      <c r="AV526" s="255"/>
      <c r="AW526" s="255"/>
      <c r="AX526" s="255"/>
      <c r="AY526" s="255"/>
      <c r="AZ526" s="255"/>
      <c r="BA526" s="255"/>
      <c r="BB526" s="255"/>
    </row>
    <row r="527" spans="2:54" s="241" customFormat="1" ht="38.25" hidden="1">
      <c r="B527" s="263" t="e">
        <f>IF('Formulario PPGR2'!$G526="","",CONCATENATE('Formulario PPGR2'!$C526,".",'Formulario PPGR2'!$D526,".",'Formulario PPGR2'!$E526,".",'Formulario PPGR2'!$F526))</f>
        <v>#REF!</v>
      </c>
      <c r="C527" s="263"/>
      <c r="D527" s="263" t="e">
        <f>IF('Formulario PPGR2'!$G526="","",'Formulario PPGR1'!#REF!)</f>
        <v>#REF!</v>
      </c>
      <c r="E527" s="263" t="e">
        <f>IF('Formulario PPGR2'!$G526="","",'Formulario PPGR1'!#REF!)</f>
        <v>#REF!</v>
      </c>
      <c r="F527" s="263" t="e">
        <f>IF('Formulario PPGR2'!$G526="","",'Formulario PPGR1'!#REF!)</f>
        <v>#REF!</v>
      </c>
      <c r="G527" s="232" t="s">
        <v>389</v>
      </c>
      <c r="H527" s="232" t="s">
        <v>1642</v>
      </c>
      <c r="I527" s="232" t="s">
        <v>1643</v>
      </c>
      <c r="J527" s="231"/>
      <c r="K527" s="231">
        <v>1</v>
      </c>
      <c r="L527" s="231"/>
      <c r="M527" s="231">
        <v>1</v>
      </c>
      <c r="N527" s="231"/>
      <c r="O527" s="231">
        <v>1</v>
      </c>
      <c r="P527" s="231"/>
      <c r="Q527" s="231">
        <v>1</v>
      </c>
      <c r="R527" s="231"/>
      <c r="S527" s="231">
        <v>1</v>
      </c>
      <c r="T527" s="231"/>
      <c r="U527" s="231">
        <v>1</v>
      </c>
      <c r="V527" s="239">
        <f>+Tabla2[[#This Row],[Dic]]+Tabla2[[#This Row],[Nov]]+Tabla2[[#This Row],[Oct]]+Tabla2[[#This Row],[Sep]]+Tabla2[[#This Row],[Ago]]+Tabla2[[#This Row],[Jul]]+Tabla2[[#This Row],[Jun]]+Tabla2[[#This Row],[May]]+Tabla2[[#This Row],[Abr]]+Tabla2[[#This Row],[Mar]]+Tabla2[[#This Row],[Feb]]+Tabla2[[#This Row],[Ene]]</f>
        <v>6</v>
      </c>
      <c r="W527" s="259" t="s">
        <v>497</v>
      </c>
      <c r="X527" s="259"/>
      <c r="Y527" s="232"/>
      <c r="Z527" s="231" t="s">
        <v>504</v>
      </c>
      <c r="AA527" s="255"/>
      <c r="AB527" s="255"/>
      <c r="AC527" s="255"/>
      <c r="AD527" s="255"/>
      <c r="AE527" s="255"/>
      <c r="AF527" s="255"/>
      <c r="AG527" s="255"/>
      <c r="AH527" s="255"/>
      <c r="AI527" s="255"/>
      <c r="AJ527" s="255"/>
      <c r="AK527" s="255"/>
      <c r="AL527" s="255"/>
      <c r="AM527" s="255"/>
      <c r="AN527" s="255"/>
      <c r="AO527" s="255"/>
      <c r="AP527" s="255"/>
      <c r="AQ527" s="255"/>
      <c r="AR527" s="255"/>
      <c r="AS527" s="255"/>
      <c r="AT527" s="255"/>
      <c r="AU527" s="255"/>
      <c r="AV527" s="255"/>
      <c r="AW527" s="255"/>
      <c r="AX527" s="255"/>
      <c r="AY527" s="255"/>
      <c r="AZ527" s="255"/>
      <c r="BA527" s="255"/>
      <c r="BB527" s="255"/>
    </row>
    <row r="528" spans="2:54" s="241" customFormat="1" ht="38.25" hidden="1">
      <c r="B528" s="263" t="e">
        <f>IF('Formulario PPGR2'!$G527="","",CONCATENATE('Formulario PPGR2'!$C527,".",'Formulario PPGR2'!$D527,".",'Formulario PPGR2'!$E527,".",'Formulario PPGR2'!$F527))</f>
        <v>#REF!</v>
      </c>
      <c r="C528" s="263"/>
      <c r="D528" s="263" t="e">
        <f>IF('Formulario PPGR2'!$G527="","",'Formulario PPGR1'!#REF!)</f>
        <v>#REF!</v>
      </c>
      <c r="E528" s="263" t="e">
        <f>IF('Formulario PPGR2'!$G527="","",'Formulario PPGR1'!#REF!)</f>
        <v>#REF!</v>
      </c>
      <c r="F528" s="263" t="e">
        <f>IF('Formulario PPGR2'!$G527="","",'Formulario PPGR1'!#REF!)</f>
        <v>#REF!</v>
      </c>
      <c r="G528" s="232" t="s">
        <v>389</v>
      </c>
      <c r="H528" s="232" t="s">
        <v>1644</v>
      </c>
      <c r="I528" s="232" t="s">
        <v>1645</v>
      </c>
      <c r="J528" s="231"/>
      <c r="K528" s="231">
        <v>1</v>
      </c>
      <c r="L528" s="231"/>
      <c r="M528" s="231">
        <v>1</v>
      </c>
      <c r="N528" s="231"/>
      <c r="O528" s="231">
        <v>1</v>
      </c>
      <c r="P528" s="231"/>
      <c r="Q528" s="231">
        <v>1</v>
      </c>
      <c r="R528" s="231"/>
      <c r="S528" s="231">
        <v>1</v>
      </c>
      <c r="T528" s="231"/>
      <c r="U528" s="231">
        <v>1</v>
      </c>
      <c r="V528" s="239">
        <f>+Tabla2[[#This Row],[Dic]]+Tabla2[[#This Row],[Nov]]+Tabla2[[#This Row],[Oct]]+Tabla2[[#This Row],[Sep]]+Tabla2[[#This Row],[Ago]]+Tabla2[[#This Row],[Jul]]+Tabla2[[#This Row],[Jun]]+Tabla2[[#This Row],[May]]+Tabla2[[#This Row],[Abr]]+Tabla2[[#This Row],[Mar]]+Tabla2[[#This Row],[Feb]]+Tabla2[[#This Row],[Ene]]</f>
        <v>6</v>
      </c>
      <c r="W528" s="259" t="s">
        <v>497</v>
      </c>
      <c r="X528" s="259"/>
      <c r="Y528" s="232"/>
      <c r="Z528" s="231" t="s">
        <v>504</v>
      </c>
      <c r="AA528" s="255"/>
      <c r="AB528" s="255"/>
      <c r="AC528" s="255"/>
      <c r="AD528" s="255"/>
      <c r="AE528" s="255"/>
      <c r="AF528" s="255"/>
      <c r="AG528" s="255"/>
      <c r="AH528" s="255"/>
      <c r="AI528" s="255"/>
      <c r="AJ528" s="255"/>
      <c r="AK528" s="255"/>
      <c r="AL528" s="255"/>
      <c r="AM528" s="255"/>
      <c r="AN528" s="255"/>
      <c r="AO528" s="255"/>
      <c r="AP528" s="255"/>
      <c r="AQ528" s="255"/>
      <c r="AR528" s="255"/>
      <c r="AS528" s="255"/>
      <c r="AT528" s="255"/>
      <c r="AU528" s="255"/>
      <c r="AV528" s="255"/>
      <c r="AW528" s="255"/>
      <c r="AX528" s="255"/>
      <c r="AY528" s="255"/>
      <c r="AZ528" s="255"/>
      <c r="BA528" s="255"/>
      <c r="BB528" s="255"/>
    </row>
    <row r="529" spans="2:54" s="241" customFormat="1" ht="38.25" hidden="1">
      <c r="B529" s="263" t="e">
        <f>IF('Formulario PPGR2'!$G528="","",CONCATENATE('Formulario PPGR2'!$C528,".",'Formulario PPGR2'!$D528,".",'Formulario PPGR2'!$E528,".",'Formulario PPGR2'!$F528))</f>
        <v>#REF!</v>
      </c>
      <c r="C529" s="263" t="e">
        <f>IF('Formulario PPGR2'!$G528="","",'Formulario PPGR1'!#REF!)</f>
        <v>#REF!</v>
      </c>
      <c r="D529" s="263" t="e">
        <f>IF('Formulario PPGR2'!$G528="","",'Formulario PPGR1'!#REF!)</f>
        <v>#REF!</v>
      </c>
      <c r="E529" s="263" t="e">
        <f>IF('Formulario PPGR2'!$G528="","",'Formulario PPGR1'!#REF!)</f>
        <v>#REF!</v>
      </c>
      <c r="F529" s="263" t="e">
        <f>IF('Formulario PPGR2'!$G528="","",'Formulario PPGR1'!#REF!)</f>
        <v>#REF!</v>
      </c>
      <c r="G529" s="232" t="s">
        <v>391</v>
      </c>
      <c r="H529" s="232" t="s">
        <v>1646</v>
      </c>
      <c r="I529" s="232" t="s">
        <v>1647</v>
      </c>
      <c r="J529" s="231"/>
      <c r="K529" s="231"/>
      <c r="L529" s="231">
        <v>1</v>
      </c>
      <c r="M529" s="231"/>
      <c r="N529" s="231"/>
      <c r="O529" s="231"/>
      <c r="P529" s="231"/>
      <c r="Q529" s="231"/>
      <c r="R529" s="231">
        <v>1</v>
      </c>
      <c r="S529" s="231"/>
      <c r="T529" s="231"/>
      <c r="U529" s="231"/>
      <c r="V529" s="239">
        <f>+Tabla2[[#This Row],[Dic]]+Tabla2[[#This Row],[Nov]]+Tabla2[[#This Row],[Oct]]+Tabla2[[#This Row],[Sep]]+Tabla2[[#This Row],[Ago]]+Tabla2[[#This Row],[Jul]]+Tabla2[[#This Row],[Jun]]+Tabla2[[#This Row],[May]]+Tabla2[[#This Row],[Abr]]+Tabla2[[#This Row],[Mar]]+Tabla2[[#This Row],[Feb]]+Tabla2[[#This Row],[Ene]]</f>
        <v>2</v>
      </c>
      <c r="W529" s="259" t="s">
        <v>496</v>
      </c>
      <c r="X529" s="259" t="s">
        <v>518</v>
      </c>
      <c r="Y529" s="232"/>
      <c r="Z529" s="231" t="s">
        <v>1627</v>
      </c>
      <c r="AA529" s="255"/>
      <c r="AB529" s="255"/>
      <c r="AC529" s="255"/>
      <c r="AD529" s="255"/>
      <c r="AE529" s="255"/>
      <c r="AF529" s="255"/>
      <c r="AG529" s="255"/>
      <c r="AH529" s="255"/>
      <c r="AI529" s="255"/>
      <c r="AJ529" s="255"/>
      <c r="AK529" s="255"/>
      <c r="AL529" s="255"/>
      <c r="AM529" s="255"/>
      <c r="AN529" s="255"/>
      <c r="AO529" s="255"/>
      <c r="AP529" s="255"/>
      <c r="AQ529" s="255"/>
      <c r="AR529" s="255"/>
      <c r="AS529" s="255"/>
      <c r="AT529" s="255"/>
      <c r="AU529" s="255"/>
      <c r="AV529" s="255"/>
      <c r="AW529" s="255"/>
      <c r="AX529" s="255"/>
      <c r="AY529" s="255"/>
      <c r="AZ529" s="255"/>
      <c r="BA529" s="255"/>
      <c r="BB529" s="255"/>
    </row>
    <row r="530" spans="2:54" s="241" customFormat="1" ht="25.5" hidden="1">
      <c r="B530" s="263" t="e">
        <f>IF('Formulario PPGR2'!$G529="","",CONCATENATE('Formulario PPGR2'!$C529,".",'Formulario PPGR2'!$D529,".",'Formulario PPGR2'!$E529,".",'Formulario PPGR2'!$F529))</f>
        <v>#REF!</v>
      </c>
      <c r="C530" s="263" t="e">
        <f>IF('Formulario PPGR2'!$G529="","",'Formulario PPGR1'!#REF!)</f>
        <v>#REF!</v>
      </c>
      <c r="D530" s="263" t="e">
        <f>IF('Formulario PPGR2'!$G529="","",'Formulario PPGR1'!#REF!)</f>
        <v>#REF!</v>
      </c>
      <c r="E530" s="263" t="e">
        <f>IF('Formulario PPGR2'!$G529="","",'Formulario PPGR1'!#REF!)</f>
        <v>#REF!</v>
      </c>
      <c r="F530" s="263" t="e">
        <f>IF('Formulario PPGR2'!$G529="","",'Formulario PPGR1'!#REF!)</f>
        <v>#REF!</v>
      </c>
      <c r="G530" s="232" t="s">
        <v>391</v>
      </c>
      <c r="H530" s="232" t="s">
        <v>1648</v>
      </c>
      <c r="I530" s="232" t="s">
        <v>1649</v>
      </c>
      <c r="J530" s="231"/>
      <c r="K530" s="231"/>
      <c r="L530" s="231">
        <v>1</v>
      </c>
      <c r="M530" s="231"/>
      <c r="N530" s="231"/>
      <c r="O530" s="231">
        <v>1</v>
      </c>
      <c r="P530" s="231"/>
      <c r="Q530" s="231"/>
      <c r="R530" s="231">
        <v>1</v>
      </c>
      <c r="S530" s="231"/>
      <c r="T530" s="231"/>
      <c r="U530" s="231">
        <v>1</v>
      </c>
      <c r="V530" s="239">
        <f>+Tabla2[[#This Row],[Dic]]+Tabla2[[#This Row],[Nov]]+Tabla2[[#This Row],[Oct]]+Tabla2[[#This Row],[Sep]]+Tabla2[[#This Row],[Ago]]+Tabla2[[#This Row],[Jul]]+Tabla2[[#This Row],[Jun]]+Tabla2[[#This Row],[May]]+Tabla2[[#This Row],[Abr]]+Tabla2[[#This Row],[Mar]]+Tabla2[[#This Row],[Feb]]+Tabla2[[#This Row],[Ene]]</f>
        <v>4</v>
      </c>
      <c r="W530" s="259" t="s">
        <v>496</v>
      </c>
      <c r="X530" s="259" t="s">
        <v>518</v>
      </c>
      <c r="Y530" s="232"/>
      <c r="Z530" s="231" t="s">
        <v>1627</v>
      </c>
      <c r="AA530" s="255"/>
      <c r="AB530" s="255"/>
      <c r="AC530" s="255"/>
      <c r="AD530" s="255"/>
      <c r="AE530" s="255"/>
      <c r="AF530" s="255"/>
      <c r="AG530" s="255"/>
      <c r="AH530" s="255"/>
      <c r="AI530" s="255"/>
      <c r="AJ530" s="255"/>
      <c r="AK530" s="255"/>
      <c r="AL530" s="255"/>
      <c r="AM530" s="255"/>
      <c r="AN530" s="255"/>
      <c r="AO530" s="255"/>
      <c r="AP530" s="255"/>
      <c r="AQ530" s="255"/>
      <c r="AR530" s="255"/>
      <c r="AS530" s="255"/>
      <c r="AT530" s="255"/>
      <c r="AU530" s="255"/>
      <c r="AV530" s="255"/>
      <c r="AW530" s="255"/>
      <c r="AX530" s="255"/>
      <c r="AY530" s="255"/>
      <c r="AZ530" s="255"/>
      <c r="BA530" s="255"/>
      <c r="BB530" s="255"/>
    </row>
    <row r="531" spans="2:54" s="241" customFormat="1" ht="25.5" hidden="1">
      <c r="B531" s="263" t="e">
        <f>IF('Formulario PPGR2'!$G530="","",CONCATENATE('Formulario PPGR2'!$C530,".",'Formulario PPGR2'!$D530,".",'Formulario PPGR2'!$E530,".",'Formulario PPGR2'!$F530))</f>
        <v>#REF!</v>
      </c>
      <c r="C531" s="263" t="e">
        <f>IF('Formulario PPGR2'!$G530="","",'Formulario PPGR1'!#REF!)</f>
        <v>#REF!</v>
      </c>
      <c r="D531" s="263" t="e">
        <f>IF('Formulario PPGR2'!$G530="","",'Formulario PPGR1'!#REF!)</f>
        <v>#REF!</v>
      </c>
      <c r="E531" s="263" t="e">
        <f>IF('Formulario PPGR2'!$G530="","",'Formulario PPGR1'!#REF!)</f>
        <v>#REF!</v>
      </c>
      <c r="F531" s="263" t="e">
        <f>IF('Formulario PPGR2'!$G530="","",'Formulario PPGR1'!#REF!)</f>
        <v>#REF!</v>
      </c>
      <c r="G531" s="232" t="s">
        <v>391</v>
      </c>
      <c r="H531" s="232" t="s">
        <v>1650</v>
      </c>
      <c r="I531" s="232" t="s">
        <v>1651</v>
      </c>
      <c r="J531" s="231">
        <v>1</v>
      </c>
      <c r="K531" s="231">
        <v>1</v>
      </c>
      <c r="L531" s="231">
        <v>1</v>
      </c>
      <c r="M531" s="231">
        <v>1</v>
      </c>
      <c r="N531" s="231">
        <v>1</v>
      </c>
      <c r="O531" s="231">
        <v>1</v>
      </c>
      <c r="P531" s="231">
        <v>1</v>
      </c>
      <c r="Q531" s="231">
        <v>1</v>
      </c>
      <c r="R531" s="231">
        <v>1</v>
      </c>
      <c r="S531" s="231">
        <v>1</v>
      </c>
      <c r="T531" s="231">
        <v>1</v>
      </c>
      <c r="U531" s="231">
        <v>1</v>
      </c>
      <c r="V531" s="239">
        <f>+Tabla2[[#This Row],[Dic]]+Tabla2[[#This Row],[Nov]]+Tabla2[[#This Row],[Oct]]+Tabla2[[#This Row],[Sep]]+Tabla2[[#This Row],[Ago]]+Tabla2[[#This Row],[Jul]]+Tabla2[[#This Row],[Jun]]+Tabla2[[#This Row],[May]]+Tabla2[[#This Row],[Abr]]+Tabla2[[#This Row],[Mar]]+Tabla2[[#This Row],[Feb]]+Tabla2[[#This Row],[Ene]]</f>
        <v>12</v>
      </c>
      <c r="W531" s="259" t="s">
        <v>674</v>
      </c>
      <c r="X531" s="259"/>
      <c r="Y531" s="232"/>
      <c r="Z531" s="231" t="s">
        <v>1627</v>
      </c>
      <c r="AA531" s="255"/>
      <c r="AB531" s="255"/>
      <c r="AC531" s="255"/>
      <c r="AD531" s="255"/>
      <c r="AE531" s="255"/>
      <c r="AF531" s="255"/>
      <c r="AG531" s="255"/>
      <c r="AH531" s="255"/>
      <c r="AI531" s="255"/>
      <c r="AJ531" s="255"/>
      <c r="AK531" s="255"/>
      <c r="AL531" s="255"/>
      <c r="AM531" s="255"/>
      <c r="AN531" s="255"/>
      <c r="AO531" s="255"/>
      <c r="AP531" s="255"/>
      <c r="AQ531" s="255"/>
      <c r="AR531" s="255"/>
      <c r="AS531" s="255"/>
      <c r="AT531" s="255"/>
      <c r="AU531" s="255"/>
      <c r="AV531" s="255"/>
      <c r="AW531" s="255"/>
      <c r="AX531" s="255"/>
      <c r="AY531" s="255"/>
      <c r="AZ531" s="255"/>
      <c r="BA531" s="255"/>
      <c r="BB531" s="255"/>
    </row>
    <row r="532" spans="2:54" s="241" customFormat="1" ht="51" hidden="1">
      <c r="B532" s="263" t="e">
        <f>IF('Formulario PPGR2'!$G531="","",CONCATENATE('Formulario PPGR2'!$C531,".",'Formulario PPGR2'!$D531,".",'Formulario PPGR2'!$E531,".",'Formulario PPGR2'!$F531))</f>
        <v>#REF!</v>
      </c>
      <c r="C532" s="263" t="e">
        <f>IF('Formulario PPGR2'!$G531="","",'Formulario PPGR1'!#REF!)</f>
        <v>#REF!</v>
      </c>
      <c r="D532" s="263" t="e">
        <f>IF('Formulario PPGR2'!$G531="","",'Formulario PPGR1'!#REF!)</f>
        <v>#REF!</v>
      </c>
      <c r="E532" s="263" t="e">
        <f>IF('Formulario PPGR2'!$G531="","",'Formulario PPGR1'!#REF!)</f>
        <v>#REF!</v>
      </c>
      <c r="F532" s="263" t="e">
        <f>IF('Formulario PPGR2'!$G531="","",'Formulario PPGR1'!#REF!)</f>
        <v>#REF!</v>
      </c>
      <c r="G532" s="232" t="s">
        <v>391</v>
      </c>
      <c r="H532" s="232" t="s">
        <v>1652</v>
      </c>
      <c r="I532" s="232" t="s">
        <v>1653</v>
      </c>
      <c r="J532" s="231">
        <v>1</v>
      </c>
      <c r="K532" s="231">
        <v>1</v>
      </c>
      <c r="L532" s="231">
        <v>1</v>
      </c>
      <c r="M532" s="231">
        <v>1</v>
      </c>
      <c r="N532" s="231">
        <v>1</v>
      </c>
      <c r="O532" s="231">
        <v>1</v>
      </c>
      <c r="P532" s="231">
        <v>1</v>
      </c>
      <c r="Q532" s="231">
        <v>1</v>
      </c>
      <c r="R532" s="231">
        <v>1</v>
      </c>
      <c r="S532" s="231">
        <v>1</v>
      </c>
      <c r="T532" s="231">
        <v>1</v>
      </c>
      <c r="U532" s="231">
        <v>1</v>
      </c>
      <c r="V532" s="239">
        <f>+Tabla2[[#This Row],[Dic]]+Tabla2[[#This Row],[Nov]]+Tabla2[[#This Row],[Oct]]+Tabla2[[#This Row],[Sep]]+Tabla2[[#This Row],[Ago]]+Tabla2[[#This Row],[Jul]]+Tabla2[[#This Row],[Jun]]+Tabla2[[#This Row],[May]]+Tabla2[[#This Row],[Abr]]+Tabla2[[#This Row],[Mar]]+Tabla2[[#This Row],[Feb]]+Tabla2[[#This Row],[Ene]]</f>
        <v>12</v>
      </c>
      <c r="W532" s="259" t="s">
        <v>674</v>
      </c>
      <c r="X532" s="259"/>
      <c r="Y532" s="232"/>
      <c r="Z532" s="231" t="s">
        <v>1627</v>
      </c>
      <c r="AA532" s="255"/>
      <c r="AB532" s="255"/>
      <c r="AC532" s="255"/>
      <c r="AD532" s="255"/>
      <c r="AE532" s="255"/>
      <c r="AF532" s="255"/>
      <c r="AG532" s="255"/>
      <c r="AH532" s="255"/>
      <c r="AI532" s="255"/>
      <c r="AJ532" s="255"/>
      <c r="AK532" s="255"/>
      <c r="AL532" s="255"/>
      <c r="AM532" s="255"/>
      <c r="AN532" s="255"/>
      <c r="AO532" s="255"/>
      <c r="AP532" s="255"/>
      <c r="AQ532" s="255"/>
      <c r="AR532" s="255"/>
      <c r="AS532" s="255"/>
      <c r="AT532" s="255"/>
      <c r="AU532" s="255"/>
      <c r="AV532" s="255"/>
      <c r="AW532" s="255"/>
      <c r="AX532" s="255"/>
      <c r="AY532" s="255"/>
      <c r="AZ532" s="255"/>
      <c r="BA532" s="255"/>
      <c r="BB532" s="255"/>
    </row>
    <row r="533" spans="2:54" s="241" customFormat="1" ht="63.75" hidden="1">
      <c r="B533" s="263" t="e">
        <f>IF('Formulario PPGR2'!$G532="","",CONCATENATE('Formulario PPGR2'!$C532,".",'Formulario PPGR2'!$D532,".",'Formulario PPGR2'!$E532,".",'Formulario PPGR2'!$F532))</f>
        <v>#REF!</v>
      </c>
      <c r="C533" s="263" t="e">
        <f>IF('Formulario PPGR2'!$G532="","",'Formulario PPGR1'!#REF!)</f>
        <v>#REF!</v>
      </c>
      <c r="D533" s="263" t="e">
        <f>IF('Formulario PPGR2'!$G532="","",'Formulario PPGR1'!#REF!)</f>
        <v>#REF!</v>
      </c>
      <c r="E533" s="263" t="e">
        <f>IF('Formulario PPGR2'!$G532="","",'Formulario PPGR1'!#REF!)</f>
        <v>#REF!</v>
      </c>
      <c r="F533" s="263" t="e">
        <f>IF('Formulario PPGR2'!$G532="","",'Formulario PPGR1'!#REF!)</f>
        <v>#REF!</v>
      </c>
      <c r="G533" s="232" t="s">
        <v>391</v>
      </c>
      <c r="H533" s="232" t="s">
        <v>1654</v>
      </c>
      <c r="I533" s="232" t="s">
        <v>1655</v>
      </c>
      <c r="J533" s="231"/>
      <c r="K533" s="231"/>
      <c r="L533" s="231">
        <v>1</v>
      </c>
      <c r="M533" s="231"/>
      <c r="N533" s="231"/>
      <c r="O533" s="231"/>
      <c r="P533" s="231"/>
      <c r="Q533" s="231"/>
      <c r="R533" s="231"/>
      <c r="S533" s="231"/>
      <c r="T533" s="231"/>
      <c r="U533" s="231"/>
      <c r="V533" s="239">
        <f>+Tabla2[[#This Row],[Dic]]+Tabla2[[#This Row],[Nov]]+Tabla2[[#This Row],[Oct]]+Tabla2[[#This Row],[Sep]]+Tabla2[[#This Row],[Ago]]+Tabla2[[#This Row],[Jul]]+Tabla2[[#This Row],[Jun]]+Tabla2[[#This Row],[May]]+Tabla2[[#This Row],[Abr]]+Tabla2[[#This Row],[Mar]]+Tabla2[[#This Row],[Feb]]+Tabla2[[#This Row],[Ene]]</f>
        <v>1</v>
      </c>
      <c r="W533" s="259" t="s">
        <v>735</v>
      </c>
      <c r="X533" s="259"/>
      <c r="Y533" s="232"/>
      <c r="Z533" s="231" t="s">
        <v>1627</v>
      </c>
      <c r="AA533" s="255"/>
      <c r="AB533" s="255"/>
      <c r="AC533" s="255"/>
      <c r="AD533" s="255"/>
      <c r="AE533" s="255"/>
      <c r="AF533" s="255"/>
      <c r="AG533" s="255"/>
      <c r="AH533" s="255"/>
      <c r="AI533" s="255"/>
      <c r="AJ533" s="255"/>
      <c r="AK533" s="255"/>
      <c r="AL533" s="255"/>
      <c r="AM533" s="255"/>
      <c r="AN533" s="255"/>
      <c r="AO533" s="255"/>
      <c r="AP533" s="255"/>
      <c r="AQ533" s="255"/>
      <c r="AR533" s="255"/>
      <c r="AS533" s="255"/>
      <c r="AT533" s="255"/>
      <c r="AU533" s="255"/>
      <c r="AV533" s="255"/>
      <c r="AW533" s="255"/>
      <c r="AX533" s="255"/>
      <c r="AY533" s="255"/>
      <c r="AZ533" s="255"/>
      <c r="BA533" s="255"/>
      <c r="BB533" s="255"/>
    </row>
    <row r="534" spans="2:54" s="241" customFormat="1" ht="51" hidden="1">
      <c r="B534" s="263" t="e">
        <f>IF('Formulario PPGR2'!$G533="","",CONCATENATE('Formulario PPGR2'!$C533,".",'Formulario PPGR2'!$D533,".",'Formulario PPGR2'!$E533,".",'Formulario PPGR2'!$F533))</f>
        <v>#REF!</v>
      </c>
      <c r="C534" s="263" t="e">
        <f>IF('Formulario PPGR2'!$G533="","",'Formulario PPGR1'!#REF!)</f>
        <v>#REF!</v>
      </c>
      <c r="D534" s="263" t="e">
        <f>IF('Formulario PPGR2'!$G533="","",'Formulario PPGR1'!#REF!)</f>
        <v>#REF!</v>
      </c>
      <c r="E534" s="263" t="e">
        <f>IF('Formulario PPGR2'!$G533="","",'Formulario PPGR1'!#REF!)</f>
        <v>#REF!</v>
      </c>
      <c r="F534" s="263" t="e">
        <f>IF('Formulario PPGR2'!$G533="","",'Formulario PPGR1'!#REF!)</f>
        <v>#REF!</v>
      </c>
      <c r="G534" s="232" t="s">
        <v>391</v>
      </c>
      <c r="H534" s="232" t="s">
        <v>1656</v>
      </c>
      <c r="I534" s="232" t="s">
        <v>1657</v>
      </c>
      <c r="J534" s="231"/>
      <c r="K534" s="231"/>
      <c r="L534" s="231"/>
      <c r="M534" s="231"/>
      <c r="N534" s="231">
        <v>1</v>
      </c>
      <c r="O534" s="231"/>
      <c r="P534" s="231"/>
      <c r="Q534" s="231"/>
      <c r="R534" s="231"/>
      <c r="S534" s="231"/>
      <c r="T534" s="231"/>
      <c r="U534" s="231"/>
      <c r="V534" s="239">
        <f>+Tabla2[[#This Row],[Dic]]+Tabla2[[#This Row],[Nov]]+Tabla2[[#This Row],[Oct]]+Tabla2[[#This Row],[Sep]]+Tabla2[[#This Row],[Ago]]+Tabla2[[#This Row],[Jul]]+Tabla2[[#This Row],[Jun]]+Tabla2[[#This Row],[May]]+Tabla2[[#This Row],[Abr]]+Tabla2[[#This Row],[Mar]]+Tabla2[[#This Row],[Feb]]+Tabla2[[#This Row],[Ene]]</f>
        <v>1</v>
      </c>
      <c r="W534" s="259" t="s">
        <v>513</v>
      </c>
      <c r="X534" s="259" t="s">
        <v>674</v>
      </c>
      <c r="Y534" s="232"/>
      <c r="Z534" s="231" t="s">
        <v>1627</v>
      </c>
      <c r="AA534" s="255"/>
      <c r="AB534" s="255"/>
      <c r="AC534" s="255"/>
      <c r="AD534" s="255"/>
      <c r="AE534" s="255"/>
      <c r="AF534" s="255"/>
      <c r="AG534" s="255"/>
      <c r="AH534" s="255"/>
      <c r="AI534" s="255"/>
      <c r="AJ534" s="255"/>
      <c r="AK534" s="255"/>
      <c r="AL534" s="255"/>
      <c r="AM534" s="255"/>
      <c r="AN534" s="255"/>
      <c r="AO534" s="255"/>
      <c r="AP534" s="255"/>
      <c r="AQ534" s="255"/>
      <c r="AR534" s="255"/>
      <c r="AS534" s="255"/>
      <c r="AT534" s="255"/>
      <c r="AU534" s="255"/>
      <c r="AV534" s="255"/>
      <c r="AW534" s="255"/>
      <c r="AX534" s="255"/>
      <c r="AY534" s="255"/>
      <c r="AZ534" s="255"/>
      <c r="BA534" s="255"/>
      <c r="BB534" s="255"/>
    </row>
    <row r="535" spans="2:54" s="241" customFormat="1" ht="38.25" hidden="1">
      <c r="B535" s="263" t="e">
        <f>IF('Formulario PPGR2'!$G534="","",CONCATENATE('Formulario PPGR2'!$C534,".",'Formulario PPGR2'!$D534,".",'Formulario PPGR2'!$E534,".",'Formulario PPGR2'!$F534))</f>
        <v>#REF!</v>
      </c>
      <c r="C535" s="263" t="e">
        <f>IF('Formulario PPGR2'!$G534="","",'Formulario PPGR1'!#REF!)</f>
        <v>#REF!</v>
      </c>
      <c r="D535" s="263" t="e">
        <f>IF('Formulario PPGR2'!$G534="","",'Formulario PPGR1'!#REF!)</f>
        <v>#REF!</v>
      </c>
      <c r="E535" s="263" t="e">
        <f>IF('Formulario PPGR2'!$G534="","",'Formulario PPGR1'!#REF!)</f>
        <v>#REF!</v>
      </c>
      <c r="F535" s="263" t="e">
        <f>IF('Formulario PPGR2'!$G534="","",'Formulario PPGR1'!#REF!)</f>
        <v>#REF!</v>
      </c>
      <c r="G535" s="232" t="s">
        <v>391</v>
      </c>
      <c r="H535" s="232" t="s">
        <v>1658</v>
      </c>
      <c r="I535" s="232" t="s">
        <v>1659</v>
      </c>
      <c r="J535" s="231"/>
      <c r="K535" s="231"/>
      <c r="L535" s="231"/>
      <c r="M535" s="231"/>
      <c r="N535" s="231"/>
      <c r="O535" s="231">
        <v>1</v>
      </c>
      <c r="P535" s="231"/>
      <c r="Q535" s="231"/>
      <c r="R535" s="231"/>
      <c r="S535" s="231"/>
      <c r="T535" s="231"/>
      <c r="U535" s="231"/>
      <c r="V535" s="239">
        <f>+Tabla2[[#This Row],[Dic]]+Tabla2[[#This Row],[Nov]]+Tabla2[[#This Row],[Oct]]+Tabla2[[#This Row],[Sep]]+Tabla2[[#This Row],[Ago]]+Tabla2[[#This Row],[Jul]]+Tabla2[[#This Row],[Jun]]+Tabla2[[#This Row],[May]]+Tabla2[[#This Row],[Abr]]+Tabla2[[#This Row],[Mar]]+Tabla2[[#This Row],[Feb]]+Tabla2[[#This Row],[Ene]]</f>
        <v>1</v>
      </c>
      <c r="W535" s="259" t="s">
        <v>675</v>
      </c>
      <c r="X535" s="259"/>
      <c r="Y535" s="232"/>
      <c r="Z535" s="231" t="s">
        <v>1627</v>
      </c>
      <c r="AA535" s="255"/>
      <c r="AB535" s="255"/>
      <c r="AC535" s="255"/>
      <c r="AD535" s="255"/>
      <c r="AE535" s="255"/>
      <c r="AF535" s="255"/>
      <c r="AG535" s="255"/>
      <c r="AH535" s="255"/>
      <c r="AI535" s="255"/>
      <c r="AJ535" s="255"/>
      <c r="AK535" s="255"/>
      <c r="AL535" s="255"/>
      <c r="AM535" s="255"/>
      <c r="AN535" s="255"/>
      <c r="AO535" s="255"/>
      <c r="AP535" s="255"/>
      <c r="AQ535" s="255"/>
      <c r="AR535" s="255"/>
      <c r="AS535" s="255"/>
      <c r="AT535" s="255"/>
      <c r="AU535" s="255"/>
      <c r="AV535" s="255"/>
      <c r="AW535" s="255"/>
      <c r="AX535" s="255"/>
      <c r="AY535" s="255"/>
      <c r="AZ535" s="255"/>
      <c r="BA535" s="255"/>
      <c r="BB535" s="255"/>
    </row>
    <row r="536" spans="2:54" s="241" customFormat="1" ht="38.25" hidden="1">
      <c r="B536" s="263" t="e">
        <f>IF('Formulario PPGR2'!$G535="","",CONCATENATE('Formulario PPGR2'!$C535,".",'Formulario PPGR2'!$D535,".",'Formulario PPGR2'!$E535,".",'Formulario PPGR2'!$F535))</f>
        <v>#REF!</v>
      </c>
      <c r="C536" s="263" t="e">
        <f>IF('Formulario PPGR2'!$G535="","",'Formulario PPGR1'!#REF!)</f>
        <v>#REF!</v>
      </c>
      <c r="D536" s="263" t="e">
        <f>IF('Formulario PPGR2'!$G535="","",'Formulario PPGR1'!#REF!)</f>
        <v>#REF!</v>
      </c>
      <c r="E536" s="263" t="e">
        <f>IF('Formulario PPGR2'!$G535="","",'Formulario PPGR1'!#REF!)</f>
        <v>#REF!</v>
      </c>
      <c r="F536" s="263" t="e">
        <f>IF('Formulario PPGR2'!$G535="","",'Formulario PPGR1'!#REF!)</f>
        <v>#REF!</v>
      </c>
      <c r="G536" s="232" t="s">
        <v>391</v>
      </c>
      <c r="H536" s="232" t="s">
        <v>1660</v>
      </c>
      <c r="I536" s="232" t="s">
        <v>1661</v>
      </c>
      <c r="J536" s="231"/>
      <c r="K536" s="231"/>
      <c r="L536" s="231"/>
      <c r="M536" s="231"/>
      <c r="N536" s="231"/>
      <c r="O536" s="231"/>
      <c r="P536" s="231">
        <v>1</v>
      </c>
      <c r="Q536" s="231"/>
      <c r="R536" s="231"/>
      <c r="S536" s="231"/>
      <c r="T536" s="231"/>
      <c r="U536" s="231"/>
      <c r="V536" s="239">
        <f>+Tabla2[[#This Row],[Dic]]+Tabla2[[#This Row],[Nov]]+Tabla2[[#This Row],[Oct]]+Tabla2[[#This Row],[Sep]]+Tabla2[[#This Row],[Ago]]+Tabla2[[#This Row],[Jul]]+Tabla2[[#This Row],[Jun]]+Tabla2[[#This Row],[May]]+Tabla2[[#This Row],[Abr]]+Tabla2[[#This Row],[Mar]]+Tabla2[[#This Row],[Feb]]+Tabla2[[#This Row],[Ene]]</f>
        <v>1</v>
      </c>
      <c r="W536" s="259" t="s">
        <v>675</v>
      </c>
      <c r="X536" s="259"/>
      <c r="Y536" s="232"/>
      <c r="Z536" s="231" t="s">
        <v>1627</v>
      </c>
      <c r="AA536" s="255"/>
      <c r="AB536" s="255"/>
      <c r="AC536" s="255"/>
      <c r="AD536" s="255"/>
      <c r="AE536" s="255"/>
      <c r="AF536" s="255"/>
      <c r="AG536" s="255"/>
      <c r="AH536" s="255"/>
      <c r="AI536" s="255"/>
      <c r="AJ536" s="255"/>
      <c r="AK536" s="255"/>
      <c r="AL536" s="255"/>
      <c r="AM536" s="255"/>
      <c r="AN536" s="255"/>
      <c r="AO536" s="255"/>
      <c r="AP536" s="255"/>
      <c r="AQ536" s="255"/>
      <c r="AR536" s="255"/>
      <c r="AS536" s="255"/>
      <c r="AT536" s="255"/>
      <c r="AU536" s="255"/>
      <c r="AV536" s="255"/>
      <c r="AW536" s="255"/>
      <c r="AX536" s="255"/>
      <c r="AY536" s="255"/>
      <c r="AZ536" s="255"/>
      <c r="BA536" s="255"/>
      <c r="BB536" s="255"/>
    </row>
    <row r="537" spans="2:54" s="241" customFormat="1" ht="25.5" hidden="1">
      <c r="B537" s="263" t="e">
        <f>IF('Formulario PPGR2'!$G536="","",CONCATENATE('Formulario PPGR2'!$C536,".",'Formulario PPGR2'!$D536,".",'Formulario PPGR2'!$E536,".",'Formulario PPGR2'!$F536))</f>
        <v>#REF!</v>
      </c>
      <c r="C537" s="263" t="e">
        <f>IF('Formulario PPGR2'!$G536="","",'Formulario PPGR1'!#REF!)</f>
        <v>#REF!</v>
      </c>
      <c r="D537" s="263" t="e">
        <f>IF('Formulario PPGR2'!$G536="","",'Formulario PPGR1'!#REF!)</f>
        <v>#REF!</v>
      </c>
      <c r="E537" s="263" t="e">
        <f>IF('Formulario PPGR2'!$G536="","",'Formulario PPGR1'!#REF!)</f>
        <v>#REF!</v>
      </c>
      <c r="F537" s="263" t="e">
        <f>IF('Formulario PPGR2'!$G536="","",'Formulario PPGR1'!#REF!)</f>
        <v>#REF!</v>
      </c>
      <c r="G537" s="232" t="s">
        <v>391</v>
      </c>
      <c r="H537" s="232" t="s">
        <v>1662</v>
      </c>
      <c r="I537" s="232" t="s">
        <v>1663</v>
      </c>
      <c r="J537" s="231"/>
      <c r="K537" s="231"/>
      <c r="L537" s="231">
        <v>1</v>
      </c>
      <c r="M537" s="231"/>
      <c r="N537" s="231"/>
      <c r="O537" s="231"/>
      <c r="P537" s="231"/>
      <c r="Q537" s="231"/>
      <c r="R537" s="231"/>
      <c r="S537" s="231"/>
      <c r="T537" s="231"/>
      <c r="U537" s="231"/>
      <c r="V537" s="239">
        <f>+Tabla2[[#This Row],[Dic]]+Tabla2[[#This Row],[Nov]]+Tabla2[[#This Row],[Oct]]+Tabla2[[#This Row],[Sep]]+Tabla2[[#This Row],[Ago]]+Tabla2[[#This Row],[Jul]]+Tabla2[[#This Row],[Jun]]+Tabla2[[#This Row],[May]]+Tabla2[[#This Row],[Abr]]+Tabla2[[#This Row],[Mar]]+Tabla2[[#This Row],[Feb]]+Tabla2[[#This Row],[Ene]]</f>
        <v>1</v>
      </c>
      <c r="W537" s="259" t="s">
        <v>675</v>
      </c>
      <c r="X537" s="259"/>
      <c r="Y537" s="232"/>
      <c r="Z537" s="231" t="s">
        <v>1627</v>
      </c>
      <c r="AA537" s="255"/>
      <c r="AB537" s="255"/>
      <c r="AC537" s="255"/>
      <c r="AD537" s="255"/>
      <c r="AE537" s="255"/>
      <c r="AF537" s="255"/>
      <c r="AG537" s="255"/>
      <c r="AH537" s="255"/>
      <c r="AI537" s="255"/>
      <c r="AJ537" s="255"/>
      <c r="AK537" s="255"/>
      <c r="AL537" s="255"/>
      <c r="AM537" s="255"/>
      <c r="AN537" s="255"/>
      <c r="AO537" s="255"/>
      <c r="AP537" s="255"/>
      <c r="AQ537" s="255"/>
      <c r="AR537" s="255"/>
      <c r="AS537" s="255"/>
      <c r="AT537" s="255"/>
      <c r="AU537" s="255"/>
      <c r="AV537" s="255"/>
      <c r="AW537" s="255"/>
      <c r="AX537" s="255"/>
      <c r="AY537" s="255"/>
      <c r="AZ537" s="255"/>
      <c r="BA537" s="255"/>
      <c r="BB537" s="255"/>
    </row>
    <row r="538" spans="2:54" s="241" customFormat="1" ht="51" hidden="1">
      <c r="B538" s="263" t="e">
        <f>IF('Formulario PPGR2'!$G537="","",CONCATENATE('Formulario PPGR2'!$C537,".",'Formulario PPGR2'!$D537,".",'Formulario PPGR2'!$E537,".",'Formulario PPGR2'!$F537))</f>
        <v>#REF!</v>
      </c>
      <c r="C538" s="263" t="e">
        <f>IF('Formulario PPGR2'!$G537="","",'Formulario PPGR1'!#REF!)</f>
        <v>#REF!</v>
      </c>
      <c r="D538" s="263" t="e">
        <f>IF('Formulario PPGR2'!$G537="","",'Formulario PPGR1'!#REF!)</f>
        <v>#REF!</v>
      </c>
      <c r="E538" s="263" t="e">
        <f>IF('Formulario PPGR2'!$G537="","",'Formulario PPGR1'!#REF!)</f>
        <v>#REF!</v>
      </c>
      <c r="F538" s="263" t="e">
        <f>IF('Formulario PPGR2'!$G537="","",'Formulario PPGR1'!#REF!)</f>
        <v>#REF!</v>
      </c>
      <c r="G538" s="232" t="s">
        <v>391</v>
      </c>
      <c r="H538" s="232" t="s">
        <v>1664</v>
      </c>
      <c r="I538" s="232" t="s">
        <v>1665</v>
      </c>
      <c r="J538" s="231"/>
      <c r="K538" s="231"/>
      <c r="L538" s="231"/>
      <c r="M538" s="231"/>
      <c r="N538" s="231"/>
      <c r="O538" s="231"/>
      <c r="P538" s="231">
        <v>1</v>
      </c>
      <c r="Q538" s="231"/>
      <c r="R538" s="231"/>
      <c r="S538" s="231"/>
      <c r="T538" s="231"/>
      <c r="U538" s="231">
        <v>1</v>
      </c>
      <c r="V538" s="239">
        <f>+Tabla2[[#This Row],[Dic]]+Tabla2[[#This Row],[Nov]]+Tabla2[[#This Row],[Oct]]+Tabla2[[#This Row],[Sep]]+Tabla2[[#This Row],[Ago]]+Tabla2[[#This Row],[Jul]]+Tabla2[[#This Row],[Jun]]+Tabla2[[#This Row],[May]]+Tabla2[[#This Row],[Abr]]+Tabla2[[#This Row],[Mar]]+Tabla2[[#This Row],[Feb]]+Tabla2[[#This Row],[Ene]]</f>
        <v>2</v>
      </c>
      <c r="W538" s="259" t="s">
        <v>675</v>
      </c>
      <c r="X538" s="259"/>
      <c r="Y538" s="232"/>
      <c r="Z538" s="231" t="s">
        <v>1627</v>
      </c>
      <c r="AA538" s="255"/>
      <c r="AB538" s="255"/>
      <c r="AC538" s="255"/>
      <c r="AD538" s="255"/>
      <c r="AE538" s="255"/>
      <c r="AF538" s="255"/>
      <c r="AG538" s="255"/>
      <c r="AH538" s="255"/>
      <c r="AI538" s="255"/>
      <c r="AJ538" s="255"/>
      <c r="AK538" s="255"/>
      <c r="AL538" s="255"/>
      <c r="AM538" s="255"/>
      <c r="AN538" s="255"/>
      <c r="AO538" s="255"/>
      <c r="AP538" s="255"/>
      <c r="AQ538" s="255"/>
      <c r="AR538" s="255"/>
      <c r="AS538" s="255"/>
      <c r="AT538" s="255"/>
      <c r="AU538" s="255"/>
      <c r="AV538" s="255"/>
      <c r="AW538" s="255"/>
      <c r="AX538" s="255"/>
      <c r="AY538" s="255"/>
      <c r="AZ538" s="255"/>
      <c r="BA538" s="255"/>
      <c r="BB538" s="255"/>
    </row>
    <row r="539" spans="2:54" s="241" customFormat="1" ht="38.25" hidden="1">
      <c r="B539" s="263" t="e">
        <f>IF('Formulario PPGR2'!$G538="","",CONCATENATE('Formulario PPGR2'!$C538,".",'Formulario PPGR2'!$D538,".",'Formulario PPGR2'!$E538,".",'Formulario PPGR2'!$F538))</f>
        <v>#REF!</v>
      </c>
      <c r="C539" s="263" t="e">
        <f>IF('Formulario PPGR2'!$G538="","",'Formulario PPGR1'!#REF!)</f>
        <v>#REF!</v>
      </c>
      <c r="D539" s="263" t="e">
        <f>IF('Formulario PPGR2'!$G538="","",'Formulario PPGR1'!#REF!)</f>
        <v>#REF!</v>
      </c>
      <c r="E539" s="263" t="e">
        <f>IF('Formulario PPGR2'!$G538="","",'Formulario PPGR1'!#REF!)</f>
        <v>#REF!</v>
      </c>
      <c r="F539" s="263" t="e">
        <f>IF('Formulario PPGR2'!$G538="","",'Formulario PPGR1'!#REF!)</f>
        <v>#REF!</v>
      </c>
      <c r="G539" s="232" t="s">
        <v>391</v>
      </c>
      <c r="H539" s="232" t="s">
        <v>1666</v>
      </c>
      <c r="I539" s="232" t="s">
        <v>1667</v>
      </c>
      <c r="J539" s="231"/>
      <c r="K539" s="231"/>
      <c r="L539" s="231">
        <v>1</v>
      </c>
      <c r="M539" s="231"/>
      <c r="N539" s="231"/>
      <c r="O539" s="231">
        <v>1</v>
      </c>
      <c r="P539" s="231"/>
      <c r="Q539" s="231"/>
      <c r="R539" s="231"/>
      <c r="S539" s="231">
        <v>1</v>
      </c>
      <c r="T539" s="231"/>
      <c r="U539" s="231"/>
      <c r="V539" s="239">
        <f>+Tabla2[[#This Row],[Dic]]+Tabla2[[#This Row],[Nov]]+Tabla2[[#This Row],[Oct]]+Tabla2[[#This Row],[Sep]]+Tabla2[[#This Row],[Ago]]+Tabla2[[#This Row],[Jul]]+Tabla2[[#This Row],[Jun]]+Tabla2[[#This Row],[May]]+Tabla2[[#This Row],[Abr]]+Tabla2[[#This Row],[Mar]]+Tabla2[[#This Row],[Feb]]+Tabla2[[#This Row],[Ene]]</f>
        <v>3</v>
      </c>
      <c r="W539" s="259" t="s">
        <v>496</v>
      </c>
      <c r="X539" s="259" t="s">
        <v>497</v>
      </c>
      <c r="Y539" s="232"/>
      <c r="Z539" s="231" t="s">
        <v>1627</v>
      </c>
      <c r="AA539" s="255"/>
      <c r="AB539" s="255"/>
      <c r="AC539" s="255"/>
      <c r="AD539" s="255"/>
      <c r="AE539" s="255"/>
      <c r="AF539" s="255"/>
      <c r="AG539" s="255"/>
      <c r="AH539" s="255"/>
      <c r="AI539" s="255"/>
      <c r="AJ539" s="255"/>
      <c r="AK539" s="255"/>
      <c r="AL539" s="255"/>
      <c r="AM539" s="255"/>
      <c r="AN539" s="255"/>
      <c r="AO539" s="255"/>
      <c r="AP539" s="255"/>
      <c r="AQ539" s="255"/>
      <c r="AR539" s="255"/>
      <c r="AS539" s="255"/>
      <c r="AT539" s="255"/>
      <c r="AU539" s="255"/>
      <c r="AV539" s="255"/>
      <c r="AW539" s="255"/>
      <c r="AX539" s="255"/>
      <c r="AY539" s="255"/>
      <c r="AZ539" s="255"/>
      <c r="BA539" s="255"/>
      <c r="BB539" s="255"/>
    </row>
    <row r="540" spans="2:54" s="241" customFormat="1" ht="25.5" hidden="1">
      <c r="B540" s="263" t="e">
        <f>IF('Formulario PPGR2'!$G539="","",CONCATENATE('Formulario PPGR2'!$C539,".",'Formulario PPGR2'!$D539,".",'Formulario PPGR2'!$E539,".",'Formulario PPGR2'!$F539))</f>
        <v>#REF!</v>
      </c>
      <c r="C540" s="263"/>
      <c r="D540" s="263" t="e">
        <f>IF('Formulario PPGR2'!$G539="","",'Formulario PPGR1'!#REF!)</f>
        <v>#REF!</v>
      </c>
      <c r="E540" s="263" t="e">
        <f>IF('Formulario PPGR2'!$G539="","",'Formulario PPGR1'!#REF!)</f>
        <v>#REF!</v>
      </c>
      <c r="F540" s="263" t="e">
        <f>IF('Formulario PPGR2'!$G539="","",'Formulario PPGR1'!#REF!)</f>
        <v>#REF!</v>
      </c>
      <c r="G540" s="232" t="s">
        <v>394</v>
      </c>
      <c r="H540" s="232" t="s">
        <v>1668</v>
      </c>
      <c r="I540" s="232" t="s">
        <v>1669</v>
      </c>
      <c r="J540" s="231"/>
      <c r="K540" s="231"/>
      <c r="L540" s="231">
        <v>1</v>
      </c>
      <c r="M540" s="231"/>
      <c r="N540" s="231"/>
      <c r="O540" s="231">
        <v>1</v>
      </c>
      <c r="P540" s="231"/>
      <c r="Q540" s="231"/>
      <c r="R540" s="231">
        <v>1</v>
      </c>
      <c r="S540" s="231"/>
      <c r="T540" s="231"/>
      <c r="U540" s="231">
        <v>1</v>
      </c>
      <c r="V540" s="239">
        <f>+Tabla2[[#This Row],[Dic]]+Tabla2[[#This Row],[Nov]]+Tabla2[[#This Row],[Oct]]+Tabla2[[#This Row],[Sep]]+Tabla2[[#This Row],[Ago]]+Tabla2[[#This Row],[Jul]]+Tabla2[[#This Row],[Jun]]+Tabla2[[#This Row],[May]]+Tabla2[[#This Row],[Abr]]+Tabla2[[#This Row],[Mar]]+Tabla2[[#This Row],[Feb]]+Tabla2[[#This Row],[Ene]]</f>
        <v>4</v>
      </c>
      <c r="W540" s="259" t="s">
        <v>513</v>
      </c>
      <c r="X540" s="259"/>
      <c r="Y540" s="232"/>
      <c r="Z540" s="231" t="s">
        <v>1670</v>
      </c>
      <c r="AA540" s="255"/>
      <c r="AB540" s="255"/>
      <c r="AC540" s="255"/>
      <c r="AD540" s="255"/>
      <c r="AE540" s="255"/>
      <c r="AF540" s="255"/>
      <c r="AG540" s="255"/>
      <c r="AH540" s="255"/>
      <c r="AI540" s="255"/>
      <c r="AJ540" s="255"/>
      <c r="AK540" s="255"/>
      <c r="AL540" s="255"/>
      <c r="AM540" s="255"/>
      <c r="AN540" s="255"/>
      <c r="AO540" s="255"/>
      <c r="AP540" s="255"/>
      <c r="AQ540" s="255"/>
      <c r="AR540" s="255"/>
      <c r="AS540" s="255"/>
      <c r="AT540" s="255"/>
      <c r="AU540" s="255"/>
      <c r="AV540" s="255"/>
      <c r="AW540" s="255"/>
      <c r="AX540" s="255"/>
      <c r="AY540" s="255"/>
      <c r="AZ540" s="255"/>
      <c r="BA540" s="255"/>
      <c r="BB540" s="255"/>
    </row>
    <row r="541" spans="2:54" s="241" customFormat="1" ht="25.5" hidden="1">
      <c r="B541" s="263" t="e">
        <f>IF('Formulario PPGR2'!$G540="","",CONCATENATE('Formulario PPGR2'!$C540,".",'Formulario PPGR2'!$D540,".",'Formulario PPGR2'!$E540,".",'Formulario PPGR2'!$F540))</f>
        <v>#REF!</v>
      </c>
      <c r="C541" s="263"/>
      <c r="D541" s="263" t="e">
        <f>IF('Formulario PPGR2'!$G540="","",'Formulario PPGR1'!#REF!)</f>
        <v>#REF!</v>
      </c>
      <c r="E541" s="263" t="e">
        <f>IF('Formulario PPGR2'!$G540="","",'Formulario PPGR1'!#REF!)</f>
        <v>#REF!</v>
      </c>
      <c r="F541" s="263" t="e">
        <f>IF('Formulario PPGR2'!$G540="","",'Formulario PPGR1'!#REF!)</f>
        <v>#REF!</v>
      </c>
      <c r="G541" s="232" t="s">
        <v>394</v>
      </c>
      <c r="H541" s="232" t="s">
        <v>1671</v>
      </c>
      <c r="I541" s="232" t="s">
        <v>1672</v>
      </c>
      <c r="J541" s="231"/>
      <c r="K541" s="231"/>
      <c r="L541" s="231"/>
      <c r="M541" s="231">
        <v>1</v>
      </c>
      <c r="N541" s="231">
        <v>1</v>
      </c>
      <c r="O541" s="231">
        <v>1</v>
      </c>
      <c r="P541" s="231">
        <v>1</v>
      </c>
      <c r="Q541" s="231">
        <v>1</v>
      </c>
      <c r="R541" s="231">
        <v>1</v>
      </c>
      <c r="S541" s="231">
        <v>1</v>
      </c>
      <c r="T541" s="231">
        <v>1</v>
      </c>
      <c r="U541" s="231">
        <v>1</v>
      </c>
      <c r="V541" s="239">
        <f>+Tabla2[[#This Row],[Dic]]+Tabla2[[#This Row],[Nov]]+Tabla2[[#This Row],[Oct]]+Tabla2[[#This Row],[Sep]]+Tabla2[[#This Row],[Ago]]+Tabla2[[#This Row],[Jul]]+Tabla2[[#This Row],[Jun]]+Tabla2[[#This Row],[May]]+Tabla2[[#This Row],[Abr]]+Tabla2[[#This Row],[Mar]]+Tabla2[[#This Row],[Feb]]+Tabla2[[#This Row],[Ene]]</f>
        <v>9</v>
      </c>
      <c r="W541" s="259" t="s">
        <v>513</v>
      </c>
      <c r="X541" s="259"/>
      <c r="Y541" s="232"/>
      <c r="Z541" s="231" t="s">
        <v>1670</v>
      </c>
      <c r="AA541" s="255"/>
      <c r="AB541" s="255"/>
      <c r="AC541" s="255"/>
      <c r="AD541" s="255"/>
      <c r="AE541" s="255"/>
      <c r="AF541" s="255"/>
      <c r="AG541" s="255"/>
      <c r="AH541" s="255"/>
      <c r="AI541" s="255"/>
      <c r="AJ541" s="255"/>
      <c r="AK541" s="255"/>
      <c r="AL541" s="255"/>
      <c r="AM541" s="255"/>
      <c r="AN541" s="255"/>
      <c r="AO541" s="255"/>
      <c r="AP541" s="255"/>
      <c r="AQ541" s="255"/>
      <c r="AR541" s="255"/>
      <c r="AS541" s="255"/>
      <c r="AT541" s="255"/>
      <c r="AU541" s="255"/>
      <c r="AV541" s="255"/>
      <c r="AW541" s="255"/>
      <c r="AX541" s="255"/>
      <c r="AY541" s="255"/>
      <c r="AZ541" s="255"/>
      <c r="BA541" s="255"/>
      <c r="BB541" s="255"/>
    </row>
    <row r="542" spans="2:54" s="241" customFormat="1" ht="25.5" hidden="1">
      <c r="B542" s="263" t="e">
        <f>IF('Formulario PPGR2'!$G541="","",CONCATENATE('Formulario PPGR2'!$C541,".",'Formulario PPGR2'!$D541,".",'Formulario PPGR2'!$E541,".",'Formulario PPGR2'!$F541))</f>
        <v>#REF!</v>
      </c>
      <c r="C542" s="263"/>
      <c r="D542" s="263" t="e">
        <f>IF('Formulario PPGR2'!$G541="","",'Formulario PPGR1'!#REF!)</f>
        <v>#REF!</v>
      </c>
      <c r="E542" s="263" t="e">
        <f>IF('Formulario PPGR2'!$G541="","",'Formulario PPGR1'!#REF!)</f>
        <v>#REF!</v>
      </c>
      <c r="F542" s="263" t="e">
        <f>IF('Formulario PPGR2'!$G541="","",'Formulario PPGR1'!#REF!)</f>
        <v>#REF!</v>
      </c>
      <c r="G542" s="232" t="s">
        <v>394</v>
      </c>
      <c r="H542" s="232" t="s">
        <v>1673</v>
      </c>
      <c r="I542" s="232" t="s">
        <v>1674</v>
      </c>
      <c r="J542" s="231"/>
      <c r="K542" s="231"/>
      <c r="L542" s="231">
        <v>1</v>
      </c>
      <c r="M542" s="231"/>
      <c r="N542" s="231"/>
      <c r="O542" s="231">
        <v>1</v>
      </c>
      <c r="P542" s="231"/>
      <c r="Q542" s="231"/>
      <c r="R542" s="231">
        <v>1</v>
      </c>
      <c r="S542" s="231"/>
      <c r="T542" s="231"/>
      <c r="U542" s="231">
        <v>1</v>
      </c>
      <c r="V542" s="239">
        <f>+Tabla2[[#This Row],[Dic]]+Tabla2[[#This Row],[Nov]]+Tabla2[[#This Row],[Oct]]+Tabla2[[#This Row],[Sep]]+Tabla2[[#This Row],[Ago]]+Tabla2[[#This Row],[Jul]]+Tabla2[[#This Row],[Jun]]+Tabla2[[#This Row],[May]]+Tabla2[[#This Row],[Abr]]+Tabla2[[#This Row],[Mar]]+Tabla2[[#This Row],[Feb]]+Tabla2[[#This Row],[Ene]]</f>
        <v>4</v>
      </c>
      <c r="W542" s="259" t="s">
        <v>513</v>
      </c>
      <c r="X542" s="259"/>
      <c r="Y542" s="232"/>
      <c r="Z542" s="231" t="s">
        <v>1670</v>
      </c>
      <c r="AA542" s="255"/>
      <c r="AB542" s="255"/>
      <c r="AC542" s="255"/>
      <c r="AD542" s="255"/>
      <c r="AE542" s="255"/>
      <c r="AF542" s="255"/>
      <c r="AG542" s="255"/>
      <c r="AH542" s="255"/>
      <c r="AI542" s="255"/>
      <c r="AJ542" s="255"/>
      <c r="AK542" s="255"/>
      <c r="AL542" s="255"/>
      <c r="AM542" s="255"/>
      <c r="AN542" s="255"/>
      <c r="AO542" s="255"/>
      <c r="AP542" s="255"/>
      <c r="AQ542" s="255"/>
      <c r="AR542" s="255"/>
      <c r="AS542" s="255"/>
      <c r="AT542" s="255"/>
      <c r="AU542" s="255"/>
      <c r="AV542" s="255"/>
      <c r="AW542" s="255"/>
      <c r="AX542" s="255"/>
      <c r="AY542" s="255"/>
      <c r="AZ542" s="255"/>
      <c r="BA542" s="255"/>
      <c r="BB542" s="255"/>
    </row>
    <row r="543" spans="2:54" s="241" customFormat="1" ht="25.5" hidden="1">
      <c r="B543" s="263" t="e">
        <f>IF('Formulario PPGR2'!$G542="","",CONCATENATE('Formulario PPGR2'!$C542,".",'Formulario PPGR2'!$D542,".",'Formulario PPGR2'!$E542,".",'Formulario PPGR2'!$F542))</f>
        <v>#REF!</v>
      </c>
      <c r="C543" s="263"/>
      <c r="D543" s="263" t="e">
        <f>IF('Formulario PPGR2'!$G542="","",'Formulario PPGR1'!#REF!)</f>
        <v>#REF!</v>
      </c>
      <c r="E543" s="263" t="e">
        <f>IF('Formulario PPGR2'!$G542="","",'Formulario PPGR1'!#REF!)</f>
        <v>#REF!</v>
      </c>
      <c r="F543" s="263" t="e">
        <f>IF('Formulario PPGR2'!$G542="","",'Formulario PPGR1'!#REF!)</f>
        <v>#REF!</v>
      </c>
      <c r="G543" s="232" t="s">
        <v>394</v>
      </c>
      <c r="H543" s="232" t="s">
        <v>1675</v>
      </c>
      <c r="I543" s="232" t="s">
        <v>1676</v>
      </c>
      <c r="J543" s="231"/>
      <c r="K543" s="231"/>
      <c r="L543" s="231"/>
      <c r="M543" s="231">
        <v>1</v>
      </c>
      <c r="N543" s="231">
        <v>1</v>
      </c>
      <c r="O543" s="231">
        <v>1</v>
      </c>
      <c r="P543" s="231">
        <v>1</v>
      </c>
      <c r="Q543" s="231">
        <v>1</v>
      </c>
      <c r="R543" s="231">
        <v>1</v>
      </c>
      <c r="S543" s="231">
        <v>1</v>
      </c>
      <c r="T543" s="231">
        <v>1</v>
      </c>
      <c r="U543" s="231">
        <v>1</v>
      </c>
      <c r="V543" s="239">
        <f>+Tabla2[[#This Row],[Dic]]+Tabla2[[#This Row],[Nov]]+Tabla2[[#This Row],[Oct]]+Tabla2[[#This Row],[Sep]]+Tabla2[[#This Row],[Ago]]+Tabla2[[#This Row],[Jul]]+Tabla2[[#This Row],[Jun]]+Tabla2[[#This Row],[May]]+Tabla2[[#This Row],[Abr]]+Tabla2[[#This Row],[Mar]]+Tabla2[[#This Row],[Feb]]+Tabla2[[#This Row],[Ene]]</f>
        <v>9</v>
      </c>
      <c r="W543" s="259" t="s">
        <v>513</v>
      </c>
      <c r="X543" s="259"/>
      <c r="Y543" s="232"/>
      <c r="Z543" s="231" t="s">
        <v>1670</v>
      </c>
      <c r="AA543" s="255"/>
      <c r="AB543" s="255"/>
      <c r="AC543" s="255"/>
      <c r="AD543" s="255"/>
      <c r="AE543" s="255"/>
      <c r="AF543" s="255"/>
      <c r="AG543" s="255"/>
      <c r="AH543" s="255"/>
      <c r="AI543" s="255"/>
      <c r="AJ543" s="255"/>
      <c r="AK543" s="255"/>
      <c r="AL543" s="255"/>
      <c r="AM543" s="255"/>
      <c r="AN543" s="255"/>
      <c r="AO543" s="255"/>
      <c r="AP543" s="255"/>
      <c r="AQ543" s="255"/>
      <c r="AR543" s="255"/>
      <c r="AS543" s="255"/>
      <c r="AT543" s="255"/>
      <c r="AU543" s="255"/>
      <c r="AV543" s="255"/>
      <c r="AW543" s="255"/>
      <c r="AX543" s="255"/>
      <c r="AY543" s="255"/>
      <c r="AZ543" s="255"/>
      <c r="BA543" s="255"/>
      <c r="BB543" s="255"/>
    </row>
    <row r="544" spans="2:54" s="241" customFormat="1" ht="25.5" hidden="1">
      <c r="B544" s="263" t="e">
        <f>IF('Formulario PPGR2'!$G543="","",CONCATENATE('Formulario PPGR2'!$C543,".",'Formulario PPGR2'!$D543,".",'Formulario PPGR2'!$E543,".",'Formulario PPGR2'!$F543))</f>
        <v>#REF!</v>
      </c>
      <c r="C544" s="263"/>
      <c r="D544" s="263" t="e">
        <f>IF('Formulario PPGR2'!$G543="","",'Formulario PPGR1'!#REF!)</f>
        <v>#REF!</v>
      </c>
      <c r="E544" s="263" t="e">
        <f>IF('Formulario PPGR2'!$G543="","",'Formulario PPGR1'!#REF!)</f>
        <v>#REF!</v>
      </c>
      <c r="F544" s="263" t="e">
        <f>IF('Formulario PPGR2'!$G543="","",'Formulario PPGR1'!#REF!)</f>
        <v>#REF!</v>
      </c>
      <c r="G544" s="232" t="s">
        <v>394</v>
      </c>
      <c r="H544" s="232" t="s">
        <v>1677</v>
      </c>
      <c r="I544" s="232" t="s">
        <v>1678</v>
      </c>
      <c r="J544" s="231"/>
      <c r="K544" s="231"/>
      <c r="L544" s="231">
        <v>1</v>
      </c>
      <c r="M544" s="231"/>
      <c r="N544" s="231"/>
      <c r="O544" s="231">
        <v>1</v>
      </c>
      <c r="P544" s="231"/>
      <c r="Q544" s="231"/>
      <c r="R544" s="231">
        <v>1</v>
      </c>
      <c r="S544" s="231"/>
      <c r="T544" s="231"/>
      <c r="U544" s="231">
        <v>1</v>
      </c>
      <c r="V544" s="239">
        <f>+Tabla2[[#This Row],[Dic]]+Tabla2[[#This Row],[Nov]]+Tabla2[[#This Row],[Oct]]+Tabla2[[#This Row],[Sep]]+Tabla2[[#This Row],[Ago]]+Tabla2[[#This Row],[Jul]]+Tabla2[[#This Row],[Jun]]+Tabla2[[#This Row],[May]]+Tabla2[[#This Row],[Abr]]+Tabla2[[#This Row],[Mar]]+Tabla2[[#This Row],[Feb]]+Tabla2[[#This Row],[Ene]]</f>
        <v>4</v>
      </c>
      <c r="W544" s="259" t="s">
        <v>513</v>
      </c>
      <c r="X544" s="259"/>
      <c r="Y544" s="232"/>
      <c r="Z544" s="231" t="s">
        <v>1670</v>
      </c>
      <c r="AA544" s="255"/>
      <c r="AB544" s="255"/>
      <c r="AC544" s="255"/>
      <c r="AD544" s="255"/>
      <c r="AE544" s="255"/>
      <c r="AF544" s="255"/>
      <c r="AG544" s="255"/>
      <c r="AH544" s="255"/>
      <c r="AI544" s="255"/>
      <c r="AJ544" s="255"/>
      <c r="AK544" s="255"/>
      <c r="AL544" s="255"/>
      <c r="AM544" s="255"/>
      <c r="AN544" s="255"/>
      <c r="AO544" s="255"/>
      <c r="AP544" s="255"/>
      <c r="AQ544" s="255"/>
      <c r="AR544" s="255"/>
      <c r="AS544" s="255"/>
      <c r="AT544" s="255"/>
      <c r="AU544" s="255"/>
      <c r="AV544" s="255"/>
      <c r="AW544" s="255"/>
      <c r="AX544" s="255"/>
      <c r="AY544" s="255"/>
      <c r="AZ544" s="255"/>
      <c r="BA544" s="255"/>
      <c r="BB544" s="255"/>
    </row>
    <row r="545" spans="2:54" s="241" customFormat="1" ht="25.5" hidden="1">
      <c r="B545" s="263" t="e">
        <f>IF('Formulario PPGR2'!$G544="","",CONCATENATE('Formulario PPGR2'!$C544,".",'Formulario PPGR2'!$D544,".",'Formulario PPGR2'!$E544,".",'Formulario PPGR2'!$F544))</f>
        <v>#REF!</v>
      </c>
      <c r="C545" s="263"/>
      <c r="D545" s="263" t="e">
        <f>IF('Formulario PPGR2'!$G544="","",'Formulario PPGR1'!#REF!)</f>
        <v>#REF!</v>
      </c>
      <c r="E545" s="263" t="e">
        <f>IF('Formulario PPGR2'!$G544="","",'Formulario PPGR1'!#REF!)</f>
        <v>#REF!</v>
      </c>
      <c r="F545" s="263" t="e">
        <f>IF('Formulario PPGR2'!$G544="","",'Formulario PPGR1'!#REF!)</f>
        <v>#REF!</v>
      </c>
      <c r="G545" s="232" t="s">
        <v>394</v>
      </c>
      <c r="H545" s="232" t="s">
        <v>1679</v>
      </c>
      <c r="I545" s="232" t="s">
        <v>1680</v>
      </c>
      <c r="J545" s="231"/>
      <c r="K545" s="231"/>
      <c r="L545" s="231">
        <v>1</v>
      </c>
      <c r="M545" s="231"/>
      <c r="N545" s="231"/>
      <c r="O545" s="231">
        <v>1</v>
      </c>
      <c r="P545" s="231"/>
      <c r="Q545" s="231"/>
      <c r="R545" s="231">
        <v>1</v>
      </c>
      <c r="S545" s="231"/>
      <c r="T545" s="231"/>
      <c r="U545" s="231">
        <v>1</v>
      </c>
      <c r="V545" s="239">
        <f>+Tabla2[[#This Row],[Dic]]+Tabla2[[#This Row],[Nov]]+Tabla2[[#This Row],[Oct]]+Tabla2[[#This Row],[Sep]]+Tabla2[[#This Row],[Ago]]+Tabla2[[#This Row],[Jul]]+Tabla2[[#This Row],[Jun]]+Tabla2[[#This Row],[May]]+Tabla2[[#This Row],[Abr]]+Tabla2[[#This Row],[Mar]]+Tabla2[[#This Row],[Feb]]+Tabla2[[#This Row],[Ene]]</f>
        <v>4</v>
      </c>
      <c r="W545" s="259" t="s">
        <v>513</v>
      </c>
      <c r="X545" s="259"/>
      <c r="Y545" s="232"/>
      <c r="Z545" s="231" t="s">
        <v>1670</v>
      </c>
      <c r="AA545" s="255"/>
      <c r="AB545" s="255"/>
      <c r="AC545" s="255"/>
      <c r="AD545" s="255"/>
      <c r="AE545" s="255"/>
      <c r="AF545" s="255"/>
      <c r="AG545" s="255"/>
      <c r="AH545" s="255"/>
      <c r="AI545" s="255"/>
      <c r="AJ545" s="255"/>
      <c r="AK545" s="255"/>
      <c r="AL545" s="255"/>
      <c r="AM545" s="255"/>
      <c r="AN545" s="255"/>
      <c r="AO545" s="255"/>
      <c r="AP545" s="255"/>
      <c r="AQ545" s="255"/>
      <c r="AR545" s="255"/>
      <c r="AS545" s="255"/>
      <c r="AT545" s="255"/>
      <c r="AU545" s="255"/>
      <c r="AV545" s="255"/>
      <c r="AW545" s="255"/>
      <c r="AX545" s="255"/>
      <c r="AY545" s="255"/>
      <c r="AZ545" s="255"/>
      <c r="BA545" s="255"/>
      <c r="BB545" s="255"/>
    </row>
    <row r="546" spans="2:54" s="241" customFormat="1" ht="25.5" hidden="1">
      <c r="B546" s="263" t="e">
        <f>IF('Formulario PPGR2'!$G545="","",CONCATENATE('Formulario PPGR2'!$C545,".",'Formulario PPGR2'!$D545,".",'Formulario PPGR2'!$E545,".",'Formulario PPGR2'!$F545))</f>
        <v>#REF!</v>
      </c>
      <c r="C546" s="263"/>
      <c r="D546" s="263" t="e">
        <f>IF('Formulario PPGR2'!$G545="","",'Formulario PPGR1'!#REF!)</f>
        <v>#REF!</v>
      </c>
      <c r="E546" s="263" t="e">
        <f>IF('Formulario PPGR2'!$G545="","",'Formulario PPGR1'!#REF!)</f>
        <v>#REF!</v>
      </c>
      <c r="F546" s="263" t="e">
        <f>IF('Formulario PPGR2'!$G545="","",'Formulario PPGR1'!#REF!)</f>
        <v>#REF!</v>
      </c>
      <c r="G546" s="232" t="s">
        <v>394</v>
      </c>
      <c r="H546" s="232" t="s">
        <v>1681</v>
      </c>
      <c r="I546" s="232" t="s">
        <v>1682</v>
      </c>
      <c r="J546" s="231"/>
      <c r="K546" s="231"/>
      <c r="L546" s="231">
        <v>1</v>
      </c>
      <c r="M546" s="231"/>
      <c r="N546" s="231"/>
      <c r="O546" s="231">
        <v>1</v>
      </c>
      <c r="P546" s="231"/>
      <c r="Q546" s="231"/>
      <c r="R546" s="231">
        <v>1</v>
      </c>
      <c r="S546" s="231"/>
      <c r="T546" s="231"/>
      <c r="U546" s="231">
        <v>1</v>
      </c>
      <c r="V546" s="239">
        <f>+Tabla2[[#This Row],[Dic]]+Tabla2[[#This Row],[Nov]]+Tabla2[[#This Row],[Oct]]+Tabla2[[#This Row],[Sep]]+Tabla2[[#This Row],[Ago]]+Tabla2[[#This Row],[Jul]]+Tabla2[[#This Row],[Jun]]+Tabla2[[#This Row],[May]]+Tabla2[[#This Row],[Abr]]+Tabla2[[#This Row],[Mar]]+Tabla2[[#This Row],[Feb]]+Tabla2[[#This Row],[Ene]]</f>
        <v>4</v>
      </c>
      <c r="W546" s="232" t="s">
        <v>1683</v>
      </c>
      <c r="X546" s="259"/>
      <c r="Y546" s="232"/>
      <c r="Z546" s="231" t="s">
        <v>1670</v>
      </c>
      <c r="AA546" s="255"/>
      <c r="AB546" s="255"/>
      <c r="AC546" s="255"/>
      <c r="AD546" s="255"/>
      <c r="AE546" s="255"/>
      <c r="AF546" s="255"/>
      <c r="AG546" s="255"/>
      <c r="AH546" s="255"/>
      <c r="AI546" s="255"/>
      <c r="AJ546" s="255"/>
      <c r="AK546" s="255"/>
      <c r="AL546" s="255"/>
      <c r="AM546" s="255"/>
      <c r="AN546" s="255"/>
      <c r="AO546" s="255"/>
      <c r="AP546" s="255"/>
      <c r="AQ546" s="255"/>
      <c r="AR546" s="255"/>
      <c r="AS546" s="255"/>
      <c r="AT546" s="255"/>
      <c r="AU546" s="255"/>
      <c r="AV546" s="255"/>
      <c r="AW546" s="255"/>
      <c r="AX546" s="255"/>
      <c r="AY546" s="255"/>
      <c r="AZ546" s="255"/>
      <c r="BA546" s="255"/>
      <c r="BB546" s="255"/>
    </row>
    <row r="547" spans="2:54" s="241" customFormat="1" ht="25.5" hidden="1">
      <c r="B547" s="263" t="e">
        <f>IF('Formulario PPGR2'!$G546="","",CONCATENATE('Formulario PPGR2'!$C546,".",'Formulario PPGR2'!$D546,".",'Formulario PPGR2'!$E546,".",'Formulario PPGR2'!$F546))</f>
        <v>#REF!</v>
      </c>
      <c r="C547" s="263" t="e">
        <f>IF('Formulario PPGR2'!$G546="","",'Formulario PPGR1'!#REF!)</f>
        <v>#REF!</v>
      </c>
      <c r="D547" s="263" t="e">
        <f>IF('Formulario PPGR2'!$G546="","",'Formulario PPGR1'!#REF!)</f>
        <v>#REF!</v>
      </c>
      <c r="E547" s="263" t="e">
        <f>IF('Formulario PPGR2'!$G546="","",'Formulario PPGR1'!#REF!)</f>
        <v>#REF!</v>
      </c>
      <c r="F547" s="263" t="e">
        <f>IF('Formulario PPGR2'!$G546="","",'Formulario PPGR1'!#REF!)</f>
        <v>#REF!</v>
      </c>
      <c r="G547" s="232" t="s">
        <v>394</v>
      </c>
      <c r="H547" s="232" t="s">
        <v>1684</v>
      </c>
      <c r="I547" s="232" t="s">
        <v>1685</v>
      </c>
      <c r="J547" s="231"/>
      <c r="K547" s="231"/>
      <c r="L547" s="231">
        <v>1</v>
      </c>
      <c r="M547" s="231"/>
      <c r="N547" s="231"/>
      <c r="O547" s="231">
        <v>1</v>
      </c>
      <c r="P547" s="231"/>
      <c r="Q547" s="231"/>
      <c r="R547" s="231">
        <v>1</v>
      </c>
      <c r="S547" s="231"/>
      <c r="T547" s="231"/>
      <c r="U547" s="231">
        <v>1</v>
      </c>
      <c r="V547" s="239">
        <f>+Tabla2[[#This Row],[Dic]]+Tabla2[[#This Row],[Nov]]+Tabla2[[#This Row],[Oct]]+Tabla2[[#This Row],[Sep]]+Tabla2[[#This Row],[Ago]]+Tabla2[[#This Row],[Jul]]+Tabla2[[#This Row],[Jun]]+Tabla2[[#This Row],[May]]+Tabla2[[#This Row],[Abr]]+Tabla2[[#This Row],[Mar]]+Tabla2[[#This Row],[Feb]]+Tabla2[[#This Row],[Ene]]</f>
        <v>4</v>
      </c>
      <c r="W547" s="259" t="s">
        <v>513</v>
      </c>
      <c r="X547" s="259"/>
      <c r="Y547" s="232"/>
      <c r="Z547" s="231" t="s">
        <v>1670</v>
      </c>
      <c r="AA547" s="255"/>
      <c r="AB547" s="255"/>
      <c r="AC547" s="255"/>
      <c r="AD547" s="255"/>
      <c r="AE547" s="255"/>
      <c r="AF547" s="255"/>
      <c r="AG547" s="255"/>
      <c r="AH547" s="255"/>
      <c r="AI547" s="255"/>
      <c r="AJ547" s="255"/>
      <c r="AK547" s="255"/>
      <c r="AL547" s="255"/>
      <c r="AM547" s="255"/>
      <c r="AN547" s="255"/>
      <c r="AO547" s="255"/>
      <c r="AP547" s="255"/>
      <c r="AQ547" s="255"/>
      <c r="AR547" s="255"/>
      <c r="AS547" s="255"/>
      <c r="AT547" s="255"/>
      <c r="AU547" s="255"/>
      <c r="AV547" s="255"/>
      <c r="AW547" s="255"/>
      <c r="AX547" s="255"/>
      <c r="AY547" s="255"/>
      <c r="AZ547" s="255"/>
      <c r="BA547" s="255"/>
      <c r="BB547" s="255"/>
    </row>
    <row r="548" spans="2:54" s="241" customFormat="1" ht="25.5" hidden="1">
      <c r="B548" s="263" t="e">
        <f>IF('Formulario PPGR2'!$G547="","",CONCATENATE('Formulario PPGR2'!$C547,".",'Formulario PPGR2'!$D547,".",'Formulario PPGR2'!$E547,".",'Formulario PPGR2'!$F547))</f>
        <v>#REF!</v>
      </c>
      <c r="C548" s="263" t="e">
        <f>IF('Formulario PPGR2'!$G547="","",'Formulario PPGR1'!#REF!)</f>
        <v>#REF!</v>
      </c>
      <c r="D548" s="263" t="e">
        <f>IF('Formulario PPGR2'!$G547="","",'Formulario PPGR1'!#REF!)</f>
        <v>#REF!</v>
      </c>
      <c r="E548" s="263" t="e">
        <f>IF('Formulario PPGR2'!$G547="","",'Formulario PPGR1'!#REF!)</f>
        <v>#REF!</v>
      </c>
      <c r="F548" s="263" t="e">
        <f>IF('Formulario PPGR2'!$G547="","",'Formulario PPGR1'!#REF!)</f>
        <v>#REF!</v>
      </c>
      <c r="G548" s="232" t="s">
        <v>394</v>
      </c>
      <c r="H548" s="232" t="s">
        <v>1686</v>
      </c>
      <c r="I548" s="232" t="s">
        <v>1687</v>
      </c>
      <c r="J548" s="231"/>
      <c r="K548" s="231"/>
      <c r="L548" s="231">
        <v>1</v>
      </c>
      <c r="M548" s="231"/>
      <c r="N548" s="231"/>
      <c r="O548" s="231">
        <v>1</v>
      </c>
      <c r="P548" s="231"/>
      <c r="Q548" s="231"/>
      <c r="R548" s="231">
        <v>1</v>
      </c>
      <c r="S548" s="231"/>
      <c r="T548" s="231"/>
      <c r="U548" s="231">
        <v>1</v>
      </c>
      <c r="V548" s="239">
        <f>+Tabla2[[#This Row],[Dic]]+Tabla2[[#This Row],[Nov]]+Tabla2[[#This Row],[Oct]]+Tabla2[[#This Row],[Sep]]+Tabla2[[#This Row],[Ago]]+Tabla2[[#This Row],[Jul]]+Tabla2[[#This Row],[Jun]]+Tabla2[[#This Row],[May]]+Tabla2[[#This Row],[Abr]]+Tabla2[[#This Row],[Mar]]+Tabla2[[#This Row],[Feb]]+Tabla2[[#This Row],[Ene]]</f>
        <v>4</v>
      </c>
      <c r="W548" s="259" t="s">
        <v>513</v>
      </c>
      <c r="X548" s="259"/>
      <c r="Y548" s="232"/>
      <c r="Z548" s="231" t="s">
        <v>1670</v>
      </c>
      <c r="AA548" s="255"/>
      <c r="AB548" s="255"/>
      <c r="AC548" s="255"/>
      <c r="AD548" s="255"/>
      <c r="AE548" s="255"/>
      <c r="AF548" s="255"/>
      <c r="AG548" s="255"/>
      <c r="AH548" s="255"/>
      <c r="AI548" s="255"/>
      <c r="AJ548" s="255"/>
      <c r="AK548" s="255"/>
      <c r="AL548" s="255"/>
      <c r="AM548" s="255"/>
      <c r="AN548" s="255"/>
      <c r="AO548" s="255"/>
      <c r="AP548" s="255"/>
      <c r="AQ548" s="255"/>
      <c r="AR548" s="255"/>
      <c r="AS548" s="255"/>
      <c r="AT548" s="255"/>
      <c r="AU548" s="255"/>
      <c r="AV548" s="255"/>
      <c r="AW548" s="255"/>
      <c r="AX548" s="255"/>
      <c r="AY548" s="255"/>
      <c r="AZ548" s="255"/>
      <c r="BA548" s="255"/>
      <c r="BB548" s="255"/>
    </row>
    <row r="549" spans="2:54" s="241" customFormat="1" ht="38.25" hidden="1">
      <c r="B549" s="263" t="e">
        <f>IF('Formulario PPGR2'!$G548="","",CONCATENATE('Formulario PPGR2'!$C548,".",'Formulario PPGR2'!$D548,".",'Formulario PPGR2'!$E548,".",'Formulario PPGR2'!$F548))</f>
        <v>#REF!</v>
      </c>
      <c r="C549" s="263" t="e">
        <f>IF('Formulario PPGR2'!$G548="","",'Formulario PPGR1'!#REF!)</f>
        <v>#REF!</v>
      </c>
      <c r="D549" s="263" t="e">
        <f>IF('Formulario PPGR2'!$G548="","",'Formulario PPGR1'!#REF!)</f>
        <v>#REF!</v>
      </c>
      <c r="E549" s="263" t="e">
        <f>IF('Formulario PPGR2'!$G548="","",'Formulario PPGR1'!#REF!)</f>
        <v>#REF!</v>
      </c>
      <c r="F549" s="263" t="e">
        <f>IF('Formulario PPGR2'!$G548="","",'Formulario PPGR1'!#REF!)</f>
        <v>#REF!</v>
      </c>
      <c r="G549" s="232" t="s">
        <v>398</v>
      </c>
      <c r="H549" s="232" t="s">
        <v>1688</v>
      </c>
      <c r="I549" s="232" t="s">
        <v>1689</v>
      </c>
      <c r="J549" s="231"/>
      <c r="K549" s="231"/>
      <c r="L549" s="231"/>
      <c r="M549" s="231"/>
      <c r="N549" s="231"/>
      <c r="O549" s="231"/>
      <c r="P549" s="231"/>
      <c r="Q549" s="231"/>
      <c r="R549" s="231">
        <v>1</v>
      </c>
      <c r="S549" s="231"/>
      <c r="T549" s="231"/>
      <c r="U549" s="231"/>
      <c r="V549" s="239">
        <f>+Tabla2[[#This Row],[Dic]]+Tabla2[[#This Row],[Nov]]+Tabla2[[#This Row],[Oct]]+Tabla2[[#This Row],[Sep]]+Tabla2[[#This Row],[Ago]]+Tabla2[[#This Row],[Jul]]+Tabla2[[#This Row],[Jun]]+Tabla2[[#This Row],[May]]+Tabla2[[#This Row],[Abr]]+Tabla2[[#This Row],[Mar]]+Tabla2[[#This Row],[Feb]]+Tabla2[[#This Row],[Ene]]</f>
        <v>1</v>
      </c>
      <c r="W549" s="259" t="s">
        <v>497</v>
      </c>
      <c r="X549" s="259"/>
      <c r="Y549" s="232"/>
      <c r="Z549" s="231" t="s">
        <v>563</v>
      </c>
      <c r="AA549" s="255"/>
      <c r="AB549" s="255"/>
      <c r="AC549" s="255"/>
      <c r="AD549" s="255"/>
      <c r="AE549" s="255"/>
      <c r="AF549" s="255"/>
      <c r="AG549" s="255"/>
      <c r="AH549" s="255"/>
      <c r="AI549" s="255"/>
      <c r="AJ549" s="255"/>
      <c r="AK549" s="255"/>
      <c r="AL549" s="255"/>
      <c r="AM549" s="255"/>
      <c r="AN549" s="255"/>
      <c r="AO549" s="255"/>
      <c r="AP549" s="255"/>
      <c r="AQ549" s="255"/>
      <c r="AR549" s="255"/>
      <c r="AS549" s="255"/>
      <c r="AT549" s="255"/>
      <c r="AU549" s="255"/>
      <c r="AV549" s="255"/>
      <c r="AW549" s="255"/>
      <c r="AX549" s="255"/>
      <c r="AY549" s="255"/>
      <c r="AZ549" s="255"/>
      <c r="BA549" s="255"/>
      <c r="BB549" s="255"/>
    </row>
    <row r="550" spans="2:54" s="241" customFormat="1" ht="38.25" hidden="1">
      <c r="B550" s="263" t="e">
        <f>IF('Formulario PPGR2'!$G549="","",CONCATENATE('Formulario PPGR2'!$C549,".",'Formulario PPGR2'!$D549,".",'Formulario PPGR2'!$E549,".",'Formulario PPGR2'!$F549))</f>
        <v>#REF!</v>
      </c>
      <c r="C550" s="263" t="e">
        <f>IF('Formulario PPGR2'!$G549="","",'Formulario PPGR1'!#REF!)</f>
        <v>#REF!</v>
      </c>
      <c r="D550" s="263" t="e">
        <f>IF('Formulario PPGR2'!$G549="","",'Formulario PPGR1'!#REF!)</f>
        <v>#REF!</v>
      </c>
      <c r="E550" s="263" t="e">
        <f>IF('Formulario PPGR2'!$G549="","",'Formulario PPGR1'!#REF!)</f>
        <v>#REF!</v>
      </c>
      <c r="F550" s="263" t="e">
        <f>IF('Formulario PPGR2'!$G549="","",'Formulario PPGR1'!#REF!)</f>
        <v>#REF!</v>
      </c>
      <c r="G550" s="232" t="s">
        <v>398</v>
      </c>
      <c r="H550" s="232" t="s">
        <v>1690</v>
      </c>
      <c r="I550" s="232" t="s">
        <v>1691</v>
      </c>
      <c r="J550" s="231"/>
      <c r="K550" s="231"/>
      <c r="L550" s="231"/>
      <c r="M550" s="231"/>
      <c r="N550" s="231"/>
      <c r="O550" s="231"/>
      <c r="P550" s="231"/>
      <c r="Q550" s="231"/>
      <c r="R550" s="231"/>
      <c r="S550" s="231">
        <v>1</v>
      </c>
      <c r="T550" s="231"/>
      <c r="U550" s="231"/>
      <c r="V550" s="239">
        <f>+Tabla2[[#This Row],[Dic]]+Tabla2[[#This Row],[Nov]]+Tabla2[[#This Row],[Oct]]+Tabla2[[#This Row],[Sep]]+Tabla2[[#This Row],[Ago]]+Tabla2[[#This Row],[Jul]]+Tabla2[[#This Row],[Jun]]+Tabla2[[#This Row],[May]]+Tabla2[[#This Row],[Abr]]+Tabla2[[#This Row],[Mar]]+Tabla2[[#This Row],[Feb]]+Tabla2[[#This Row],[Ene]]</f>
        <v>1</v>
      </c>
      <c r="W550" s="259" t="s">
        <v>497</v>
      </c>
      <c r="X550" s="259"/>
      <c r="Y550" s="232"/>
      <c r="Z550" s="231" t="s">
        <v>563</v>
      </c>
      <c r="AA550" s="255"/>
      <c r="AB550" s="255"/>
      <c r="AC550" s="255"/>
      <c r="AD550" s="255"/>
      <c r="AE550" s="255"/>
      <c r="AF550" s="255"/>
      <c r="AG550" s="255"/>
      <c r="AH550" s="255"/>
      <c r="AI550" s="255"/>
      <c r="AJ550" s="255"/>
      <c r="AK550" s="255"/>
      <c r="AL550" s="255"/>
      <c r="AM550" s="255"/>
      <c r="AN550" s="255"/>
      <c r="AO550" s="255"/>
      <c r="AP550" s="255"/>
      <c r="AQ550" s="255"/>
      <c r="AR550" s="255"/>
      <c r="AS550" s="255"/>
      <c r="AT550" s="255"/>
      <c r="AU550" s="255"/>
      <c r="AV550" s="255"/>
      <c r="AW550" s="255"/>
      <c r="AX550" s="255"/>
      <c r="AY550" s="255"/>
      <c r="AZ550" s="255"/>
      <c r="BA550" s="255"/>
      <c r="BB550" s="255"/>
    </row>
    <row r="551" spans="2:54" s="241" customFormat="1" ht="63.75" hidden="1">
      <c r="B551" s="263" t="e">
        <f>IF('Formulario PPGR2'!$G550="","",CONCATENATE('Formulario PPGR2'!$C550,".",'Formulario PPGR2'!$D550,".",'Formulario PPGR2'!$E550,".",'Formulario PPGR2'!$F550))</f>
        <v>#REF!</v>
      </c>
      <c r="C551" s="263" t="e">
        <f>IF('Formulario PPGR2'!$G550="","",'Formulario PPGR1'!#REF!)</f>
        <v>#REF!</v>
      </c>
      <c r="D551" s="263" t="e">
        <f>IF('Formulario PPGR2'!$G550="","",'Formulario PPGR1'!#REF!)</f>
        <v>#REF!</v>
      </c>
      <c r="E551" s="263" t="e">
        <f>IF('Formulario PPGR2'!$G550="","",'Formulario PPGR1'!#REF!)</f>
        <v>#REF!</v>
      </c>
      <c r="F551" s="263" t="e">
        <f>IF('Formulario PPGR2'!$G550="","",'Formulario PPGR1'!#REF!)</f>
        <v>#REF!</v>
      </c>
      <c r="G551" s="232" t="s">
        <v>398</v>
      </c>
      <c r="H551" s="232" t="s">
        <v>1692</v>
      </c>
      <c r="I551" s="232" t="s">
        <v>1693</v>
      </c>
      <c r="J551" s="231"/>
      <c r="K551" s="231"/>
      <c r="L551" s="231"/>
      <c r="M551" s="231">
        <v>1</v>
      </c>
      <c r="N551" s="231"/>
      <c r="O551" s="231"/>
      <c r="P551" s="231"/>
      <c r="Q551" s="231"/>
      <c r="R551" s="231">
        <v>1</v>
      </c>
      <c r="S551" s="231"/>
      <c r="T551" s="231"/>
      <c r="U551" s="231"/>
      <c r="V551" s="239">
        <f>+Tabla2[[#This Row],[Dic]]+Tabla2[[#This Row],[Nov]]+Tabla2[[#This Row],[Oct]]+Tabla2[[#This Row],[Sep]]+Tabla2[[#This Row],[Ago]]+Tabla2[[#This Row],[Jul]]+Tabla2[[#This Row],[Jun]]+Tabla2[[#This Row],[May]]+Tabla2[[#This Row],[Abr]]+Tabla2[[#This Row],[Mar]]+Tabla2[[#This Row],[Feb]]+Tabla2[[#This Row],[Ene]]</f>
        <v>2</v>
      </c>
      <c r="W551" s="259" t="s">
        <v>497</v>
      </c>
      <c r="X551" s="259"/>
      <c r="Y551" s="232"/>
      <c r="Z551" s="231" t="s">
        <v>563</v>
      </c>
      <c r="AA551" s="255"/>
      <c r="AB551" s="255"/>
      <c r="AC551" s="255"/>
      <c r="AD551" s="255"/>
      <c r="AE551" s="255"/>
      <c r="AF551" s="255"/>
      <c r="AG551" s="255"/>
      <c r="AH551" s="255"/>
      <c r="AI551" s="255"/>
      <c r="AJ551" s="255"/>
      <c r="AK551" s="255"/>
      <c r="AL551" s="255"/>
      <c r="AM551" s="255"/>
      <c r="AN551" s="255"/>
      <c r="AO551" s="255"/>
      <c r="AP551" s="255"/>
      <c r="AQ551" s="255"/>
      <c r="AR551" s="255"/>
      <c r="AS551" s="255"/>
      <c r="AT551" s="255"/>
      <c r="AU551" s="255"/>
      <c r="AV551" s="255"/>
      <c r="AW551" s="255"/>
      <c r="AX551" s="255"/>
      <c r="AY551" s="255"/>
      <c r="AZ551" s="255"/>
      <c r="BA551" s="255"/>
      <c r="BB551" s="255"/>
    </row>
    <row r="552" spans="2:54" s="241" customFormat="1" ht="63.75" hidden="1">
      <c r="B552" s="263" t="e">
        <f>IF('Formulario PPGR2'!$G551="","",CONCATENATE('Formulario PPGR2'!$C551,".",'Formulario PPGR2'!$D551,".",'Formulario PPGR2'!$E551,".",'Formulario PPGR2'!$F551))</f>
        <v>#REF!</v>
      </c>
      <c r="C552" s="263" t="e">
        <f>IF('Formulario PPGR2'!$G551="","",'Formulario PPGR1'!#REF!)</f>
        <v>#REF!</v>
      </c>
      <c r="D552" s="263" t="e">
        <f>IF('Formulario PPGR2'!$G551="","",'Formulario PPGR1'!#REF!)</f>
        <v>#REF!</v>
      </c>
      <c r="E552" s="263" t="e">
        <f>IF('Formulario PPGR2'!$G551="","",'Formulario PPGR1'!#REF!)</f>
        <v>#REF!</v>
      </c>
      <c r="F552" s="263" t="e">
        <f>IF('Formulario PPGR2'!$G551="","",'Formulario PPGR1'!#REF!)</f>
        <v>#REF!</v>
      </c>
      <c r="G552" s="232" t="s">
        <v>1694</v>
      </c>
      <c r="H552" s="232" t="s">
        <v>1695</v>
      </c>
      <c r="I552" s="232" t="s">
        <v>1696</v>
      </c>
      <c r="J552" s="231">
        <v>20</v>
      </c>
      <c r="K552" s="231">
        <v>60</v>
      </c>
      <c r="L552" s="231">
        <v>80</v>
      </c>
      <c r="M552" s="231">
        <v>80</v>
      </c>
      <c r="N552" s="231">
        <v>80</v>
      </c>
      <c r="O552" s="231">
        <v>80</v>
      </c>
      <c r="P552" s="231">
        <v>80</v>
      </c>
      <c r="Q552" s="231">
        <v>80</v>
      </c>
      <c r="R552" s="231">
        <v>80</v>
      </c>
      <c r="S552" s="231">
        <v>80</v>
      </c>
      <c r="T552" s="231">
        <v>80</v>
      </c>
      <c r="U552" s="231">
        <v>20</v>
      </c>
      <c r="V552" s="239">
        <f>+Tabla2[[#This Row],[Dic]]+Tabla2[[#This Row],[Nov]]+Tabla2[[#This Row],[Oct]]+Tabla2[[#This Row],[Sep]]+Tabla2[[#This Row],[Ago]]+Tabla2[[#This Row],[Jul]]+Tabla2[[#This Row],[Jun]]+Tabla2[[#This Row],[May]]+Tabla2[[#This Row],[Abr]]+Tabla2[[#This Row],[Mar]]+Tabla2[[#This Row],[Feb]]+Tabla2[[#This Row],[Ene]]</f>
        <v>820</v>
      </c>
      <c r="W552" s="259" t="s">
        <v>513</v>
      </c>
      <c r="X552" s="259"/>
      <c r="Y552" s="232" t="s">
        <v>1697</v>
      </c>
      <c r="Z552" s="231" t="s">
        <v>1698</v>
      </c>
      <c r="AA552" s="255"/>
      <c r="AB552" s="255"/>
      <c r="AC552" s="255"/>
      <c r="AD552" s="255"/>
      <c r="AE552" s="255"/>
      <c r="AF552" s="255"/>
      <c r="AG552" s="255"/>
      <c r="AH552" s="255"/>
      <c r="AI552" s="255"/>
      <c r="AJ552" s="255"/>
      <c r="AK552" s="255"/>
      <c r="AL552" s="255"/>
      <c r="AM552" s="255"/>
      <c r="AN552" s="255"/>
      <c r="AO552" s="255"/>
      <c r="AP552" s="255"/>
      <c r="AQ552" s="255"/>
      <c r="AR552" s="255"/>
      <c r="AS552" s="255"/>
      <c r="AT552" s="255"/>
      <c r="AU552" s="255"/>
      <c r="AV552" s="255"/>
      <c r="AW552" s="255"/>
      <c r="AX552" s="255"/>
      <c r="AY552" s="255"/>
      <c r="AZ552" s="255"/>
      <c r="BA552" s="255"/>
      <c r="BB552" s="255"/>
    </row>
    <row r="553" spans="2:54" s="241" customFormat="1" ht="63.75" hidden="1">
      <c r="B553" s="263" t="e">
        <f>IF('Formulario PPGR2'!$G552="","",CONCATENATE('Formulario PPGR2'!$C552,".",'Formulario PPGR2'!$D552,".",'Formulario PPGR2'!$E552,".",'Formulario PPGR2'!$F552))</f>
        <v>#REF!</v>
      </c>
      <c r="C553" s="263"/>
      <c r="D553" s="263" t="e">
        <f>IF('Formulario PPGR2'!$G552="","",'Formulario PPGR1'!#REF!)</f>
        <v>#REF!</v>
      </c>
      <c r="E553" s="263" t="e">
        <f>IF('Formulario PPGR2'!$G552="","",'Formulario PPGR1'!#REF!)</f>
        <v>#REF!</v>
      </c>
      <c r="F553" s="263" t="e">
        <f>IF('Formulario PPGR2'!$G552="","",'Formulario PPGR1'!#REF!)</f>
        <v>#REF!</v>
      </c>
      <c r="G553" s="232" t="s">
        <v>1694</v>
      </c>
      <c r="H553" s="232" t="s">
        <v>1699</v>
      </c>
      <c r="I553" s="232" t="s">
        <v>1700</v>
      </c>
      <c r="J553" s="231"/>
      <c r="K553" s="231"/>
      <c r="L553" s="231"/>
      <c r="M553" s="231"/>
      <c r="N553" s="231"/>
      <c r="O553" s="231">
        <v>1</v>
      </c>
      <c r="P553" s="231"/>
      <c r="Q553" s="231"/>
      <c r="R553" s="231"/>
      <c r="S553" s="231"/>
      <c r="T553" s="231"/>
      <c r="U553" s="231">
        <v>1</v>
      </c>
      <c r="V553" s="239">
        <f>+Tabla2[[#This Row],[Dic]]+Tabla2[[#This Row],[Nov]]+Tabla2[[#This Row],[Oct]]+Tabla2[[#This Row],[Sep]]+Tabla2[[#This Row],[Ago]]+Tabla2[[#This Row],[Jul]]+Tabla2[[#This Row],[Jun]]+Tabla2[[#This Row],[May]]+Tabla2[[#This Row],[Abr]]+Tabla2[[#This Row],[Mar]]+Tabla2[[#This Row],[Feb]]+Tabla2[[#This Row],[Ene]]</f>
        <v>2</v>
      </c>
      <c r="W553" s="259" t="s">
        <v>497</v>
      </c>
      <c r="X553" s="259" t="s">
        <v>507</v>
      </c>
      <c r="Y553" s="232" t="s">
        <v>1701</v>
      </c>
      <c r="Z553" s="231" t="s">
        <v>504</v>
      </c>
      <c r="AA553" s="255"/>
      <c r="AB553" s="255"/>
      <c r="AC553" s="255"/>
      <c r="AD553" s="255"/>
      <c r="AE553" s="255"/>
      <c r="AF553" s="255"/>
      <c r="AG553" s="255"/>
      <c r="AH553" s="255"/>
      <c r="AI553" s="255"/>
      <c r="AJ553" s="255"/>
      <c r="AK553" s="255"/>
      <c r="AL553" s="255"/>
      <c r="AM553" s="255"/>
      <c r="AN553" s="255"/>
      <c r="AO553" s="255"/>
      <c r="AP553" s="255"/>
      <c r="AQ553" s="255"/>
      <c r="AR553" s="255"/>
      <c r="AS553" s="255"/>
      <c r="AT553" s="255"/>
      <c r="AU553" s="255"/>
      <c r="AV553" s="255"/>
      <c r="AW553" s="255"/>
      <c r="AX553" s="255"/>
      <c r="AY553" s="255"/>
      <c r="AZ553" s="255"/>
      <c r="BA553" s="255"/>
      <c r="BB553" s="255"/>
    </row>
    <row r="554" spans="2:54" s="241" customFormat="1" ht="38.25" hidden="1">
      <c r="B554" s="263" t="e">
        <f>IF('Formulario PPGR2'!$G555="","",CONCATENATE('Formulario PPGR2'!$C555,".",'Formulario PPGR2'!$D555,".",'Formulario PPGR2'!$E555,".",'Formulario PPGR2'!$F555))</f>
        <v>#REF!</v>
      </c>
      <c r="C554" s="263" t="e">
        <f>IF('Formulario PPGR2'!$G555="","",'Formulario PPGR1'!#REF!)</f>
        <v>#REF!</v>
      </c>
      <c r="D554" s="263" t="e">
        <f>IF('Formulario PPGR2'!$G555="","",'Formulario PPGR1'!#REF!)</f>
        <v>#REF!</v>
      </c>
      <c r="E554" s="263" t="e">
        <f>IF('Formulario PPGR2'!$G555="","",'Formulario PPGR1'!#REF!)</f>
        <v>#REF!</v>
      </c>
      <c r="F554" s="263" t="e">
        <f>IF('Formulario PPGR2'!$G555="","",'Formulario PPGR1'!#REF!)</f>
        <v>#REF!</v>
      </c>
      <c r="G554" s="232" t="s">
        <v>406</v>
      </c>
      <c r="H554" s="232" t="s">
        <v>1702</v>
      </c>
      <c r="I554" s="232" t="s">
        <v>1703</v>
      </c>
      <c r="J554" s="231"/>
      <c r="K554" s="231"/>
      <c r="L554" s="231">
        <v>1</v>
      </c>
      <c r="M554" s="231"/>
      <c r="N554" s="231"/>
      <c r="O554" s="231">
        <v>1</v>
      </c>
      <c r="P554" s="231"/>
      <c r="Q554" s="231"/>
      <c r="R554" s="231">
        <v>1</v>
      </c>
      <c r="S554" s="231"/>
      <c r="T554" s="231"/>
      <c r="U554" s="231">
        <v>1</v>
      </c>
      <c r="V554" s="239">
        <f>+Tabla2[[#This Row],[Dic]]+Tabla2[[#This Row],[Nov]]+Tabla2[[#This Row],[Oct]]+Tabla2[[#This Row],[Sep]]+Tabla2[[#This Row],[Ago]]+Tabla2[[#This Row],[Jul]]+Tabla2[[#This Row],[Jun]]+Tabla2[[#This Row],[May]]+Tabla2[[#This Row],[Abr]]+Tabla2[[#This Row],[Mar]]+Tabla2[[#This Row],[Feb]]+Tabla2[[#This Row],[Ene]]</f>
        <v>4</v>
      </c>
      <c r="W554" s="259" t="s">
        <v>513</v>
      </c>
      <c r="X554" s="259"/>
      <c r="Y554" s="232"/>
      <c r="Z554" s="231" t="s">
        <v>1698</v>
      </c>
      <c r="AA554" s="255"/>
      <c r="AB554" s="255"/>
      <c r="AC554" s="255"/>
      <c r="AD554" s="255"/>
      <c r="AE554" s="255"/>
      <c r="AF554" s="255"/>
      <c r="AG554" s="255"/>
      <c r="AH554" s="255"/>
      <c r="AI554" s="255"/>
      <c r="AJ554" s="255"/>
      <c r="AK554" s="255"/>
      <c r="AL554" s="255"/>
      <c r="AM554" s="255"/>
      <c r="AN554" s="255"/>
      <c r="AO554" s="255"/>
      <c r="AP554" s="255"/>
      <c r="AQ554" s="255"/>
      <c r="AR554" s="255"/>
      <c r="AS554" s="255"/>
      <c r="AT554" s="255"/>
      <c r="AU554" s="255"/>
      <c r="AV554" s="255"/>
      <c r="AW554" s="255"/>
      <c r="AX554" s="255"/>
      <c r="AY554" s="255"/>
      <c r="AZ554" s="255"/>
      <c r="BA554" s="255"/>
      <c r="BB554" s="255"/>
    </row>
    <row r="555" spans="2:54" s="241" customFormat="1" ht="63.75" hidden="1">
      <c r="B555" s="263" t="e">
        <f>IF('Formulario PPGR2'!$G556="","",CONCATENATE('Formulario PPGR2'!$C556,".",'Formulario PPGR2'!$D556,".",'Formulario PPGR2'!$E556,".",'Formulario PPGR2'!$F556))</f>
        <v>#REF!</v>
      </c>
      <c r="C555" s="263" t="e">
        <f>IF('Formulario PPGR2'!$G556="","",'Formulario PPGR1'!#REF!)</f>
        <v>#REF!</v>
      </c>
      <c r="D555" s="263" t="e">
        <f>IF('Formulario PPGR2'!$G556="","",'Formulario PPGR1'!#REF!)</f>
        <v>#REF!</v>
      </c>
      <c r="E555" s="263" t="e">
        <f>IF('Formulario PPGR2'!$G556="","",'Formulario PPGR1'!#REF!)</f>
        <v>#REF!</v>
      </c>
      <c r="F555" s="263" t="e">
        <f>IF('Formulario PPGR2'!$G556="","",'Formulario PPGR1'!#REF!)</f>
        <v>#REF!</v>
      </c>
      <c r="G555" s="232" t="s">
        <v>409</v>
      </c>
      <c r="H555" s="232" t="s">
        <v>1704</v>
      </c>
      <c r="I555" s="232" t="s">
        <v>1705</v>
      </c>
      <c r="J555" s="231"/>
      <c r="K555" s="231"/>
      <c r="L555" s="231">
        <v>1</v>
      </c>
      <c r="M555" s="231"/>
      <c r="N555" s="231"/>
      <c r="O555" s="231"/>
      <c r="P555" s="231"/>
      <c r="Q555" s="231"/>
      <c r="R555" s="231"/>
      <c r="S555" s="231"/>
      <c r="T555" s="231"/>
      <c r="U555" s="231"/>
      <c r="V555" s="239">
        <f>+Tabla2[[#This Row],[Dic]]+Tabla2[[#This Row],[Nov]]+Tabla2[[#This Row],[Oct]]+Tabla2[[#This Row],[Sep]]+Tabla2[[#This Row],[Ago]]+Tabla2[[#This Row],[Jul]]+Tabla2[[#This Row],[Jun]]+Tabla2[[#This Row],[May]]+Tabla2[[#This Row],[Abr]]+Tabla2[[#This Row],[Mar]]+Tabla2[[#This Row],[Feb]]+Tabla2[[#This Row],[Ene]]</f>
        <v>1</v>
      </c>
      <c r="W555" s="259" t="s">
        <v>513</v>
      </c>
      <c r="X555" s="259"/>
      <c r="Y555" s="232"/>
      <c r="Z555" s="231" t="s">
        <v>1698</v>
      </c>
      <c r="AA555" s="255"/>
      <c r="AB555" s="255"/>
      <c r="AC555" s="255"/>
      <c r="AD555" s="255"/>
      <c r="AE555" s="255"/>
      <c r="AF555" s="255"/>
      <c r="AG555" s="255"/>
      <c r="AH555" s="255"/>
      <c r="AI555" s="255"/>
      <c r="AJ555" s="255"/>
      <c r="AK555" s="255"/>
      <c r="AL555" s="255"/>
      <c r="AM555" s="255"/>
      <c r="AN555" s="255"/>
      <c r="AO555" s="255"/>
      <c r="AP555" s="255"/>
      <c r="AQ555" s="255"/>
      <c r="AR555" s="255"/>
      <c r="AS555" s="255"/>
      <c r="AT555" s="255"/>
      <c r="AU555" s="255"/>
      <c r="AV555" s="255"/>
      <c r="AW555" s="255"/>
      <c r="AX555" s="255"/>
      <c r="AY555" s="255"/>
      <c r="AZ555" s="255"/>
      <c r="BA555" s="255"/>
      <c r="BB555" s="255"/>
    </row>
    <row r="556" spans="2:54" s="241" customFormat="1" ht="76.5" hidden="1">
      <c r="B556" s="263" t="e">
        <f>IF('Formulario PPGR2'!$G557="","",CONCATENATE('Formulario PPGR2'!$C557,".",'Formulario PPGR2'!$D557,".",'Formulario PPGR2'!$E557,".",'Formulario PPGR2'!$F557))</f>
        <v>#REF!</v>
      </c>
      <c r="C556" s="263" t="e">
        <f>IF('Formulario PPGR2'!$G557="","",'Formulario PPGR1'!#REF!)</f>
        <v>#REF!</v>
      </c>
      <c r="D556" s="263" t="e">
        <f>IF('Formulario PPGR2'!$G557="","",'Formulario PPGR1'!#REF!)</f>
        <v>#REF!</v>
      </c>
      <c r="E556" s="263" t="e">
        <f>IF('Formulario PPGR2'!$G557="","",'Formulario PPGR1'!#REF!)</f>
        <v>#REF!</v>
      </c>
      <c r="F556" s="263" t="e">
        <f>IF('Formulario PPGR2'!$G557="","",'Formulario PPGR1'!#REF!)</f>
        <v>#REF!</v>
      </c>
      <c r="G556" s="232" t="s">
        <v>409</v>
      </c>
      <c r="H556" s="232" t="s">
        <v>1706</v>
      </c>
      <c r="I556" s="232" t="s">
        <v>1707</v>
      </c>
      <c r="J556" s="231"/>
      <c r="K556" s="231"/>
      <c r="L556" s="231"/>
      <c r="M556" s="231"/>
      <c r="N556" s="231"/>
      <c r="O556" s="231">
        <v>1</v>
      </c>
      <c r="P556" s="231"/>
      <c r="Q556" s="231"/>
      <c r="R556" s="231"/>
      <c r="S556" s="231"/>
      <c r="T556" s="231"/>
      <c r="U556" s="231">
        <v>1</v>
      </c>
      <c r="V556" s="239">
        <f>+Tabla2[[#This Row],[Dic]]+Tabla2[[#This Row],[Nov]]+Tabla2[[#This Row],[Oct]]+Tabla2[[#This Row],[Sep]]+Tabla2[[#This Row],[Ago]]+Tabla2[[#This Row],[Jul]]+Tabla2[[#This Row],[Jun]]+Tabla2[[#This Row],[May]]+Tabla2[[#This Row],[Abr]]+Tabla2[[#This Row],[Mar]]+Tabla2[[#This Row],[Feb]]+Tabla2[[#This Row],[Ene]]</f>
        <v>2</v>
      </c>
      <c r="W556" s="259" t="s">
        <v>513</v>
      </c>
      <c r="X556" s="259"/>
      <c r="Y556" s="232"/>
      <c r="Z556" s="231" t="s">
        <v>1698</v>
      </c>
      <c r="AA556" s="255"/>
      <c r="AB556" s="255"/>
      <c r="AC556" s="255"/>
      <c r="AD556" s="255"/>
      <c r="AE556" s="255"/>
      <c r="AF556" s="255"/>
      <c r="AG556" s="255"/>
      <c r="AH556" s="255"/>
      <c r="AI556" s="255"/>
      <c r="AJ556" s="255"/>
      <c r="AK556" s="255"/>
      <c r="AL556" s="255"/>
      <c r="AM556" s="255"/>
      <c r="AN556" s="255"/>
      <c r="AO556" s="255"/>
      <c r="AP556" s="255"/>
      <c r="AQ556" s="255"/>
      <c r="AR556" s="255"/>
      <c r="AS556" s="255"/>
      <c r="AT556" s="255"/>
      <c r="AU556" s="255"/>
      <c r="AV556" s="255"/>
      <c r="AW556" s="255"/>
      <c r="AX556" s="255"/>
      <c r="AY556" s="255"/>
      <c r="AZ556" s="255"/>
      <c r="BA556" s="255"/>
      <c r="BB556" s="255"/>
    </row>
    <row r="557" spans="2:54" s="241" customFormat="1" ht="51" hidden="1">
      <c r="B557" s="263" t="e">
        <v>#REF!</v>
      </c>
      <c r="C557" s="263" t="e">
        <v>#REF!</v>
      </c>
      <c r="D557" s="263" t="e">
        <v>#REF!</v>
      </c>
      <c r="E557" s="263" t="e">
        <v>#REF!</v>
      </c>
      <c r="F557" s="263" t="e">
        <v>#REF!</v>
      </c>
      <c r="G557" s="232" t="s">
        <v>414</v>
      </c>
      <c r="H557" s="232" t="s">
        <v>1708</v>
      </c>
      <c r="I557" s="232" t="s">
        <v>1709</v>
      </c>
      <c r="J557" s="231"/>
      <c r="K557" s="231">
        <v>5</v>
      </c>
      <c r="L557" s="231"/>
      <c r="M557" s="231">
        <v>5</v>
      </c>
      <c r="N557" s="231">
        <v>5</v>
      </c>
      <c r="O557" s="231"/>
      <c r="P557" s="231">
        <v>5</v>
      </c>
      <c r="Q557" s="231">
        <v>5</v>
      </c>
      <c r="R557" s="231"/>
      <c r="S557" s="231">
        <v>5</v>
      </c>
      <c r="T557" s="231">
        <v>5</v>
      </c>
      <c r="U557" s="231"/>
      <c r="V557" s="239">
        <f>+Tabla2[[#This Row],[Dic]]+Tabla2[[#This Row],[Nov]]+Tabla2[[#This Row],[Oct]]+Tabla2[[#This Row],[Sep]]+Tabla2[[#This Row],[Ago]]+Tabla2[[#This Row],[Jul]]+Tabla2[[#This Row],[Jun]]+Tabla2[[#This Row],[May]]+Tabla2[[#This Row],[Abr]]+Tabla2[[#This Row],[Mar]]+Tabla2[[#This Row],[Feb]]+Tabla2[[#This Row],[Ene]]</f>
        <v>35</v>
      </c>
      <c r="W557" s="259" t="s">
        <v>497</v>
      </c>
      <c r="X557" s="259" t="s">
        <v>507</v>
      </c>
      <c r="Y557" s="232" t="s">
        <v>1710</v>
      </c>
      <c r="Z557" s="231" t="s">
        <v>501</v>
      </c>
      <c r="AA557" s="255"/>
      <c r="AB557" s="255"/>
      <c r="AC557" s="255"/>
      <c r="AD557" s="255"/>
      <c r="AE557" s="255"/>
      <c r="AF557" s="255"/>
      <c r="AG557" s="255"/>
      <c r="AH557" s="255"/>
      <c r="AI557" s="255"/>
      <c r="AJ557" s="255"/>
      <c r="AK557" s="255"/>
      <c r="AL557" s="255"/>
      <c r="AM557" s="255"/>
      <c r="AN557" s="255"/>
      <c r="AO557" s="255"/>
      <c r="AP557" s="255"/>
      <c r="AQ557" s="255"/>
      <c r="AR557" s="255"/>
      <c r="AS557" s="255"/>
      <c r="AT557" s="255"/>
      <c r="AU557" s="255"/>
      <c r="AV557" s="255"/>
      <c r="AW557" s="255"/>
      <c r="AX557" s="255"/>
      <c r="AY557" s="255"/>
      <c r="AZ557" s="255"/>
      <c r="BA557" s="255"/>
      <c r="BB557" s="255"/>
    </row>
    <row r="558" spans="2:54" s="241" customFormat="1" ht="51" hidden="1">
      <c r="B558" s="263" t="e">
        <v>#REF!</v>
      </c>
      <c r="C558" s="263" t="e">
        <v>#REF!</v>
      </c>
      <c r="D558" s="263" t="e">
        <v>#REF!</v>
      </c>
      <c r="E558" s="263" t="e">
        <v>#REF!</v>
      </c>
      <c r="F558" s="263" t="e">
        <v>#REF!</v>
      </c>
      <c r="G558" s="232" t="s">
        <v>414</v>
      </c>
      <c r="H558" s="232" t="s">
        <v>1711</v>
      </c>
      <c r="I558" s="264" t="s">
        <v>1712</v>
      </c>
      <c r="J558" s="231"/>
      <c r="K558" s="231"/>
      <c r="L558" s="231">
        <v>1</v>
      </c>
      <c r="M558" s="231">
        <v>1</v>
      </c>
      <c r="N558" s="231">
        <v>1</v>
      </c>
      <c r="O558" s="231">
        <v>1</v>
      </c>
      <c r="P558" s="231">
        <v>1</v>
      </c>
      <c r="Q558" s="231">
        <v>1</v>
      </c>
      <c r="R558" s="231">
        <v>1</v>
      </c>
      <c r="S558" s="231">
        <v>1</v>
      </c>
      <c r="T558" s="231">
        <v>1</v>
      </c>
      <c r="U558" s="231"/>
      <c r="V558" s="239">
        <f>+Tabla2[[#This Row],[Dic]]+Tabla2[[#This Row],[Nov]]+Tabla2[[#This Row],[Oct]]+Tabla2[[#This Row],[Sep]]+Tabla2[[#This Row],[Ago]]+Tabla2[[#This Row],[Jul]]+Tabla2[[#This Row],[Jun]]+Tabla2[[#This Row],[May]]+Tabla2[[#This Row],[Abr]]+Tabla2[[#This Row],[Mar]]+Tabla2[[#This Row],[Feb]]+Tabla2[[#This Row],[Ene]]</f>
        <v>9</v>
      </c>
      <c r="W558" s="259" t="s">
        <v>518</v>
      </c>
      <c r="X558" s="259" t="s">
        <v>496</v>
      </c>
      <c r="Y558" s="232"/>
      <c r="Z558" s="231" t="s">
        <v>501</v>
      </c>
      <c r="AA558" s="255"/>
      <c r="AB558" s="255"/>
      <c r="AC558" s="255"/>
      <c r="AD558" s="255"/>
      <c r="AE558" s="255"/>
      <c r="AF558" s="255"/>
      <c r="AG558" s="255"/>
      <c r="AH558" s="255"/>
      <c r="AI558" s="255"/>
      <c r="AJ558" s="255"/>
      <c r="AK558" s="255"/>
      <c r="AL558" s="255"/>
      <c r="AM558" s="255"/>
      <c r="AN558" s="255"/>
      <c r="AO558" s="255"/>
      <c r="AP558" s="255"/>
      <c r="AQ558" s="255"/>
      <c r="AR558" s="255"/>
      <c r="AS558" s="255"/>
      <c r="AT558" s="255"/>
      <c r="AU558" s="255"/>
      <c r="AV558" s="255"/>
      <c r="AW558" s="255"/>
      <c r="AX558" s="255"/>
      <c r="AY558" s="255"/>
      <c r="AZ558" s="255"/>
      <c r="BA558" s="255"/>
      <c r="BB558" s="255"/>
    </row>
    <row r="559" spans="2:54" s="241" customFormat="1" ht="51" hidden="1">
      <c r="B559" s="263" t="e">
        <v>#REF!</v>
      </c>
      <c r="C559" s="263" t="e">
        <v>#REF!</v>
      </c>
      <c r="D559" s="263" t="e">
        <v>#REF!</v>
      </c>
      <c r="E559" s="263" t="e">
        <v>#REF!</v>
      </c>
      <c r="F559" s="263" t="e">
        <v>#REF!</v>
      </c>
      <c r="G559" s="232" t="s">
        <v>414</v>
      </c>
      <c r="H559" s="232" t="s">
        <v>1713</v>
      </c>
      <c r="I559" s="264" t="s">
        <v>1714</v>
      </c>
      <c r="J559" s="231"/>
      <c r="K559" s="231">
        <v>3</v>
      </c>
      <c r="L559" s="231"/>
      <c r="M559" s="231"/>
      <c r="N559" s="231">
        <v>3</v>
      </c>
      <c r="O559" s="231"/>
      <c r="P559" s="231"/>
      <c r="Q559" s="231">
        <v>3</v>
      </c>
      <c r="R559" s="231"/>
      <c r="S559" s="231"/>
      <c r="T559" s="231">
        <v>3</v>
      </c>
      <c r="U559" s="231"/>
      <c r="V559" s="239">
        <f>+Tabla2[[#This Row],[Dic]]+Tabla2[[#This Row],[Nov]]+Tabla2[[#This Row],[Oct]]+Tabla2[[#This Row],[Sep]]+Tabla2[[#This Row],[Ago]]+Tabla2[[#This Row],[Jul]]+Tabla2[[#This Row],[Jun]]+Tabla2[[#This Row],[May]]+Tabla2[[#This Row],[Abr]]+Tabla2[[#This Row],[Mar]]+Tabla2[[#This Row],[Feb]]+Tabla2[[#This Row],[Ene]]</f>
        <v>12</v>
      </c>
      <c r="W559" s="259" t="s">
        <v>497</v>
      </c>
      <c r="X559" s="259" t="s">
        <v>496</v>
      </c>
      <c r="Y559" s="232"/>
      <c r="Z559" s="231" t="s">
        <v>501</v>
      </c>
      <c r="AA559" s="255"/>
      <c r="AB559" s="255"/>
      <c r="AC559" s="255"/>
      <c r="AD559" s="255"/>
      <c r="AE559" s="255"/>
      <c r="AF559" s="255"/>
      <c r="AG559" s="255"/>
      <c r="AH559" s="255"/>
      <c r="AI559" s="255"/>
      <c r="AJ559" s="255"/>
      <c r="AK559" s="255"/>
      <c r="AL559" s="255"/>
      <c r="AM559" s="255"/>
      <c r="AN559" s="255"/>
      <c r="AO559" s="255"/>
      <c r="AP559" s="255"/>
      <c r="AQ559" s="255"/>
      <c r="AR559" s="255"/>
      <c r="AS559" s="255"/>
      <c r="AT559" s="255"/>
      <c r="AU559" s="255"/>
      <c r="AV559" s="255"/>
      <c r="AW559" s="255"/>
      <c r="AX559" s="255"/>
      <c r="AY559" s="255"/>
      <c r="AZ559" s="255"/>
      <c r="BA559" s="255"/>
      <c r="BB559" s="255"/>
    </row>
    <row r="560" spans="2:54" s="241" customFormat="1" ht="51" hidden="1">
      <c r="B560" s="263" t="e">
        <v>#REF!</v>
      </c>
      <c r="C560" s="263" t="e">
        <v>#REF!</v>
      </c>
      <c r="D560" s="263" t="e">
        <v>#REF!</v>
      </c>
      <c r="E560" s="263" t="e">
        <v>#REF!</v>
      </c>
      <c r="F560" s="263" t="e">
        <v>#REF!</v>
      </c>
      <c r="G560" s="232" t="s">
        <v>414</v>
      </c>
      <c r="H560" s="232" t="s">
        <v>1715</v>
      </c>
      <c r="I560" s="264" t="s">
        <v>1716</v>
      </c>
      <c r="J560" s="231"/>
      <c r="K560" s="231"/>
      <c r="L560" s="231"/>
      <c r="M560" s="231"/>
      <c r="N560" s="231">
        <v>1</v>
      </c>
      <c r="O560" s="231"/>
      <c r="P560" s="231"/>
      <c r="Q560" s="231"/>
      <c r="R560" s="231"/>
      <c r="S560" s="231"/>
      <c r="T560" s="231">
        <v>1</v>
      </c>
      <c r="U560" s="231"/>
      <c r="V560" s="239">
        <f>+Tabla2[[#This Row],[Dic]]+Tabla2[[#This Row],[Nov]]+Tabla2[[#This Row],[Oct]]+Tabla2[[#This Row],[Sep]]+Tabla2[[#This Row],[Ago]]+Tabla2[[#This Row],[Jul]]+Tabla2[[#This Row],[Jun]]+Tabla2[[#This Row],[May]]+Tabla2[[#This Row],[Abr]]+Tabla2[[#This Row],[Mar]]+Tabla2[[#This Row],[Feb]]+Tabla2[[#This Row],[Ene]]</f>
        <v>2</v>
      </c>
      <c r="W560" s="259" t="s">
        <v>610</v>
      </c>
      <c r="X560" s="259" t="s">
        <v>496</v>
      </c>
      <c r="Y560" s="232"/>
      <c r="Z560" s="231" t="s">
        <v>501</v>
      </c>
      <c r="AA560" s="255"/>
      <c r="AB560" s="255"/>
      <c r="AC560" s="255"/>
      <c r="AD560" s="255"/>
      <c r="AE560" s="255"/>
      <c r="AF560" s="255"/>
      <c r="AG560" s="255"/>
      <c r="AH560" s="255"/>
      <c r="AI560" s="255"/>
      <c r="AJ560" s="255"/>
      <c r="AK560" s="255"/>
      <c r="AL560" s="255"/>
      <c r="AM560" s="255"/>
      <c r="AN560" s="255"/>
      <c r="AO560" s="255"/>
      <c r="AP560" s="255"/>
      <c r="AQ560" s="255"/>
      <c r="AR560" s="255"/>
      <c r="AS560" s="255"/>
      <c r="AT560" s="255"/>
      <c r="AU560" s="255"/>
      <c r="AV560" s="255"/>
      <c r="AW560" s="255"/>
      <c r="AX560" s="255"/>
      <c r="AY560" s="255"/>
      <c r="AZ560" s="255"/>
      <c r="BA560" s="255"/>
      <c r="BB560" s="255"/>
    </row>
    <row r="561" spans="2:54" s="241" customFormat="1" ht="63.75" hidden="1">
      <c r="B561" s="263" t="e">
        <v>#REF!</v>
      </c>
      <c r="C561" s="263" t="e">
        <v>#REF!</v>
      </c>
      <c r="D561" s="263" t="e">
        <v>#REF!</v>
      </c>
      <c r="E561" s="263" t="e">
        <v>#REF!</v>
      </c>
      <c r="F561" s="263" t="e">
        <v>#REF!</v>
      </c>
      <c r="G561" s="232" t="s">
        <v>414</v>
      </c>
      <c r="H561" s="232" t="s">
        <v>1717</v>
      </c>
      <c r="I561" s="232" t="s">
        <v>1718</v>
      </c>
      <c r="J561" s="231"/>
      <c r="K561" s="231"/>
      <c r="L561" s="231"/>
      <c r="M561" s="231"/>
      <c r="N561" s="231">
        <v>1</v>
      </c>
      <c r="O561" s="231"/>
      <c r="P561" s="231"/>
      <c r="Q561" s="231">
        <v>1</v>
      </c>
      <c r="R561" s="231"/>
      <c r="S561" s="231"/>
      <c r="T561" s="231">
        <v>1</v>
      </c>
      <c r="U561" s="231"/>
      <c r="V561" s="239">
        <f>+Tabla2[[#This Row],[Dic]]+Tabla2[[#This Row],[Nov]]+Tabla2[[#This Row],[Oct]]+Tabla2[[#This Row],[Sep]]+Tabla2[[#This Row],[Ago]]+Tabla2[[#This Row],[Jul]]+Tabla2[[#This Row],[Jun]]+Tabla2[[#This Row],[May]]+Tabla2[[#This Row],[Abr]]+Tabla2[[#This Row],[Mar]]+Tabla2[[#This Row],[Feb]]+Tabla2[[#This Row],[Ene]]</f>
        <v>3</v>
      </c>
      <c r="W561" s="259" t="s">
        <v>496</v>
      </c>
      <c r="X561" s="259" t="s">
        <v>518</v>
      </c>
      <c r="Y561" s="232"/>
      <c r="Z561" s="231" t="s">
        <v>501</v>
      </c>
      <c r="AA561" s="255"/>
      <c r="AB561" s="255"/>
      <c r="AC561" s="255"/>
      <c r="AD561" s="255"/>
      <c r="AE561" s="255"/>
      <c r="AF561" s="255"/>
      <c r="AG561" s="255"/>
      <c r="AH561" s="255"/>
      <c r="AI561" s="255"/>
      <c r="AJ561" s="255"/>
      <c r="AK561" s="255"/>
      <c r="AL561" s="255"/>
      <c r="AM561" s="255"/>
      <c r="AN561" s="255"/>
      <c r="AO561" s="255"/>
      <c r="AP561" s="255"/>
      <c r="AQ561" s="255"/>
      <c r="AR561" s="255"/>
      <c r="AS561" s="255"/>
      <c r="AT561" s="255"/>
      <c r="AU561" s="255"/>
      <c r="AV561" s="255"/>
      <c r="AW561" s="255"/>
      <c r="AX561" s="255"/>
      <c r="AY561" s="255"/>
      <c r="AZ561" s="255"/>
      <c r="BA561" s="255"/>
      <c r="BB561" s="255"/>
    </row>
    <row r="562" spans="2:54" s="241" customFormat="1" ht="76.5" hidden="1">
      <c r="B562" s="263" t="e">
        <v>#REF!</v>
      </c>
      <c r="C562" s="263"/>
      <c r="D562" s="263" t="e">
        <v>#REF!</v>
      </c>
      <c r="E562" s="263" t="e">
        <v>#REF!</v>
      </c>
      <c r="F562" s="263" t="e">
        <v>#REF!</v>
      </c>
      <c r="G562" s="232" t="s">
        <v>414</v>
      </c>
      <c r="H562" s="232" t="s">
        <v>1719</v>
      </c>
      <c r="I562" s="232" t="s">
        <v>1720</v>
      </c>
      <c r="J562" s="231"/>
      <c r="K562" s="231"/>
      <c r="L562" s="231"/>
      <c r="M562" s="231"/>
      <c r="N562" s="231">
        <v>5</v>
      </c>
      <c r="O562" s="231">
        <v>5</v>
      </c>
      <c r="P562" s="231">
        <v>5</v>
      </c>
      <c r="Q562" s="231">
        <v>5</v>
      </c>
      <c r="R562" s="231">
        <v>5</v>
      </c>
      <c r="S562" s="231">
        <v>5</v>
      </c>
      <c r="T562" s="231">
        <v>5</v>
      </c>
      <c r="U562" s="231"/>
      <c r="V562" s="239">
        <f>+Tabla2[[#This Row],[Dic]]+Tabla2[[#This Row],[Nov]]+Tabla2[[#This Row],[Oct]]+Tabla2[[#This Row],[Sep]]+Tabla2[[#This Row],[Ago]]+Tabla2[[#This Row],[Jul]]+Tabla2[[#This Row],[Jun]]+Tabla2[[#This Row],[May]]+Tabla2[[#This Row],[Abr]]+Tabla2[[#This Row],[Mar]]+Tabla2[[#This Row],[Feb]]+Tabla2[[#This Row],[Ene]]</f>
        <v>35</v>
      </c>
      <c r="W562" s="259" t="s">
        <v>496</v>
      </c>
      <c r="X562" s="259" t="s">
        <v>497</v>
      </c>
      <c r="Y562" s="232"/>
      <c r="Z562" s="231" t="s">
        <v>501</v>
      </c>
      <c r="AA562" s="255"/>
      <c r="AB562" s="255"/>
      <c r="AC562" s="255"/>
      <c r="AD562" s="255"/>
      <c r="AE562" s="255"/>
      <c r="AF562" s="255"/>
      <c r="AG562" s="255"/>
      <c r="AH562" s="255"/>
      <c r="AI562" s="255"/>
      <c r="AJ562" s="255"/>
      <c r="AK562" s="255"/>
      <c r="AL562" s="255"/>
      <c r="AM562" s="255"/>
      <c r="AN562" s="255"/>
      <c r="AO562" s="255"/>
      <c r="AP562" s="255"/>
      <c r="AQ562" s="255"/>
      <c r="AR562" s="255"/>
      <c r="AS562" s="255"/>
      <c r="AT562" s="255"/>
      <c r="AU562" s="255"/>
      <c r="AV562" s="255"/>
      <c r="AW562" s="255"/>
      <c r="AX562" s="255"/>
      <c r="AY562" s="255"/>
      <c r="AZ562" s="255"/>
      <c r="BA562" s="255"/>
      <c r="BB562" s="255"/>
    </row>
    <row r="563" spans="2:54" s="241" customFormat="1" ht="63.75" hidden="1">
      <c r="B563" s="263" t="e">
        <f>IF('Formulario PPGR2'!$G566="","",CONCATENATE('Formulario PPGR2'!$C566,".",'Formulario PPGR2'!$D566,".",'Formulario PPGR2'!$E566,".",'Formulario PPGR2'!$F566))</f>
        <v>#REF!</v>
      </c>
      <c r="C563" s="263"/>
      <c r="D563" s="263" t="e">
        <f>IF('Formulario PPGR2'!$G566="","",'Formulario PPGR1'!#REF!)</f>
        <v>#REF!</v>
      </c>
      <c r="E563" s="263" t="e">
        <f>IF('Formulario PPGR2'!$G566="","",'Formulario PPGR1'!#REF!)</f>
        <v>#REF!</v>
      </c>
      <c r="F563" s="263" t="e">
        <f>IF('Formulario PPGR2'!$G566="","",'Formulario PPGR1'!#REF!)</f>
        <v>#REF!</v>
      </c>
      <c r="G563" s="232" t="s">
        <v>414</v>
      </c>
      <c r="H563" s="232" t="s">
        <v>1721</v>
      </c>
      <c r="I563" s="232" t="s">
        <v>1722</v>
      </c>
      <c r="J563" s="231"/>
      <c r="K563" s="231"/>
      <c r="L563" s="231">
        <v>2</v>
      </c>
      <c r="M563" s="231"/>
      <c r="N563" s="231"/>
      <c r="O563" s="231">
        <v>2</v>
      </c>
      <c r="P563" s="231"/>
      <c r="Q563" s="231"/>
      <c r="R563" s="231">
        <v>2</v>
      </c>
      <c r="S563" s="231"/>
      <c r="T563" s="231">
        <v>2</v>
      </c>
      <c r="U563" s="231"/>
      <c r="V563" s="239">
        <f>+Tabla2[[#This Row],[Dic]]+Tabla2[[#This Row],[Nov]]+Tabla2[[#This Row],[Oct]]+Tabla2[[#This Row],[Sep]]+Tabla2[[#This Row],[Ago]]+Tabla2[[#This Row],[Jul]]+Tabla2[[#This Row],[Jun]]+Tabla2[[#This Row],[May]]+Tabla2[[#This Row],[Abr]]+Tabla2[[#This Row],[Mar]]+Tabla2[[#This Row],[Feb]]+Tabla2[[#This Row],[Ene]]</f>
        <v>8</v>
      </c>
      <c r="W563" s="259" t="s">
        <v>496</v>
      </c>
      <c r="X563" s="259" t="s">
        <v>497</v>
      </c>
      <c r="Y563" s="232"/>
      <c r="Z563" s="231" t="s">
        <v>563</v>
      </c>
      <c r="AA563" s="255"/>
      <c r="AB563" s="255"/>
      <c r="AC563" s="255"/>
      <c r="AD563" s="255"/>
      <c r="AE563" s="255"/>
      <c r="AF563" s="255"/>
      <c r="AG563" s="255"/>
      <c r="AH563" s="255"/>
      <c r="AI563" s="255"/>
      <c r="AJ563" s="255"/>
      <c r="AK563" s="255"/>
      <c r="AL563" s="255"/>
      <c r="AM563" s="255"/>
      <c r="AN563" s="255"/>
      <c r="AO563" s="255"/>
      <c r="AP563" s="255"/>
      <c r="AQ563" s="255"/>
      <c r="AR563" s="255"/>
      <c r="AS563" s="255"/>
      <c r="AT563" s="255"/>
      <c r="AU563" s="255"/>
      <c r="AV563" s="255"/>
      <c r="AW563" s="255"/>
      <c r="AX563" s="255"/>
      <c r="AY563" s="255"/>
      <c r="AZ563" s="255"/>
      <c r="BA563" s="255"/>
      <c r="BB563" s="255"/>
    </row>
    <row r="564" spans="2:54" s="241" customFormat="1" ht="51" hidden="1">
      <c r="B564" s="263" t="e">
        <f>IF('Formulario PPGR2'!$G558="","",CONCATENATE('Formulario PPGR2'!$C558,".",'Formulario PPGR2'!$D558,".",'Formulario PPGR2'!$E558,".",'Formulario PPGR2'!$F558))</f>
        <v>#REF!</v>
      </c>
      <c r="C564" s="263" t="e">
        <f>IF('Formulario PPGR2'!$G558="","",'Formulario PPGR1'!#REF!)</f>
        <v>#REF!</v>
      </c>
      <c r="D564" s="263" t="e">
        <f>IF('Formulario PPGR2'!$G558="","",'Formulario PPGR1'!#REF!)</f>
        <v>#REF!</v>
      </c>
      <c r="E564" s="263" t="e">
        <f>IF('Formulario PPGR2'!$G558="","",'Formulario PPGR1'!#REF!)</f>
        <v>#REF!</v>
      </c>
      <c r="F564" s="263" t="e">
        <f>IF('Formulario PPGR2'!$G558="","",'Formulario PPGR1'!#REF!)</f>
        <v>#REF!</v>
      </c>
      <c r="G564" s="232" t="s">
        <v>414</v>
      </c>
      <c r="H564" s="232" t="s">
        <v>1723</v>
      </c>
      <c r="I564" s="232" t="s">
        <v>1724</v>
      </c>
      <c r="J564" s="231"/>
      <c r="K564" s="231"/>
      <c r="L564" s="231">
        <v>1</v>
      </c>
      <c r="M564" s="231"/>
      <c r="N564" s="231"/>
      <c r="O564" s="231">
        <v>1</v>
      </c>
      <c r="P564" s="231"/>
      <c r="Q564" s="231"/>
      <c r="R564" s="231">
        <v>1</v>
      </c>
      <c r="S564" s="231"/>
      <c r="T564" s="231"/>
      <c r="U564" s="231">
        <v>1</v>
      </c>
      <c r="V564" s="239">
        <f>+Tabla2[[#This Row],[Dic]]+Tabla2[[#This Row],[Nov]]+Tabla2[[#This Row],[Oct]]+Tabla2[[#This Row],[Sep]]+Tabla2[[#This Row],[Ago]]+Tabla2[[#This Row],[Jul]]+Tabla2[[#This Row],[Jun]]+Tabla2[[#This Row],[May]]+Tabla2[[#This Row],[Abr]]+Tabla2[[#This Row],[Mar]]+Tabla2[[#This Row],[Feb]]+Tabla2[[#This Row],[Ene]]</f>
        <v>4</v>
      </c>
      <c r="W564" s="259" t="s">
        <v>507</v>
      </c>
      <c r="X564" s="259"/>
      <c r="Y564" s="232" t="s">
        <v>1725</v>
      </c>
      <c r="Z564" s="231" t="s">
        <v>1726</v>
      </c>
      <c r="AA564" s="255"/>
      <c r="AB564" s="255"/>
      <c r="AC564" s="255"/>
      <c r="AD564" s="255"/>
      <c r="AE564" s="255"/>
      <c r="AF564" s="255"/>
      <c r="AG564" s="255"/>
      <c r="AH564" s="255"/>
      <c r="AI564" s="255"/>
      <c r="AJ564" s="255"/>
      <c r="AK564" s="255"/>
      <c r="AL564" s="255"/>
      <c r="AM564" s="255"/>
      <c r="AN564" s="255"/>
      <c r="AO564" s="255"/>
      <c r="AP564" s="255"/>
      <c r="AQ564" s="255"/>
      <c r="AR564" s="255"/>
      <c r="AS564" s="255"/>
      <c r="AT564" s="255"/>
      <c r="AU564" s="255"/>
      <c r="AV564" s="255"/>
      <c r="AW564" s="255"/>
      <c r="AX564" s="255"/>
      <c r="AY564" s="255"/>
      <c r="AZ564" s="255"/>
      <c r="BA564" s="255"/>
      <c r="BB564" s="255"/>
    </row>
    <row r="565" spans="2:54" s="241" customFormat="1" ht="51" hidden="1">
      <c r="B565" s="263" t="e">
        <f>IF('Formulario PPGR2'!$G559="","",CONCATENATE('Formulario PPGR2'!$C559,".",'Formulario PPGR2'!$D559,".",'Formulario PPGR2'!$E559,".",'Formulario PPGR2'!$F559))</f>
        <v>#REF!</v>
      </c>
      <c r="C565" s="263" t="e">
        <f>IF('Formulario PPGR2'!$G559="","",'Formulario PPGR1'!#REF!)</f>
        <v>#REF!</v>
      </c>
      <c r="D565" s="263" t="e">
        <f>IF('Formulario PPGR2'!$G559="","",'Formulario PPGR1'!#REF!)</f>
        <v>#REF!</v>
      </c>
      <c r="E565" s="263" t="e">
        <f>IF('Formulario PPGR2'!$G559="","",'Formulario PPGR1'!#REF!)</f>
        <v>#REF!</v>
      </c>
      <c r="F565" s="263" t="e">
        <f>IF('Formulario PPGR2'!$G559="","",'Formulario PPGR1'!#REF!)</f>
        <v>#REF!</v>
      </c>
      <c r="G565" s="232" t="s">
        <v>414</v>
      </c>
      <c r="H565" s="232" t="s">
        <v>1727</v>
      </c>
      <c r="I565" s="232" t="s">
        <v>1728</v>
      </c>
      <c r="J565" s="231"/>
      <c r="K565" s="231"/>
      <c r="L565" s="231">
        <v>1</v>
      </c>
      <c r="M565" s="231"/>
      <c r="N565" s="231"/>
      <c r="O565" s="231">
        <v>1</v>
      </c>
      <c r="P565" s="231"/>
      <c r="Q565" s="231"/>
      <c r="R565" s="231">
        <v>1</v>
      </c>
      <c r="S565" s="231"/>
      <c r="T565" s="231"/>
      <c r="U565" s="231">
        <v>1</v>
      </c>
      <c r="V565" s="239">
        <f>+Tabla2[[#This Row],[Dic]]+Tabla2[[#This Row],[Nov]]+Tabla2[[#This Row],[Oct]]+Tabla2[[#This Row],[Sep]]+Tabla2[[#This Row],[Ago]]+Tabla2[[#This Row],[Jul]]+Tabla2[[#This Row],[Jun]]+Tabla2[[#This Row],[May]]+Tabla2[[#This Row],[Abr]]+Tabla2[[#This Row],[Mar]]+Tabla2[[#This Row],[Feb]]+Tabla2[[#This Row],[Ene]]</f>
        <v>4</v>
      </c>
      <c r="W565" s="259" t="s">
        <v>497</v>
      </c>
      <c r="X565" s="259"/>
      <c r="Y565" s="232"/>
      <c r="Z565" s="231" t="s">
        <v>1726</v>
      </c>
      <c r="AA565" s="255"/>
      <c r="AB565" s="255"/>
      <c r="AC565" s="255"/>
      <c r="AD565" s="255"/>
      <c r="AE565" s="255"/>
      <c r="AF565" s="255"/>
      <c r="AG565" s="255"/>
      <c r="AH565" s="255"/>
      <c r="AI565" s="255"/>
      <c r="AJ565" s="255"/>
      <c r="AK565" s="255"/>
      <c r="AL565" s="255"/>
      <c r="AM565" s="255"/>
      <c r="AN565" s="255"/>
      <c r="AO565" s="255"/>
      <c r="AP565" s="255"/>
      <c r="AQ565" s="255"/>
      <c r="AR565" s="255"/>
      <c r="AS565" s="255"/>
      <c r="AT565" s="255"/>
      <c r="AU565" s="255"/>
      <c r="AV565" s="255"/>
      <c r="AW565" s="255"/>
      <c r="AX565" s="255"/>
      <c r="AY565" s="255"/>
      <c r="AZ565" s="255"/>
      <c r="BA565" s="255"/>
      <c r="BB565" s="255"/>
    </row>
    <row r="566" spans="2:54" s="241" customFormat="1" ht="51" hidden="1">
      <c r="B566" s="263" t="e">
        <f>IF('Formulario PPGR2'!$G560="","",CONCATENATE('Formulario PPGR2'!$C560,".",'Formulario PPGR2'!$D560,".",'Formulario PPGR2'!$E560,".",'Formulario PPGR2'!$F560))</f>
        <v>#REF!</v>
      </c>
      <c r="C566" s="263" t="e">
        <f>IF('Formulario PPGR2'!$G560="","",'Formulario PPGR1'!#REF!)</f>
        <v>#REF!</v>
      </c>
      <c r="D566" s="263" t="e">
        <f>IF('Formulario PPGR2'!$G560="","",'Formulario PPGR1'!#REF!)</f>
        <v>#REF!</v>
      </c>
      <c r="E566" s="263" t="e">
        <f>IF('Formulario PPGR2'!$G560="","",'Formulario PPGR1'!#REF!)</f>
        <v>#REF!</v>
      </c>
      <c r="F566" s="263" t="e">
        <f>IF('Formulario PPGR2'!$G560="","",'Formulario PPGR1'!#REF!)</f>
        <v>#REF!</v>
      </c>
      <c r="G566" s="232" t="s">
        <v>414</v>
      </c>
      <c r="H566" s="232" t="s">
        <v>1729</v>
      </c>
      <c r="I566" s="232" t="s">
        <v>1730</v>
      </c>
      <c r="J566" s="231"/>
      <c r="K566" s="231"/>
      <c r="L566" s="231"/>
      <c r="M566" s="231"/>
      <c r="N566" s="231"/>
      <c r="O566" s="231">
        <v>1</v>
      </c>
      <c r="P566" s="231"/>
      <c r="Q566" s="231"/>
      <c r="R566" s="231"/>
      <c r="S566" s="231"/>
      <c r="T566" s="231"/>
      <c r="U566" s="231"/>
      <c r="V566" s="239">
        <f>+Tabla2[[#This Row],[Dic]]+Tabla2[[#This Row],[Nov]]+Tabla2[[#This Row],[Oct]]+Tabla2[[#This Row],[Sep]]+Tabla2[[#This Row],[Ago]]+Tabla2[[#This Row],[Jul]]+Tabla2[[#This Row],[Jun]]+Tabla2[[#This Row],[May]]+Tabla2[[#This Row],[Abr]]+Tabla2[[#This Row],[Mar]]+Tabla2[[#This Row],[Feb]]+Tabla2[[#This Row],[Ene]]</f>
        <v>1</v>
      </c>
      <c r="W566" s="259" t="s">
        <v>507</v>
      </c>
      <c r="X566" s="259"/>
      <c r="Y566" s="232" t="s">
        <v>1731</v>
      </c>
      <c r="Z566" s="231" t="s">
        <v>1726</v>
      </c>
      <c r="AA566" s="255"/>
      <c r="AB566" s="255"/>
      <c r="AC566" s="255"/>
      <c r="AD566" s="255"/>
      <c r="AE566" s="255"/>
      <c r="AF566" s="255"/>
      <c r="AG566" s="255"/>
      <c r="AH566" s="255"/>
      <c r="AI566" s="255"/>
      <c r="AJ566" s="255"/>
      <c r="AK566" s="255"/>
      <c r="AL566" s="255"/>
      <c r="AM566" s="255"/>
      <c r="AN566" s="255"/>
      <c r="AO566" s="255"/>
      <c r="AP566" s="255"/>
      <c r="AQ566" s="255"/>
      <c r="AR566" s="255"/>
      <c r="AS566" s="255"/>
      <c r="AT566" s="255"/>
      <c r="AU566" s="255"/>
      <c r="AV566" s="255"/>
      <c r="AW566" s="255"/>
      <c r="AX566" s="255"/>
      <c r="AY566" s="255"/>
      <c r="AZ566" s="255"/>
      <c r="BA566" s="255"/>
      <c r="BB566" s="255"/>
    </row>
    <row r="567" spans="2:54" s="241" customFormat="1" ht="51" hidden="1">
      <c r="B567" s="263" t="e">
        <f>IF('Formulario PPGR2'!$G561="","",CONCATENATE('Formulario PPGR2'!$C561,".",'Formulario PPGR2'!$D561,".",'Formulario PPGR2'!$E561,".",'Formulario PPGR2'!$F561))</f>
        <v>#REF!</v>
      </c>
      <c r="C567" s="263" t="e">
        <f>IF('Formulario PPGR2'!$G561="","",'Formulario PPGR1'!#REF!)</f>
        <v>#REF!</v>
      </c>
      <c r="D567" s="263" t="e">
        <f>IF('Formulario PPGR2'!$G561="","",'Formulario PPGR1'!#REF!)</f>
        <v>#REF!</v>
      </c>
      <c r="E567" s="263" t="e">
        <f>IF('Formulario PPGR2'!$G561="","",'Formulario PPGR1'!#REF!)</f>
        <v>#REF!</v>
      </c>
      <c r="F567" s="263" t="e">
        <f>IF('Formulario PPGR2'!$G561="","",'Formulario PPGR1'!#REF!)</f>
        <v>#REF!</v>
      </c>
      <c r="G567" s="232" t="s">
        <v>414</v>
      </c>
      <c r="H567" s="232" t="s">
        <v>1732</v>
      </c>
      <c r="I567" s="232" t="s">
        <v>1733</v>
      </c>
      <c r="J567" s="231"/>
      <c r="K567" s="231"/>
      <c r="L567" s="231">
        <v>1</v>
      </c>
      <c r="M567" s="231"/>
      <c r="N567" s="231"/>
      <c r="O567" s="231">
        <v>1</v>
      </c>
      <c r="P567" s="231"/>
      <c r="Q567" s="231"/>
      <c r="R567" s="231">
        <v>1</v>
      </c>
      <c r="S567" s="231"/>
      <c r="T567" s="231"/>
      <c r="U567" s="231">
        <v>1</v>
      </c>
      <c r="V567" s="239">
        <f>+Tabla2[[#This Row],[Dic]]+Tabla2[[#This Row],[Nov]]+Tabla2[[#This Row],[Oct]]+Tabla2[[#This Row],[Sep]]+Tabla2[[#This Row],[Ago]]+Tabla2[[#This Row],[Jul]]+Tabla2[[#This Row],[Jun]]+Tabla2[[#This Row],[May]]+Tabla2[[#This Row],[Abr]]+Tabla2[[#This Row],[Mar]]+Tabla2[[#This Row],[Feb]]+Tabla2[[#This Row],[Ene]]</f>
        <v>4</v>
      </c>
      <c r="W567" s="259" t="s">
        <v>507</v>
      </c>
      <c r="X567" s="259"/>
      <c r="Y567" s="232" t="s">
        <v>1734</v>
      </c>
      <c r="Z567" s="231" t="s">
        <v>1726</v>
      </c>
      <c r="AA567" s="255"/>
      <c r="AB567" s="255"/>
      <c r="AC567" s="255"/>
      <c r="AD567" s="255"/>
      <c r="AE567" s="255"/>
      <c r="AF567" s="255"/>
      <c r="AG567" s="255"/>
      <c r="AH567" s="255"/>
      <c r="AI567" s="255"/>
      <c r="AJ567" s="255"/>
      <c r="AK567" s="255"/>
      <c r="AL567" s="255"/>
      <c r="AM567" s="255"/>
      <c r="AN567" s="255"/>
      <c r="AO567" s="255"/>
      <c r="AP567" s="255"/>
      <c r="AQ567" s="255"/>
      <c r="AR567" s="255"/>
      <c r="AS567" s="255"/>
      <c r="AT567" s="255"/>
      <c r="AU567" s="255"/>
      <c r="AV567" s="255"/>
      <c r="AW567" s="255"/>
      <c r="AX567" s="255"/>
      <c r="AY567" s="255"/>
      <c r="AZ567" s="255"/>
      <c r="BA567" s="255"/>
      <c r="BB567" s="255"/>
    </row>
    <row r="568" spans="2:54" s="241" customFormat="1" ht="51" hidden="1">
      <c r="B568" s="263" t="e">
        <f>IF('Formulario PPGR2'!$G562="","",CONCATENATE('Formulario PPGR2'!$C562,".",'Formulario PPGR2'!$D562,".",'Formulario PPGR2'!$E562,".",'Formulario PPGR2'!$F562))</f>
        <v>#REF!</v>
      </c>
      <c r="C568" s="263"/>
      <c r="D568" s="263" t="e">
        <f>IF('Formulario PPGR2'!$G562="","",'Formulario PPGR1'!#REF!)</f>
        <v>#REF!</v>
      </c>
      <c r="E568" s="263" t="e">
        <f>IF('Formulario PPGR2'!$G562="","",'Formulario PPGR1'!#REF!)</f>
        <v>#REF!</v>
      </c>
      <c r="F568" s="263" t="e">
        <f>IF('Formulario PPGR2'!$G562="","",'Formulario PPGR1'!#REF!)</f>
        <v>#REF!</v>
      </c>
      <c r="G568" s="232" t="s">
        <v>414</v>
      </c>
      <c r="H568" s="232" t="s">
        <v>1735</v>
      </c>
      <c r="I568" s="232" t="s">
        <v>1736</v>
      </c>
      <c r="J568" s="231"/>
      <c r="K568" s="231"/>
      <c r="L568" s="231"/>
      <c r="M568" s="231"/>
      <c r="N568" s="231"/>
      <c r="O568" s="231">
        <v>1</v>
      </c>
      <c r="P568" s="231"/>
      <c r="Q568" s="231"/>
      <c r="R568" s="231"/>
      <c r="S568" s="231"/>
      <c r="T568" s="231"/>
      <c r="U568" s="231"/>
      <c r="V568" s="239">
        <f>+Tabla2[[#This Row],[Dic]]+Tabla2[[#This Row],[Nov]]+Tabla2[[#This Row],[Oct]]+Tabla2[[#This Row],[Sep]]+Tabla2[[#This Row],[Ago]]+Tabla2[[#This Row],[Jul]]+Tabla2[[#This Row],[Jun]]+Tabla2[[#This Row],[May]]+Tabla2[[#This Row],[Abr]]+Tabla2[[#This Row],[Mar]]+Tabla2[[#This Row],[Feb]]+Tabla2[[#This Row],[Ene]]</f>
        <v>1</v>
      </c>
      <c r="W568" s="259" t="s">
        <v>507</v>
      </c>
      <c r="X568" s="259"/>
      <c r="Y568" s="232" t="s">
        <v>1737</v>
      </c>
      <c r="Z568" s="231" t="s">
        <v>1475</v>
      </c>
      <c r="AA568" s="255"/>
      <c r="AB568" s="255"/>
      <c r="AC568" s="255"/>
      <c r="AD568" s="255"/>
      <c r="AE568" s="255"/>
      <c r="AF568" s="255"/>
      <c r="AG568" s="255"/>
      <c r="AH568" s="255"/>
      <c r="AI568" s="255"/>
      <c r="AJ568" s="255"/>
      <c r="AK568" s="255"/>
      <c r="AL568" s="255"/>
      <c r="AM568" s="255"/>
      <c r="AN568" s="255"/>
      <c r="AO568" s="255"/>
      <c r="AP568" s="255"/>
      <c r="AQ568" s="255"/>
      <c r="AR568" s="255"/>
      <c r="AS568" s="255"/>
      <c r="AT568" s="255"/>
      <c r="AU568" s="255"/>
      <c r="AV568" s="255"/>
      <c r="AW568" s="255"/>
      <c r="AX568" s="255"/>
      <c r="AY568" s="255"/>
      <c r="AZ568" s="255"/>
      <c r="BA568" s="255"/>
      <c r="BB568" s="255"/>
    </row>
    <row r="569" spans="2:54" s="241" customFormat="1" ht="51" hidden="1">
      <c r="B569" s="263" t="e">
        <f>IF('Formulario PPGR2'!$G563="","",CONCATENATE('Formulario PPGR2'!$C563,".",'Formulario PPGR2'!$D563,".",'Formulario PPGR2'!$E563,".",'Formulario PPGR2'!$F563))</f>
        <v>#REF!</v>
      </c>
      <c r="C569" s="263"/>
      <c r="D569" s="263" t="e">
        <f>IF('Formulario PPGR2'!$G563="","",'Formulario PPGR1'!#REF!)</f>
        <v>#REF!</v>
      </c>
      <c r="E569" s="263" t="e">
        <f>IF('Formulario PPGR2'!$G563="","",'Formulario PPGR1'!#REF!)</f>
        <v>#REF!</v>
      </c>
      <c r="F569" s="263" t="e">
        <f>IF('Formulario PPGR2'!$G563="","",'Formulario PPGR1'!#REF!)</f>
        <v>#REF!</v>
      </c>
      <c r="G569" s="232" t="s">
        <v>414</v>
      </c>
      <c r="H569" s="232" t="s">
        <v>1738</v>
      </c>
      <c r="I569" s="232" t="s">
        <v>1739</v>
      </c>
      <c r="J569" s="231"/>
      <c r="K569" s="231"/>
      <c r="L569" s="231"/>
      <c r="M569" s="231"/>
      <c r="N569" s="231"/>
      <c r="O569" s="231"/>
      <c r="P569" s="231">
        <v>1</v>
      </c>
      <c r="Q569" s="231">
        <v>1</v>
      </c>
      <c r="R569" s="231"/>
      <c r="S569" s="231"/>
      <c r="T569" s="231"/>
      <c r="U569" s="231"/>
      <c r="V569" s="239">
        <f>+Tabla2[[#This Row],[Dic]]+Tabla2[[#This Row],[Nov]]+Tabla2[[#This Row],[Oct]]+Tabla2[[#This Row],[Sep]]+Tabla2[[#This Row],[Ago]]+Tabla2[[#This Row],[Jul]]+Tabla2[[#This Row],[Jun]]+Tabla2[[#This Row],[May]]+Tabla2[[#This Row],[Abr]]+Tabla2[[#This Row],[Mar]]+Tabla2[[#This Row],[Feb]]+Tabla2[[#This Row],[Ene]]</f>
        <v>2</v>
      </c>
      <c r="W569" s="259" t="s">
        <v>507</v>
      </c>
      <c r="X569" s="259" t="s">
        <v>674</v>
      </c>
      <c r="Y569" s="232" t="s">
        <v>1740</v>
      </c>
      <c r="Z569" s="231" t="s">
        <v>1475</v>
      </c>
      <c r="AA569" s="255"/>
      <c r="AB569" s="255"/>
      <c r="AC569" s="255"/>
      <c r="AD569" s="255"/>
      <c r="AE569" s="255"/>
      <c r="AF569" s="255"/>
      <c r="AG569" s="255"/>
      <c r="AH569" s="255"/>
      <c r="AI569" s="255"/>
      <c r="AJ569" s="255"/>
      <c r="AK569" s="255"/>
      <c r="AL569" s="255"/>
      <c r="AM569" s="255"/>
      <c r="AN569" s="255"/>
      <c r="AO569" s="255"/>
      <c r="AP569" s="255"/>
      <c r="AQ569" s="255"/>
      <c r="AR569" s="255"/>
      <c r="AS569" s="255"/>
      <c r="AT569" s="255"/>
      <c r="AU569" s="255"/>
      <c r="AV569" s="255"/>
      <c r="AW569" s="255"/>
      <c r="AX569" s="255"/>
      <c r="AY569" s="255"/>
      <c r="AZ569" s="255"/>
      <c r="BA569" s="255"/>
      <c r="BB569" s="255"/>
    </row>
    <row r="570" spans="2:54" s="241" customFormat="1" ht="51" hidden="1">
      <c r="B570" s="263" t="e">
        <f>IF('Formulario PPGR2'!$G564="","",CONCATENATE('Formulario PPGR2'!$C564,".",'Formulario PPGR2'!$D564,".",'Formulario PPGR2'!$E564,".",'Formulario PPGR2'!$F564))</f>
        <v>#REF!</v>
      </c>
      <c r="C570" s="263"/>
      <c r="D570" s="263" t="e">
        <f>IF('Formulario PPGR2'!$G564="","",'Formulario PPGR1'!#REF!)</f>
        <v>#REF!</v>
      </c>
      <c r="E570" s="263" t="e">
        <f>IF('Formulario PPGR2'!$G564="","",'Formulario PPGR1'!#REF!)</f>
        <v>#REF!</v>
      </c>
      <c r="F570" s="263" t="e">
        <f>IF('Formulario PPGR2'!$G564="","",'Formulario PPGR1'!#REF!)</f>
        <v>#REF!</v>
      </c>
      <c r="G570" s="232" t="s">
        <v>414</v>
      </c>
      <c r="H570" s="232" t="s">
        <v>1741</v>
      </c>
      <c r="I570" s="232" t="s">
        <v>1742</v>
      </c>
      <c r="J570" s="231"/>
      <c r="K570" s="231"/>
      <c r="L570" s="231"/>
      <c r="M570" s="231">
        <v>1</v>
      </c>
      <c r="N570" s="231"/>
      <c r="O570" s="231"/>
      <c r="P570" s="231">
        <v>1</v>
      </c>
      <c r="Q570" s="231"/>
      <c r="R570" s="231"/>
      <c r="S570" s="231">
        <v>1</v>
      </c>
      <c r="T570" s="231"/>
      <c r="U570" s="231"/>
      <c r="V570" s="239">
        <f>+Tabla2[[#This Row],[Dic]]+Tabla2[[#This Row],[Nov]]+Tabla2[[#This Row],[Oct]]+Tabla2[[#This Row],[Sep]]+Tabla2[[#This Row],[Ago]]+Tabla2[[#This Row],[Jul]]+Tabla2[[#This Row],[Jun]]+Tabla2[[#This Row],[May]]+Tabla2[[#This Row],[Abr]]+Tabla2[[#This Row],[Mar]]+Tabla2[[#This Row],[Feb]]+Tabla2[[#This Row],[Ene]]</f>
        <v>3</v>
      </c>
      <c r="W570" s="259" t="s">
        <v>674</v>
      </c>
      <c r="X570" s="259"/>
      <c r="Y570" s="232"/>
      <c r="Z570" s="231" t="s">
        <v>1475</v>
      </c>
      <c r="AA570" s="255"/>
      <c r="AB570" s="255"/>
      <c r="AC570" s="255"/>
      <c r="AD570" s="255"/>
      <c r="AE570" s="255"/>
      <c r="AF570" s="255"/>
      <c r="AG570" s="255"/>
      <c r="AH570" s="255"/>
      <c r="AI570" s="255"/>
      <c r="AJ570" s="255"/>
      <c r="AK570" s="255"/>
      <c r="AL570" s="255"/>
      <c r="AM570" s="255"/>
      <c r="AN570" s="255"/>
      <c r="AO570" s="255"/>
      <c r="AP570" s="255"/>
      <c r="AQ570" s="255"/>
      <c r="AR570" s="255"/>
      <c r="AS570" s="255"/>
      <c r="AT570" s="255"/>
      <c r="AU570" s="255"/>
      <c r="AV570" s="255"/>
      <c r="AW570" s="255"/>
      <c r="AX570" s="255"/>
      <c r="AY570" s="255"/>
      <c r="AZ570" s="255"/>
      <c r="BA570" s="255"/>
      <c r="BB570" s="255"/>
    </row>
    <row r="571" spans="2:54" s="241" customFormat="1" ht="51" hidden="1">
      <c r="B571" s="263" t="e">
        <f>IF('Formulario PPGR2'!$G565="","",CONCATENATE('Formulario PPGR2'!$C565,".",'Formulario PPGR2'!$D565,".",'Formulario PPGR2'!$E565,".",'Formulario PPGR2'!$F565))</f>
        <v>#REF!</v>
      </c>
      <c r="C571" s="263"/>
      <c r="D571" s="263" t="e">
        <f>IF('Formulario PPGR2'!$G565="","",'Formulario PPGR1'!#REF!)</f>
        <v>#REF!</v>
      </c>
      <c r="E571" s="263" t="e">
        <f>IF('Formulario PPGR2'!$G565="","",'Formulario PPGR1'!#REF!)</f>
        <v>#REF!</v>
      </c>
      <c r="F571" s="263" t="e">
        <f>IF('Formulario PPGR2'!$G565="","",'Formulario PPGR1'!#REF!)</f>
        <v>#REF!</v>
      </c>
      <c r="G571" s="232" t="s">
        <v>414</v>
      </c>
      <c r="H571" s="232" t="s">
        <v>1743</v>
      </c>
      <c r="I571" s="232" t="s">
        <v>1744</v>
      </c>
      <c r="J571" s="231"/>
      <c r="K571" s="231">
        <v>1</v>
      </c>
      <c r="L571" s="231"/>
      <c r="M571" s="231"/>
      <c r="N571" s="231"/>
      <c r="O571" s="231"/>
      <c r="P571" s="231"/>
      <c r="Q571" s="231"/>
      <c r="R571" s="231"/>
      <c r="S571" s="231"/>
      <c r="T571" s="231"/>
      <c r="U571" s="231"/>
      <c r="V571" s="239">
        <f>+Tabla2[[#This Row],[Dic]]+Tabla2[[#This Row],[Nov]]+Tabla2[[#This Row],[Oct]]+Tabla2[[#This Row],[Sep]]+Tabla2[[#This Row],[Ago]]+Tabla2[[#This Row],[Jul]]+Tabla2[[#This Row],[Jun]]+Tabla2[[#This Row],[May]]+Tabla2[[#This Row],[Abr]]+Tabla2[[#This Row],[Mar]]+Tabla2[[#This Row],[Feb]]+Tabla2[[#This Row],[Ene]]</f>
        <v>1</v>
      </c>
      <c r="W571" s="259" t="s">
        <v>497</v>
      </c>
      <c r="X571" s="259"/>
      <c r="Y571" s="232"/>
      <c r="Z571" s="231" t="s">
        <v>1475</v>
      </c>
      <c r="AA571" s="255"/>
      <c r="AB571" s="255"/>
      <c r="AC571" s="255"/>
      <c r="AD571" s="255"/>
      <c r="AE571" s="255"/>
      <c r="AF571" s="255"/>
      <c r="AG571" s="255"/>
      <c r="AH571" s="255"/>
      <c r="AI571" s="255"/>
      <c r="AJ571" s="255"/>
      <c r="AK571" s="255"/>
      <c r="AL571" s="255"/>
      <c r="AM571" s="255"/>
      <c r="AN571" s="255"/>
      <c r="AO571" s="255"/>
      <c r="AP571" s="255"/>
      <c r="AQ571" s="255"/>
      <c r="AR571" s="255"/>
      <c r="AS571" s="255"/>
      <c r="AT571" s="255"/>
      <c r="AU571" s="255"/>
      <c r="AV571" s="255"/>
      <c r="AW571" s="255"/>
      <c r="AX571" s="255"/>
      <c r="AY571" s="255"/>
      <c r="AZ571" s="255"/>
      <c r="BA571" s="255"/>
      <c r="BB571" s="255"/>
    </row>
    <row r="572" spans="2:54" s="241" customFormat="1" ht="76.5" hidden="1">
      <c r="B572" s="263" t="e">
        <f>IF('Formulario PPGR2'!$G716="","",CONCATENATE('Formulario PPGR2'!$C716,".",'Formulario PPGR2'!$D716,".",'Formulario PPGR2'!$E716,".",'Formulario PPGR2'!$F716))</f>
        <v>#REF!</v>
      </c>
      <c r="C572" s="263" t="e">
        <f>IF('Formulario PPGR2'!$G716="","",'Formulario PPGR1'!#REF!)</f>
        <v>#REF!</v>
      </c>
      <c r="D572" s="263" t="e">
        <f>IF('Formulario PPGR2'!$G716="","",'Formulario PPGR1'!#REF!)</f>
        <v>#REF!</v>
      </c>
      <c r="E572" s="263" t="e">
        <f>IF('Formulario PPGR2'!$G716="","",'Formulario PPGR1'!#REF!)</f>
        <v>#REF!</v>
      </c>
      <c r="F572" s="263" t="e">
        <f>IF('Formulario PPGR2'!$G716="","",'Formulario PPGR1'!#REF!)</f>
        <v>#REF!</v>
      </c>
      <c r="G572" s="232" t="s">
        <v>465</v>
      </c>
      <c r="H572" s="232" t="s">
        <v>1745</v>
      </c>
      <c r="I572" s="232" t="s">
        <v>1746</v>
      </c>
      <c r="J572" s="231"/>
      <c r="K572" s="231"/>
      <c r="L572" s="231">
        <v>1</v>
      </c>
      <c r="M572" s="231"/>
      <c r="N572" s="231"/>
      <c r="O572" s="231"/>
      <c r="P572" s="231"/>
      <c r="Q572" s="231"/>
      <c r="R572" s="231"/>
      <c r="S572" s="231"/>
      <c r="T572" s="231"/>
      <c r="U572" s="231"/>
      <c r="V572" s="239">
        <f>+Tabla2[[#This Row],[Dic]]+Tabla2[[#This Row],[Nov]]+Tabla2[[#This Row],[Oct]]+Tabla2[[#This Row],[Sep]]+Tabla2[[#This Row],[Ago]]+Tabla2[[#This Row],[Jul]]+Tabla2[[#This Row],[Jun]]+Tabla2[[#This Row],[May]]+Tabla2[[#This Row],[Abr]]+Tabla2[[#This Row],[Mar]]+Tabla2[[#This Row],[Feb]]+Tabla2[[#This Row],[Ene]]</f>
        <v>1</v>
      </c>
      <c r="W572" s="259" t="s">
        <v>513</v>
      </c>
      <c r="X572" s="259"/>
      <c r="Y572" s="232"/>
      <c r="Z572" s="231" t="s">
        <v>1471</v>
      </c>
      <c r="AA572" s="255"/>
      <c r="AB572" s="255"/>
      <c r="AC572" s="255"/>
      <c r="AD572" s="255"/>
      <c r="AE572" s="255"/>
      <c r="AF572" s="255"/>
      <c r="AG572" s="255"/>
      <c r="AH572" s="255"/>
      <c r="AI572" s="255"/>
      <c r="AJ572" s="255"/>
      <c r="AK572" s="255"/>
      <c r="AL572" s="255"/>
      <c r="AM572" s="255"/>
      <c r="AN572" s="255"/>
      <c r="AO572" s="255"/>
      <c r="AP572" s="255"/>
      <c r="AQ572" s="255"/>
      <c r="AR572" s="255"/>
      <c r="AS572" s="255"/>
      <c r="AT572" s="255"/>
      <c r="AU572" s="255"/>
      <c r="AV572" s="255"/>
      <c r="AW572" s="255"/>
      <c r="AX572" s="255"/>
      <c r="AY572" s="255"/>
      <c r="AZ572" s="255"/>
      <c r="BA572" s="255"/>
      <c r="BB572" s="255"/>
    </row>
    <row r="573" spans="2:54" s="241" customFormat="1" ht="76.5" hidden="1">
      <c r="B573" s="263" t="e">
        <f>IF('Formulario PPGR2'!$G717="","",CONCATENATE('Formulario PPGR2'!$C717,".",'Formulario PPGR2'!$D717,".",'Formulario PPGR2'!$E717,".",'Formulario PPGR2'!$F717))</f>
        <v>#REF!</v>
      </c>
      <c r="C573" s="263"/>
      <c r="D573" s="263" t="e">
        <f>IF('Formulario PPGR2'!$G717="","",'Formulario PPGR1'!#REF!)</f>
        <v>#REF!</v>
      </c>
      <c r="E573" s="263" t="e">
        <f>IF('Formulario PPGR2'!$G717="","",'Formulario PPGR1'!#REF!)</f>
        <v>#REF!</v>
      </c>
      <c r="F573" s="263" t="e">
        <f>IF('Formulario PPGR2'!$G717="","",'Formulario PPGR1'!#REF!)</f>
        <v>#REF!</v>
      </c>
      <c r="G573" s="232" t="s">
        <v>465</v>
      </c>
      <c r="H573" s="232" t="s">
        <v>1747</v>
      </c>
      <c r="I573" s="232" t="s">
        <v>1748</v>
      </c>
      <c r="J573" s="231"/>
      <c r="K573" s="231"/>
      <c r="L573" s="231"/>
      <c r="M573" s="231"/>
      <c r="N573" s="231"/>
      <c r="O573" s="231">
        <v>1</v>
      </c>
      <c r="P573" s="231"/>
      <c r="Q573" s="231"/>
      <c r="R573" s="231"/>
      <c r="S573" s="231"/>
      <c r="T573" s="231"/>
      <c r="U573" s="231"/>
      <c r="V573" s="239">
        <f>+Tabla2[[#This Row],[Dic]]+Tabla2[[#This Row],[Nov]]+Tabla2[[#This Row],[Oct]]+Tabla2[[#This Row],[Sep]]+Tabla2[[#This Row],[Ago]]+Tabla2[[#This Row],[Jul]]+Tabla2[[#This Row],[Jun]]+Tabla2[[#This Row],[May]]+Tabla2[[#This Row],[Abr]]+Tabla2[[#This Row],[Mar]]+Tabla2[[#This Row],[Feb]]+Tabla2[[#This Row],[Ene]]</f>
        <v>1</v>
      </c>
      <c r="W573" s="259" t="s">
        <v>735</v>
      </c>
      <c r="X573" s="259"/>
      <c r="Y573" s="232"/>
      <c r="Z573" s="231" t="s">
        <v>1471</v>
      </c>
      <c r="AA573" s="255"/>
      <c r="AB573" s="255"/>
      <c r="AC573" s="255"/>
      <c r="AD573" s="255"/>
      <c r="AE573" s="255"/>
      <c r="AF573" s="255"/>
      <c r="AG573" s="255"/>
      <c r="AH573" s="255"/>
      <c r="AI573" s="255"/>
      <c r="AJ573" s="255"/>
      <c r="AK573" s="255"/>
      <c r="AL573" s="255"/>
      <c r="AM573" s="255"/>
      <c r="AN573" s="255"/>
      <c r="AO573" s="255"/>
      <c r="AP573" s="255"/>
      <c r="AQ573" s="255"/>
      <c r="AR573" s="255"/>
      <c r="AS573" s="255"/>
      <c r="AT573" s="255"/>
      <c r="AU573" s="255"/>
      <c r="AV573" s="255"/>
      <c r="AW573" s="255"/>
      <c r="AX573" s="255"/>
      <c r="AY573" s="255"/>
      <c r="AZ573" s="255"/>
      <c r="BA573" s="255"/>
      <c r="BB573" s="255"/>
    </row>
    <row r="574" spans="2:54" s="241" customFormat="1" ht="76.5" hidden="1">
      <c r="B574" s="263" t="e">
        <f>IF('Formulario PPGR2'!$G718="","",CONCATENATE('Formulario PPGR2'!$C718,".",'Formulario PPGR2'!$D718,".",'Formulario PPGR2'!$E718,".",'Formulario PPGR2'!$F718))</f>
        <v>#REF!</v>
      </c>
      <c r="C574" s="263" t="e">
        <f>IF('Formulario PPGR2'!$G718="","",'Formulario PPGR1'!#REF!)</f>
        <v>#REF!</v>
      </c>
      <c r="D574" s="263" t="e">
        <f>IF('Formulario PPGR2'!$G718="","",'Formulario PPGR1'!#REF!)</f>
        <v>#REF!</v>
      </c>
      <c r="E574" s="263" t="e">
        <f>IF('Formulario PPGR2'!$G718="","",'Formulario PPGR1'!#REF!)</f>
        <v>#REF!</v>
      </c>
      <c r="F574" s="263" t="e">
        <f>IF('Formulario PPGR2'!$G718="","",'Formulario PPGR1'!#REF!)</f>
        <v>#REF!</v>
      </c>
      <c r="G574" s="232" t="s">
        <v>465</v>
      </c>
      <c r="H574" s="232" t="s">
        <v>1747</v>
      </c>
      <c r="I574" s="232" t="s">
        <v>1749</v>
      </c>
      <c r="J574" s="231"/>
      <c r="K574" s="231"/>
      <c r="L574" s="231"/>
      <c r="M574" s="231"/>
      <c r="N574" s="231"/>
      <c r="O574" s="231"/>
      <c r="P574" s="231"/>
      <c r="Q574" s="231"/>
      <c r="R574" s="231">
        <v>1</v>
      </c>
      <c r="S574" s="231"/>
      <c r="T574" s="231"/>
      <c r="U574" s="231">
        <v>1</v>
      </c>
      <c r="V574" s="239">
        <f>+Tabla2[[#This Row],[Dic]]+Tabla2[[#This Row],[Nov]]+Tabla2[[#This Row],[Oct]]+Tabla2[[#This Row],[Sep]]+Tabla2[[#This Row],[Ago]]+Tabla2[[#This Row],[Jul]]+Tabla2[[#This Row],[Jun]]+Tabla2[[#This Row],[May]]+Tabla2[[#This Row],[Abr]]+Tabla2[[#This Row],[Mar]]+Tabla2[[#This Row],[Feb]]+Tabla2[[#This Row],[Ene]]</f>
        <v>2</v>
      </c>
      <c r="W574" s="259" t="s">
        <v>497</v>
      </c>
      <c r="X574" s="258"/>
      <c r="Y574" s="232"/>
      <c r="Z574" s="231" t="s">
        <v>1471</v>
      </c>
      <c r="AA574" s="255"/>
      <c r="AB574" s="255"/>
      <c r="AC574" s="255"/>
      <c r="AD574" s="255"/>
      <c r="AE574" s="255"/>
      <c r="AF574" s="255"/>
      <c r="AG574" s="255"/>
      <c r="AH574" s="255"/>
      <c r="AI574" s="255"/>
      <c r="AJ574" s="255"/>
      <c r="AK574" s="255"/>
      <c r="AL574" s="255"/>
      <c r="AM574" s="255"/>
      <c r="AN574" s="255"/>
      <c r="AO574" s="255"/>
      <c r="AP574" s="255"/>
      <c r="AQ574" s="255"/>
      <c r="AR574" s="255"/>
      <c r="AS574" s="255"/>
      <c r="AT574" s="255"/>
      <c r="AU574" s="255"/>
      <c r="AV574" s="255"/>
      <c r="AW574" s="255"/>
      <c r="AX574" s="255"/>
      <c r="AY574" s="255"/>
      <c r="AZ574" s="255"/>
      <c r="BA574" s="255"/>
      <c r="BB574" s="255"/>
    </row>
    <row r="575" spans="2:54" s="241" customFormat="1" ht="51" hidden="1">
      <c r="B575" s="263" t="e">
        <f>IF('Formulario PPGR2'!$G719="","",CONCATENATE('Formulario PPGR2'!$C719,".",'Formulario PPGR2'!$D719,".",'Formulario PPGR2'!$E719,".",'Formulario PPGR2'!$F719))</f>
        <v>#REF!</v>
      </c>
      <c r="C575" s="263" t="e">
        <f>IF('Formulario PPGR2'!$G719="","",'Formulario PPGR1'!#REF!)</f>
        <v>#REF!</v>
      </c>
      <c r="D575" s="263" t="e">
        <f>IF('Formulario PPGR2'!$G719="","",'Formulario PPGR1'!#REF!)</f>
        <v>#REF!</v>
      </c>
      <c r="E575" s="263" t="e">
        <f>IF('Formulario PPGR2'!$G719="","",'Formulario PPGR1'!#REF!)</f>
        <v>#REF!</v>
      </c>
      <c r="F575" s="263" t="e">
        <f>IF('Formulario PPGR2'!$G719="","",'Formulario PPGR1'!#REF!)</f>
        <v>#REF!</v>
      </c>
      <c r="G575" s="232" t="s">
        <v>468</v>
      </c>
      <c r="H575" s="232" t="s">
        <v>1750</v>
      </c>
      <c r="I575" s="232" t="s">
        <v>1751</v>
      </c>
      <c r="J575" s="231"/>
      <c r="K575" s="231"/>
      <c r="L575" s="231">
        <v>1</v>
      </c>
      <c r="M575" s="231"/>
      <c r="N575" s="231"/>
      <c r="O575" s="231">
        <v>1</v>
      </c>
      <c r="P575" s="231"/>
      <c r="Q575" s="231"/>
      <c r="R575" s="231">
        <v>1</v>
      </c>
      <c r="S575" s="231"/>
      <c r="T575" s="231"/>
      <c r="U575" s="231">
        <v>1</v>
      </c>
      <c r="V575" s="239">
        <f>+Tabla2[[#This Row],[Dic]]+Tabla2[[#This Row],[Nov]]+Tabla2[[#This Row],[Oct]]+Tabla2[[#This Row],[Sep]]+Tabla2[[#This Row],[Ago]]+Tabla2[[#This Row],[Jul]]+Tabla2[[#This Row],[Jun]]+Tabla2[[#This Row],[May]]+Tabla2[[#This Row],[Abr]]+Tabla2[[#This Row],[Mar]]+Tabla2[[#This Row],[Feb]]+Tabla2[[#This Row],[Ene]]</f>
        <v>4</v>
      </c>
      <c r="W575" s="259" t="s">
        <v>496</v>
      </c>
      <c r="X575" s="259" t="s">
        <v>518</v>
      </c>
      <c r="Y575" s="232"/>
      <c r="Z575" s="231" t="s">
        <v>1471</v>
      </c>
      <c r="AA575" s="255"/>
      <c r="AB575" s="255"/>
      <c r="AC575" s="255"/>
      <c r="AD575" s="255"/>
      <c r="AE575" s="255"/>
      <c r="AF575" s="255"/>
      <c r="AG575" s="255"/>
      <c r="AH575" s="255"/>
      <c r="AI575" s="255"/>
      <c r="AJ575" s="255"/>
      <c r="AK575" s="255"/>
      <c r="AL575" s="255"/>
      <c r="AM575" s="255"/>
      <c r="AN575" s="255"/>
      <c r="AO575" s="255"/>
      <c r="AP575" s="255"/>
      <c r="AQ575" s="255"/>
      <c r="AR575" s="255"/>
      <c r="AS575" s="255"/>
      <c r="AT575" s="255"/>
      <c r="AU575" s="255"/>
      <c r="AV575" s="255"/>
      <c r="AW575" s="255"/>
      <c r="AX575" s="255"/>
      <c r="AY575" s="255"/>
      <c r="AZ575" s="255"/>
      <c r="BA575" s="255"/>
      <c r="BB575" s="255"/>
    </row>
    <row r="576" spans="2:54" s="241" customFormat="1" ht="38.25" hidden="1">
      <c r="B576" s="263" t="e">
        <f>IF('Formulario PPGR2'!$G720="","",CONCATENATE('Formulario PPGR2'!$C720,".",'Formulario PPGR2'!$D720,".",'Formulario PPGR2'!$E720,".",'Formulario PPGR2'!$F720))</f>
        <v>#REF!</v>
      </c>
      <c r="C576" s="263" t="e">
        <f>IF('Formulario PPGR2'!$G720="","",'Formulario PPGR1'!#REF!)</f>
        <v>#REF!</v>
      </c>
      <c r="D576" s="263" t="e">
        <f>IF('Formulario PPGR2'!$G720="","",'Formulario PPGR1'!#REF!)</f>
        <v>#REF!</v>
      </c>
      <c r="E576" s="263" t="e">
        <f>IF('Formulario PPGR2'!$G720="","",'Formulario PPGR1'!#REF!)</f>
        <v>#REF!</v>
      </c>
      <c r="F576" s="263" t="e">
        <f>IF('Formulario PPGR2'!$G720="","",'Formulario PPGR1'!#REF!)</f>
        <v>#REF!</v>
      </c>
      <c r="G576" s="232" t="s">
        <v>468</v>
      </c>
      <c r="H576" s="232" t="s">
        <v>1752</v>
      </c>
      <c r="I576" s="232" t="s">
        <v>1753</v>
      </c>
      <c r="J576" s="231"/>
      <c r="K576" s="231"/>
      <c r="L576" s="231">
        <v>1</v>
      </c>
      <c r="M576" s="231"/>
      <c r="N576" s="231"/>
      <c r="O576" s="231">
        <v>1</v>
      </c>
      <c r="P576" s="231"/>
      <c r="Q576" s="231"/>
      <c r="R576" s="231">
        <v>1</v>
      </c>
      <c r="S576" s="231"/>
      <c r="T576" s="231"/>
      <c r="U576" s="231">
        <v>1</v>
      </c>
      <c r="V576" s="239">
        <f>+Tabla2[[#This Row],[Dic]]+Tabla2[[#This Row],[Nov]]+Tabla2[[#This Row],[Oct]]+Tabla2[[#This Row],[Sep]]+Tabla2[[#This Row],[Ago]]+Tabla2[[#This Row],[Jul]]+Tabla2[[#This Row],[Jun]]+Tabla2[[#This Row],[May]]+Tabla2[[#This Row],[Abr]]+Tabla2[[#This Row],[Mar]]+Tabla2[[#This Row],[Feb]]+Tabla2[[#This Row],[Ene]]</f>
        <v>4</v>
      </c>
      <c r="W576" s="259" t="s">
        <v>497</v>
      </c>
      <c r="X576" s="259"/>
      <c r="Y576" s="232"/>
      <c r="Z576" s="231" t="s">
        <v>1471</v>
      </c>
      <c r="AA576" s="255"/>
      <c r="AB576" s="255"/>
      <c r="AC576" s="255"/>
      <c r="AD576" s="255"/>
      <c r="AE576" s="255"/>
      <c r="AF576" s="255"/>
      <c r="AG576" s="255"/>
      <c r="AH576" s="255"/>
      <c r="AI576" s="255"/>
      <c r="AJ576" s="255"/>
      <c r="AK576" s="255"/>
      <c r="AL576" s="255"/>
      <c r="AM576" s="255"/>
      <c r="AN576" s="255"/>
      <c r="AO576" s="255"/>
      <c r="AP576" s="255"/>
      <c r="AQ576" s="255"/>
      <c r="AR576" s="255"/>
      <c r="AS576" s="255"/>
      <c r="AT576" s="255"/>
      <c r="AU576" s="255"/>
      <c r="AV576" s="255"/>
      <c r="AW576" s="255"/>
      <c r="AX576" s="255"/>
      <c r="AY576" s="255"/>
      <c r="AZ576" s="255"/>
      <c r="BA576" s="255"/>
      <c r="BB576" s="255"/>
    </row>
    <row r="577" spans="2:54" s="241" customFormat="1" ht="63.75" hidden="1">
      <c r="B577" s="263" t="e">
        <f>IF('Formulario PPGR2'!$G721="","",CONCATENATE('Formulario PPGR2'!$C721,".",'Formulario PPGR2'!$D721,".",'Formulario PPGR2'!$E721,".",'Formulario PPGR2'!$F721))</f>
        <v>#REF!</v>
      </c>
      <c r="C577" s="263" t="e">
        <f>IF('Formulario PPGR2'!$G721="","",'Formulario PPGR1'!#REF!)</f>
        <v>#REF!</v>
      </c>
      <c r="D577" s="263" t="e">
        <f>IF('Formulario PPGR2'!$G721="","",'Formulario PPGR1'!#REF!)</f>
        <v>#REF!</v>
      </c>
      <c r="E577" s="263" t="e">
        <f>IF('Formulario PPGR2'!$G721="","",'Formulario PPGR1'!#REF!)</f>
        <v>#REF!</v>
      </c>
      <c r="F577" s="263" t="e">
        <f>IF('Formulario PPGR2'!$G721="","",'Formulario PPGR1'!#REF!)</f>
        <v>#REF!</v>
      </c>
      <c r="G577" s="232" t="s">
        <v>470</v>
      </c>
      <c r="H577" s="232" t="s">
        <v>1754</v>
      </c>
      <c r="I577" s="232" t="s">
        <v>1755</v>
      </c>
      <c r="J577" s="231"/>
      <c r="K577" s="231"/>
      <c r="L577" s="231">
        <v>4</v>
      </c>
      <c r="M577" s="231"/>
      <c r="N577" s="231"/>
      <c r="O577" s="231">
        <v>3</v>
      </c>
      <c r="P577" s="231"/>
      <c r="Q577" s="231"/>
      <c r="R577" s="231"/>
      <c r="S577" s="231">
        <v>3</v>
      </c>
      <c r="T577" s="231"/>
      <c r="U577" s="231"/>
      <c r="V577" s="239">
        <f>+Tabla2[[#This Row],[Dic]]+Tabla2[[#This Row],[Nov]]+Tabla2[[#This Row],[Oct]]+Tabla2[[#This Row],[Sep]]+Tabla2[[#This Row],[Ago]]+Tabla2[[#This Row],[Jul]]+Tabla2[[#This Row],[Jun]]+Tabla2[[#This Row],[May]]+Tabla2[[#This Row],[Abr]]+Tabla2[[#This Row],[Mar]]+Tabla2[[#This Row],[Feb]]+Tabla2[[#This Row],[Ene]]</f>
        <v>10</v>
      </c>
      <c r="W577" s="259" t="s">
        <v>496</v>
      </c>
      <c r="X577" s="259" t="s">
        <v>507</v>
      </c>
      <c r="Y577" s="232" t="s">
        <v>1756</v>
      </c>
      <c r="Z577" s="231" t="s">
        <v>563</v>
      </c>
      <c r="AA577" s="255"/>
      <c r="AB577" s="255"/>
      <c r="AC577" s="255"/>
      <c r="AD577" s="255"/>
      <c r="AE577" s="255"/>
      <c r="AF577" s="255"/>
      <c r="AG577" s="255"/>
      <c r="AH577" s="255"/>
      <c r="AI577" s="255"/>
      <c r="AJ577" s="255"/>
      <c r="AK577" s="255"/>
      <c r="AL577" s="255"/>
      <c r="AM577" s="255"/>
      <c r="AN577" s="255"/>
      <c r="AO577" s="255"/>
      <c r="AP577" s="255"/>
      <c r="AQ577" s="255"/>
      <c r="AR577" s="255"/>
      <c r="AS577" s="255"/>
      <c r="AT577" s="255"/>
      <c r="AU577" s="255"/>
      <c r="AV577" s="255"/>
      <c r="AW577" s="255"/>
      <c r="AX577" s="255"/>
      <c r="AY577" s="255"/>
      <c r="AZ577" s="255"/>
      <c r="BA577" s="255"/>
      <c r="BB577" s="255"/>
    </row>
    <row r="578" spans="2:54" s="241" customFormat="1" ht="51" hidden="1">
      <c r="B578" s="263" t="e">
        <f>IF('Formulario PPGR2'!#REF!="","",CONCATENATE('Formulario PPGR2'!#REF!,".",'Formulario PPGR2'!#REF!,".",'Formulario PPGR2'!#REF!,".",'Formulario PPGR2'!#REF!))</f>
        <v>#REF!</v>
      </c>
      <c r="C578" s="263" t="e">
        <f>IF('Formulario PPGR2'!#REF!="","",'Formulario PPGR1'!#REF!)</f>
        <v>#REF!</v>
      </c>
      <c r="D578" s="263" t="e">
        <f>IF('Formulario PPGR2'!#REF!="","",'Formulario PPGR1'!#REF!)</f>
        <v>#REF!</v>
      </c>
      <c r="E578" s="263" t="e">
        <f>IF('Formulario PPGR2'!#REF!="","",'Formulario PPGR1'!#REF!)</f>
        <v>#REF!</v>
      </c>
      <c r="F578" s="263" t="e">
        <f>IF('Formulario PPGR2'!#REF!="","",'Formulario PPGR1'!#REF!)</f>
        <v>#REF!</v>
      </c>
      <c r="G578" s="232" t="s">
        <v>1757</v>
      </c>
      <c r="H578" s="232" t="s">
        <v>1758</v>
      </c>
      <c r="I578" s="232" t="s">
        <v>1759</v>
      </c>
      <c r="J578" s="231"/>
      <c r="K578" s="231"/>
      <c r="L578" s="231"/>
      <c r="M578" s="231"/>
      <c r="N578" s="231"/>
      <c r="O578" s="231">
        <v>1</v>
      </c>
      <c r="P578" s="231"/>
      <c r="Q578" s="231"/>
      <c r="R578" s="231"/>
      <c r="S578" s="231"/>
      <c r="T578" s="231">
        <v>1</v>
      </c>
      <c r="U578" s="231"/>
      <c r="V578" s="239">
        <f>+Tabla2[[#This Row],[Dic]]+Tabla2[[#This Row],[Nov]]+Tabla2[[#This Row],[Oct]]+Tabla2[[#This Row],[Sep]]+Tabla2[[#This Row],[Ago]]+Tabla2[[#This Row],[Jul]]+Tabla2[[#This Row],[Jun]]+Tabla2[[#This Row],[May]]+Tabla2[[#This Row],[Abr]]+Tabla2[[#This Row],[Mar]]+Tabla2[[#This Row],[Feb]]+Tabla2[[#This Row],[Ene]]</f>
        <v>2</v>
      </c>
      <c r="W578" s="259" t="s">
        <v>497</v>
      </c>
      <c r="X578" s="259"/>
      <c r="Y578" s="232"/>
      <c r="Z578" s="231" t="s">
        <v>563</v>
      </c>
      <c r="AA578" s="255"/>
      <c r="AB578" s="255"/>
      <c r="AC578" s="255"/>
      <c r="AD578" s="255"/>
      <c r="AE578" s="255"/>
      <c r="AF578" s="255"/>
      <c r="AG578" s="255"/>
      <c r="AH578" s="255"/>
      <c r="AI578" s="255"/>
      <c r="AJ578" s="255"/>
      <c r="AK578" s="255"/>
      <c r="AL578" s="255"/>
      <c r="AM578" s="255"/>
      <c r="AN578" s="255"/>
      <c r="AO578" s="255"/>
      <c r="AP578" s="255"/>
      <c r="AQ578" s="255"/>
      <c r="AR578" s="255"/>
      <c r="AS578" s="255"/>
      <c r="AT578" s="255"/>
      <c r="AU578" s="255"/>
      <c r="AV578" s="255"/>
      <c r="AW578" s="255"/>
      <c r="AX578" s="255"/>
      <c r="AY578" s="255"/>
      <c r="AZ578" s="255"/>
      <c r="BA578" s="255"/>
      <c r="BB578" s="255"/>
    </row>
    <row r="579" spans="2:54" s="241" customFormat="1" ht="51" hidden="1">
      <c r="B579" s="263" t="e">
        <f>IF('Formulario PPGR2'!#REF!="","",CONCATENATE('Formulario PPGR2'!#REF!,".",'Formulario PPGR2'!#REF!,".",'Formulario PPGR2'!#REF!,".",'Formulario PPGR2'!#REF!))</f>
        <v>#REF!</v>
      </c>
      <c r="C579" s="263" t="e">
        <f>IF('Formulario PPGR2'!#REF!="","",'Formulario PPGR1'!#REF!)</f>
        <v>#REF!</v>
      </c>
      <c r="D579" s="263" t="e">
        <f>IF('Formulario PPGR2'!#REF!="","",'Formulario PPGR1'!#REF!)</f>
        <v>#REF!</v>
      </c>
      <c r="E579" s="263" t="e">
        <f>IF('Formulario PPGR2'!#REF!="","",'Formulario PPGR1'!#REF!)</f>
        <v>#REF!</v>
      </c>
      <c r="F579" s="263" t="e">
        <f>IF('Formulario PPGR2'!#REF!="","",'Formulario PPGR1'!#REF!)</f>
        <v>#REF!</v>
      </c>
      <c r="G579" s="232" t="s">
        <v>418</v>
      </c>
      <c r="H579" s="232" t="s">
        <v>1760</v>
      </c>
      <c r="I579" s="232" t="s">
        <v>1761</v>
      </c>
      <c r="J579" s="231"/>
      <c r="K579" s="231">
        <v>1</v>
      </c>
      <c r="L579" s="231"/>
      <c r="M579" s="231">
        <v>1</v>
      </c>
      <c r="N579" s="231"/>
      <c r="O579" s="231"/>
      <c r="P579" s="231">
        <v>1</v>
      </c>
      <c r="Q579" s="231"/>
      <c r="R579" s="231"/>
      <c r="S579" s="231"/>
      <c r="T579" s="231"/>
      <c r="U579" s="231"/>
      <c r="V579" s="239">
        <f>+Tabla2[[#This Row],[Dic]]+Tabla2[[#This Row],[Nov]]+Tabla2[[#This Row],[Oct]]+Tabla2[[#This Row],[Sep]]+Tabla2[[#This Row],[Ago]]+Tabla2[[#This Row],[Jul]]+Tabla2[[#This Row],[Jun]]+Tabla2[[#This Row],[May]]+Tabla2[[#This Row],[Abr]]+Tabla2[[#This Row],[Mar]]+Tabla2[[#This Row],[Feb]]+Tabla2[[#This Row],[Ene]]</f>
        <v>3</v>
      </c>
      <c r="W579" s="259" t="s">
        <v>507</v>
      </c>
      <c r="X579" s="259"/>
      <c r="Y579" s="232" t="s">
        <v>1731</v>
      </c>
      <c r="Z579" s="231" t="s">
        <v>1726</v>
      </c>
      <c r="AA579" s="255"/>
      <c r="AB579" s="255"/>
      <c r="AC579" s="255"/>
      <c r="AD579" s="255"/>
      <c r="AE579" s="255"/>
      <c r="AF579" s="255"/>
      <c r="AG579" s="255"/>
      <c r="AH579" s="255"/>
      <c r="AI579" s="255"/>
      <c r="AJ579" s="255"/>
      <c r="AK579" s="255"/>
      <c r="AL579" s="255"/>
      <c r="AM579" s="255"/>
      <c r="AN579" s="255"/>
      <c r="AO579" s="255"/>
      <c r="AP579" s="255"/>
      <c r="AQ579" s="255"/>
      <c r="AR579" s="255"/>
      <c r="AS579" s="255"/>
      <c r="AT579" s="255"/>
      <c r="AU579" s="255"/>
      <c r="AV579" s="255"/>
      <c r="AW579" s="255"/>
      <c r="AX579" s="255"/>
      <c r="AY579" s="255"/>
      <c r="AZ579" s="255"/>
      <c r="BA579" s="255"/>
      <c r="BB579" s="255"/>
    </row>
    <row r="580" spans="2:54" s="241" customFormat="1" ht="51" hidden="1">
      <c r="B580" s="263" t="e">
        <f>IF('Formulario PPGR2'!$G573="","",CONCATENATE('Formulario PPGR2'!$C573,".",'Formulario PPGR2'!$D573,".",'Formulario PPGR2'!$E573,".",'Formulario PPGR2'!$F573))</f>
        <v>#REF!</v>
      </c>
      <c r="C580" s="263" t="e">
        <f>IF('Formulario PPGR2'!$G573="","",'Formulario PPGR1'!#REF!)</f>
        <v>#REF!</v>
      </c>
      <c r="D580" s="263" t="e">
        <f>IF('Formulario PPGR2'!$G573="","",'Formulario PPGR1'!#REF!)</f>
        <v>#REF!</v>
      </c>
      <c r="E580" s="263" t="e">
        <f>IF('Formulario PPGR2'!$G573="","",'Formulario PPGR1'!#REF!)</f>
        <v>#REF!</v>
      </c>
      <c r="F580" s="263" t="e">
        <f>IF('Formulario PPGR2'!$G573="","",'Formulario PPGR1'!#REF!)</f>
        <v>#REF!</v>
      </c>
      <c r="G580" s="232" t="s">
        <v>418</v>
      </c>
      <c r="H580" s="232" t="s">
        <v>1762</v>
      </c>
      <c r="I580" s="232" t="s">
        <v>1763</v>
      </c>
      <c r="J580" s="231"/>
      <c r="K580" s="231"/>
      <c r="L580" s="231"/>
      <c r="M580" s="231">
        <v>1</v>
      </c>
      <c r="N580" s="231">
        <v>1</v>
      </c>
      <c r="O580" s="231"/>
      <c r="P580" s="231"/>
      <c r="Q580" s="231"/>
      <c r="R580" s="231"/>
      <c r="S580" s="231"/>
      <c r="T580" s="231"/>
      <c r="U580" s="231"/>
      <c r="V580" s="239">
        <f>+Tabla2[[#This Row],[Dic]]+Tabla2[[#This Row],[Nov]]+Tabla2[[#This Row],[Oct]]+Tabla2[[#This Row],[Sep]]+Tabla2[[#This Row],[Ago]]+Tabla2[[#This Row],[Jul]]+Tabla2[[#This Row],[Jun]]+Tabla2[[#This Row],[May]]+Tabla2[[#This Row],[Abr]]+Tabla2[[#This Row],[Mar]]+Tabla2[[#This Row],[Feb]]+Tabla2[[#This Row],[Ene]]</f>
        <v>2</v>
      </c>
      <c r="W580" s="259" t="s">
        <v>507</v>
      </c>
      <c r="X580" s="259"/>
      <c r="Y580" s="232" t="s">
        <v>1764</v>
      </c>
      <c r="Z580" s="231" t="s">
        <v>1726</v>
      </c>
      <c r="AA580" s="255"/>
      <c r="AB580" s="255"/>
      <c r="AC580" s="255"/>
      <c r="AD580" s="255"/>
      <c r="AE580" s="255"/>
      <c r="AF580" s="255"/>
      <c r="AG580" s="255"/>
      <c r="AH580" s="255"/>
      <c r="AI580" s="255"/>
      <c r="AJ580" s="255"/>
      <c r="AK580" s="255"/>
      <c r="AL580" s="255"/>
      <c r="AM580" s="255"/>
      <c r="AN580" s="255"/>
      <c r="AO580" s="255"/>
      <c r="AP580" s="255"/>
      <c r="AQ580" s="255"/>
      <c r="AR580" s="255"/>
      <c r="AS580" s="255"/>
      <c r="AT580" s="255"/>
      <c r="AU580" s="255"/>
      <c r="AV580" s="255"/>
      <c r="AW580" s="255"/>
      <c r="AX580" s="255"/>
      <c r="AY580" s="255"/>
      <c r="AZ580" s="255"/>
      <c r="BA580" s="255"/>
      <c r="BB580" s="255"/>
    </row>
    <row r="581" spans="2:54" s="241" customFormat="1" ht="38.25" hidden="1">
      <c r="B581" s="263" t="e">
        <f>IF('Formulario PPGR2'!$G574="","",CONCATENATE('Formulario PPGR2'!$C574,".",'Formulario PPGR2'!$D574,".",'Formulario PPGR2'!$E574,".",'Formulario PPGR2'!$F574))</f>
        <v>#REF!</v>
      </c>
      <c r="C581" s="263" t="e">
        <f>IF('Formulario PPGR2'!$G574="","",'Formulario PPGR1'!#REF!)</f>
        <v>#REF!</v>
      </c>
      <c r="D581" s="263" t="e">
        <f>IF('Formulario PPGR2'!$G574="","",'Formulario PPGR1'!#REF!)</f>
        <v>#REF!</v>
      </c>
      <c r="E581" s="263" t="e">
        <f>IF('Formulario PPGR2'!$G574="","",'Formulario PPGR1'!#REF!)</f>
        <v>#REF!</v>
      </c>
      <c r="F581" s="263" t="e">
        <f>IF('Formulario PPGR2'!$G574="","",'Formulario PPGR1'!#REF!)</f>
        <v>#REF!</v>
      </c>
      <c r="G581" s="232" t="s">
        <v>422</v>
      </c>
      <c r="H581" s="232" t="s">
        <v>1765</v>
      </c>
      <c r="I581" s="232" t="s">
        <v>1766</v>
      </c>
      <c r="J581" s="231"/>
      <c r="K581" s="231"/>
      <c r="L581" s="231">
        <v>1</v>
      </c>
      <c r="M581" s="231"/>
      <c r="N581" s="231"/>
      <c r="O581" s="231">
        <v>1</v>
      </c>
      <c r="P581" s="231"/>
      <c r="Q581" s="231"/>
      <c r="R581" s="231">
        <v>1</v>
      </c>
      <c r="S581" s="231"/>
      <c r="T581" s="231"/>
      <c r="U581" s="231">
        <v>1</v>
      </c>
      <c r="V581" s="239">
        <f>+Tabla2[[#This Row],[Dic]]+Tabla2[[#This Row],[Nov]]+Tabla2[[#This Row],[Oct]]+Tabla2[[#This Row],[Sep]]+Tabla2[[#This Row],[Ago]]+Tabla2[[#This Row],[Jul]]+Tabla2[[#This Row],[Jun]]+Tabla2[[#This Row],[May]]+Tabla2[[#This Row],[Abr]]+Tabla2[[#This Row],[Mar]]+Tabla2[[#This Row],[Feb]]+Tabla2[[#This Row],[Ene]]</f>
        <v>4</v>
      </c>
      <c r="W581" s="259" t="s">
        <v>497</v>
      </c>
      <c r="X581" s="259" t="s">
        <v>1767</v>
      </c>
      <c r="Y581" s="232"/>
      <c r="Z581" s="231" t="s">
        <v>1768</v>
      </c>
      <c r="AA581" s="255"/>
      <c r="AB581" s="255"/>
      <c r="AC581" s="255"/>
      <c r="AD581" s="255"/>
      <c r="AE581" s="255"/>
      <c r="AF581" s="255"/>
      <c r="AG581" s="255"/>
      <c r="AH581" s="255"/>
      <c r="AI581" s="255"/>
      <c r="AJ581" s="255"/>
      <c r="AK581" s="255"/>
      <c r="AL581" s="255"/>
      <c r="AM581" s="255"/>
      <c r="AN581" s="255"/>
      <c r="AO581" s="255"/>
      <c r="AP581" s="255"/>
      <c r="AQ581" s="255"/>
      <c r="AR581" s="255"/>
      <c r="AS581" s="255"/>
      <c r="AT581" s="255"/>
      <c r="AU581" s="255"/>
      <c r="AV581" s="255"/>
      <c r="AW581" s="255"/>
      <c r="AX581" s="255"/>
      <c r="AY581" s="255"/>
      <c r="AZ581" s="255"/>
      <c r="BA581" s="255"/>
      <c r="BB581" s="255"/>
    </row>
    <row r="582" spans="2:54" s="241" customFormat="1" ht="38.25" hidden="1">
      <c r="B582" s="263" t="e">
        <f>IF('Formulario PPGR2'!$G575="","",CONCATENATE('Formulario PPGR2'!$C575,".",'Formulario PPGR2'!$D575,".",'Formulario PPGR2'!$E575,".",'Formulario PPGR2'!$F575))</f>
        <v>#REF!</v>
      </c>
      <c r="C582" s="263" t="e">
        <f>IF('Formulario PPGR2'!$G575="","",'Formulario PPGR1'!#REF!)</f>
        <v>#REF!</v>
      </c>
      <c r="D582" s="263" t="e">
        <f>IF('Formulario PPGR2'!$G575="","",'Formulario PPGR1'!#REF!)</f>
        <v>#REF!</v>
      </c>
      <c r="E582" s="263" t="e">
        <f>IF('Formulario PPGR2'!$G575="","",'Formulario PPGR1'!#REF!)</f>
        <v>#REF!</v>
      </c>
      <c r="F582" s="263" t="e">
        <f>IF('Formulario PPGR2'!$G575="","",'Formulario PPGR1'!#REF!)</f>
        <v>#REF!</v>
      </c>
      <c r="G582" s="232" t="s">
        <v>422</v>
      </c>
      <c r="H582" s="232" t="s">
        <v>1769</v>
      </c>
      <c r="I582" s="232" t="s">
        <v>1770</v>
      </c>
      <c r="J582" s="231"/>
      <c r="K582" s="231"/>
      <c r="L582" s="231"/>
      <c r="M582" s="231"/>
      <c r="N582" s="231"/>
      <c r="O582" s="231">
        <v>1</v>
      </c>
      <c r="P582" s="231"/>
      <c r="Q582" s="231"/>
      <c r="R582" s="231"/>
      <c r="S582" s="231"/>
      <c r="T582" s="231">
        <v>1</v>
      </c>
      <c r="U582" s="231"/>
      <c r="V582" s="239">
        <f>+Tabla2[[#This Row],[Dic]]+Tabla2[[#This Row],[Nov]]+Tabla2[[#This Row],[Oct]]+Tabla2[[#This Row],[Sep]]+Tabla2[[#This Row],[Ago]]+Tabla2[[#This Row],[Jul]]+Tabla2[[#This Row],[Jun]]+Tabla2[[#This Row],[May]]+Tabla2[[#This Row],[Abr]]+Tabla2[[#This Row],[Mar]]+Tabla2[[#This Row],[Feb]]+Tabla2[[#This Row],[Ene]]</f>
        <v>2</v>
      </c>
      <c r="W582" s="259" t="s">
        <v>497</v>
      </c>
      <c r="X582" s="259" t="s">
        <v>1767</v>
      </c>
      <c r="Y582" s="232"/>
      <c r="Z582" s="231" t="s">
        <v>1768</v>
      </c>
      <c r="AA582" s="255"/>
      <c r="AB582" s="255"/>
      <c r="AC582" s="255"/>
      <c r="AD582" s="255"/>
      <c r="AE582" s="255"/>
      <c r="AF582" s="255"/>
      <c r="AG582" s="255"/>
      <c r="AH582" s="255"/>
      <c r="AI582" s="255"/>
      <c r="AJ582" s="255"/>
      <c r="AK582" s="255"/>
      <c r="AL582" s="255"/>
      <c r="AM582" s="255"/>
      <c r="AN582" s="255"/>
      <c r="AO582" s="255"/>
      <c r="AP582" s="255"/>
      <c r="AQ582" s="255"/>
      <c r="AR582" s="255"/>
      <c r="AS582" s="255"/>
      <c r="AT582" s="255"/>
      <c r="AU582" s="255"/>
      <c r="AV582" s="255"/>
      <c r="AW582" s="255"/>
      <c r="AX582" s="255"/>
      <c r="AY582" s="255"/>
      <c r="AZ582" s="255"/>
      <c r="BA582" s="255"/>
      <c r="BB582" s="255"/>
    </row>
    <row r="583" spans="2:54" s="241" customFormat="1" ht="38.25" hidden="1">
      <c r="B583" s="263" t="e">
        <f>IF('Formulario PPGR2'!$G576="","",CONCATENATE('Formulario PPGR2'!$C576,".",'Formulario PPGR2'!$D576,".",'Formulario PPGR2'!$E576,".",'Formulario PPGR2'!$F576))</f>
        <v>#REF!</v>
      </c>
      <c r="C583" s="263" t="e">
        <f>IF('Formulario PPGR2'!$G576="","",'Formulario PPGR1'!#REF!)</f>
        <v>#REF!</v>
      </c>
      <c r="D583" s="263" t="e">
        <f>IF('Formulario PPGR2'!$G576="","",'Formulario PPGR1'!#REF!)</f>
        <v>#REF!</v>
      </c>
      <c r="E583" s="263" t="e">
        <f>IF('Formulario PPGR2'!$G576="","",'Formulario PPGR1'!#REF!)</f>
        <v>#REF!</v>
      </c>
      <c r="F583" s="263" t="e">
        <f>IF('Formulario PPGR2'!$G576="","",'Formulario PPGR1'!#REF!)</f>
        <v>#REF!</v>
      </c>
      <c r="G583" s="232" t="s">
        <v>422</v>
      </c>
      <c r="H583" s="232" t="s">
        <v>1771</v>
      </c>
      <c r="I583" s="232" t="s">
        <v>1772</v>
      </c>
      <c r="J583" s="231"/>
      <c r="K583" s="231"/>
      <c r="L583" s="231">
        <v>1</v>
      </c>
      <c r="M583" s="231"/>
      <c r="N583" s="231"/>
      <c r="O583" s="231">
        <v>1</v>
      </c>
      <c r="P583" s="231"/>
      <c r="Q583" s="231"/>
      <c r="R583" s="231">
        <v>1</v>
      </c>
      <c r="S583" s="231"/>
      <c r="T583" s="231"/>
      <c r="U583" s="231">
        <v>1</v>
      </c>
      <c r="V583" s="239">
        <f>+Tabla2[[#This Row],[Dic]]+Tabla2[[#This Row],[Nov]]+Tabla2[[#This Row],[Oct]]+Tabla2[[#This Row],[Sep]]+Tabla2[[#This Row],[Ago]]+Tabla2[[#This Row],[Jul]]+Tabla2[[#This Row],[Jun]]+Tabla2[[#This Row],[May]]+Tabla2[[#This Row],[Abr]]+Tabla2[[#This Row],[Mar]]+Tabla2[[#This Row],[Feb]]+Tabla2[[#This Row],[Ene]]</f>
        <v>4</v>
      </c>
      <c r="W583" s="259" t="s">
        <v>497</v>
      </c>
      <c r="X583" s="259" t="s">
        <v>1767</v>
      </c>
      <c r="Y583" s="232"/>
      <c r="Z583" s="231" t="s">
        <v>1768</v>
      </c>
      <c r="AA583" s="255"/>
      <c r="AB583" s="255"/>
      <c r="AC583" s="255"/>
      <c r="AD583" s="255"/>
      <c r="AE583" s="255"/>
      <c r="AF583" s="255"/>
      <c r="AG583" s="255"/>
      <c r="AH583" s="255"/>
      <c r="AI583" s="255"/>
      <c r="AJ583" s="255"/>
      <c r="AK583" s="255"/>
      <c r="AL583" s="255"/>
      <c r="AM583" s="255"/>
      <c r="AN583" s="255"/>
      <c r="AO583" s="255"/>
      <c r="AP583" s="255"/>
      <c r="AQ583" s="255"/>
      <c r="AR583" s="255"/>
      <c r="AS583" s="255"/>
      <c r="AT583" s="255"/>
      <c r="AU583" s="255"/>
      <c r="AV583" s="255"/>
      <c r="AW583" s="255"/>
      <c r="AX583" s="255"/>
      <c r="AY583" s="255"/>
      <c r="AZ583" s="255"/>
      <c r="BA583" s="255"/>
      <c r="BB583" s="255"/>
    </row>
    <row r="584" spans="2:54" s="241" customFormat="1" ht="38.25" hidden="1">
      <c r="B584" s="263" t="e">
        <f>IF('Formulario PPGR2'!$G577="","",CONCATENATE('Formulario PPGR2'!$C577,".",'Formulario PPGR2'!$D577,".",'Formulario PPGR2'!$E577,".",'Formulario PPGR2'!$F577))</f>
        <v>#REF!</v>
      </c>
      <c r="C584" s="263" t="e">
        <f>IF('Formulario PPGR2'!$G577="","",'Formulario PPGR1'!#REF!)</f>
        <v>#REF!</v>
      </c>
      <c r="D584" s="263" t="e">
        <f>IF('Formulario PPGR2'!$G577="","",'Formulario PPGR1'!#REF!)</f>
        <v>#REF!</v>
      </c>
      <c r="E584" s="263" t="e">
        <f>IF('Formulario PPGR2'!$G577="","",'Formulario PPGR1'!#REF!)</f>
        <v>#REF!</v>
      </c>
      <c r="F584" s="263" t="e">
        <f>IF('Formulario PPGR2'!$G577="","",'Formulario PPGR1'!#REF!)</f>
        <v>#REF!</v>
      </c>
      <c r="G584" s="232" t="s">
        <v>422</v>
      </c>
      <c r="H584" s="232" t="s">
        <v>1773</v>
      </c>
      <c r="I584" s="232" t="s">
        <v>1774</v>
      </c>
      <c r="J584" s="231"/>
      <c r="K584" s="231"/>
      <c r="L584" s="231"/>
      <c r="M584" s="231"/>
      <c r="N584" s="231"/>
      <c r="O584" s="231"/>
      <c r="P584" s="231"/>
      <c r="Q584" s="231"/>
      <c r="R584" s="231">
        <v>1</v>
      </c>
      <c r="S584" s="231"/>
      <c r="T584" s="231">
        <v>1</v>
      </c>
      <c r="U584" s="231"/>
      <c r="V584" s="239">
        <f>+Tabla2[[#This Row],[Dic]]+Tabla2[[#This Row],[Nov]]+Tabla2[[#This Row],[Oct]]+Tabla2[[#This Row],[Sep]]+Tabla2[[#This Row],[Ago]]+Tabla2[[#This Row],[Jul]]+Tabla2[[#This Row],[Jun]]+Tabla2[[#This Row],[May]]+Tabla2[[#This Row],[Abr]]+Tabla2[[#This Row],[Mar]]+Tabla2[[#This Row],[Feb]]+Tabla2[[#This Row],[Ene]]</f>
        <v>2</v>
      </c>
      <c r="W584" s="259" t="s">
        <v>496</v>
      </c>
      <c r="X584" s="259" t="s">
        <v>518</v>
      </c>
      <c r="Y584" s="232"/>
      <c r="Z584" s="231" t="s">
        <v>1768</v>
      </c>
      <c r="AA584" s="255"/>
      <c r="AB584" s="255"/>
      <c r="AC584" s="255"/>
      <c r="AD584" s="255"/>
      <c r="AE584" s="255"/>
      <c r="AF584" s="255"/>
      <c r="AG584" s="255"/>
      <c r="AH584" s="255"/>
      <c r="AI584" s="255"/>
      <c r="AJ584" s="255"/>
      <c r="AK584" s="255"/>
      <c r="AL584" s="255"/>
      <c r="AM584" s="255"/>
      <c r="AN584" s="255"/>
      <c r="AO584" s="255"/>
      <c r="AP584" s="255"/>
      <c r="AQ584" s="255"/>
      <c r="AR584" s="255"/>
      <c r="AS584" s="255"/>
      <c r="AT584" s="255"/>
      <c r="AU584" s="255"/>
      <c r="AV584" s="255"/>
      <c r="AW584" s="255"/>
      <c r="AX584" s="255"/>
      <c r="AY584" s="255"/>
      <c r="AZ584" s="255"/>
      <c r="BA584" s="255"/>
      <c r="BB584" s="255"/>
    </row>
    <row r="585" spans="2:54" s="241" customFormat="1" ht="38.25" hidden="1">
      <c r="B585" s="263" t="e">
        <f>IF('Formulario PPGR2'!$G578="","",CONCATENATE('Formulario PPGR2'!$C578,".",'Formulario PPGR2'!$D578,".",'Formulario PPGR2'!$E578,".",'Formulario PPGR2'!$F578))</f>
        <v>#REF!</v>
      </c>
      <c r="C585" s="263" t="e">
        <f>IF('Formulario PPGR2'!$G578="","",'Formulario PPGR1'!#REF!)</f>
        <v>#REF!</v>
      </c>
      <c r="D585" s="263" t="e">
        <f>IF('Formulario PPGR2'!$G578="","",'Formulario PPGR1'!#REF!)</f>
        <v>#REF!</v>
      </c>
      <c r="E585" s="263" t="e">
        <f>IF('Formulario PPGR2'!$G578="","",'Formulario PPGR1'!#REF!)</f>
        <v>#REF!</v>
      </c>
      <c r="F585" s="263" t="e">
        <f>IF('Formulario PPGR2'!$G578="","",'Formulario PPGR1'!#REF!)</f>
        <v>#REF!</v>
      </c>
      <c r="G585" s="232" t="s">
        <v>422</v>
      </c>
      <c r="H585" s="232" t="s">
        <v>1775</v>
      </c>
      <c r="I585" s="232" t="s">
        <v>1776</v>
      </c>
      <c r="J585" s="231"/>
      <c r="K585" s="231"/>
      <c r="L585" s="231"/>
      <c r="M585" s="231"/>
      <c r="N585" s="231"/>
      <c r="O585" s="231"/>
      <c r="P585" s="231"/>
      <c r="Q585" s="231"/>
      <c r="R585" s="231">
        <v>1</v>
      </c>
      <c r="S585" s="231"/>
      <c r="T585" s="231">
        <v>1</v>
      </c>
      <c r="U585" s="231"/>
      <c r="V585" s="239">
        <f>+Tabla2[[#This Row],[Dic]]+Tabla2[[#This Row],[Nov]]+Tabla2[[#This Row],[Oct]]+Tabla2[[#This Row],[Sep]]+Tabla2[[#This Row],[Ago]]+Tabla2[[#This Row],[Jul]]+Tabla2[[#This Row],[Jun]]+Tabla2[[#This Row],[May]]+Tabla2[[#This Row],[Abr]]+Tabla2[[#This Row],[Mar]]+Tabla2[[#This Row],[Feb]]+Tabla2[[#This Row],[Ene]]</f>
        <v>2</v>
      </c>
      <c r="W585" s="259" t="s">
        <v>496</v>
      </c>
      <c r="X585" s="259" t="s">
        <v>518</v>
      </c>
      <c r="Y585" s="232"/>
      <c r="Z585" s="231" t="s">
        <v>1768</v>
      </c>
      <c r="AA585" s="255"/>
      <c r="AB585" s="255"/>
      <c r="AC585" s="255"/>
      <c r="AD585" s="255"/>
      <c r="AE585" s="255"/>
      <c r="AF585" s="255"/>
      <c r="AG585" s="255"/>
      <c r="AH585" s="255"/>
      <c r="AI585" s="255"/>
      <c r="AJ585" s="255"/>
      <c r="AK585" s="255"/>
      <c r="AL585" s="255"/>
      <c r="AM585" s="255"/>
      <c r="AN585" s="255"/>
      <c r="AO585" s="255"/>
      <c r="AP585" s="255"/>
      <c r="AQ585" s="255"/>
      <c r="AR585" s="255"/>
      <c r="AS585" s="255"/>
      <c r="AT585" s="255"/>
      <c r="AU585" s="255"/>
      <c r="AV585" s="255"/>
      <c r="AW585" s="255"/>
      <c r="AX585" s="255"/>
      <c r="AY585" s="255"/>
      <c r="AZ585" s="255"/>
      <c r="BA585" s="255"/>
      <c r="BB585" s="255"/>
    </row>
    <row r="586" spans="2:54" s="241" customFormat="1" ht="38.25" hidden="1">
      <c r="B586" s="263" t="e">
        <f>IF('Formulario PPGR2'!$G579="","",CONCATENATE('Formulario PPGR2'!$C579,".",'Formulario PPGR2'!$D579,".",'Formulario PPGR2'!$E579,".",'Formulario PPGR2'!$F579))</f>
        <v>#REF!</v>
      </c>
      <c r="C586" s="263" t="e">
        <f>IF('Formulario PPGR2'!$G579="","",'Formulario PPGR1'!#REF!)</f>
        <v>#REF!</v>
      </c>
      <c r="D586" s="263" t="e">
        <f>IF('Formulario PPGR2'!$G579="","",'Formulario PPGR1'!#REF!)</f>
        <v>#REF!</v>
      </c>
      <c r="E586" s="263" t="e">
        <f>IF('Formulario PPGR2'!$G579="","",'Formulario PPGR1'!#REF!)</f>
        <v>#REF!</v>
      </c>
      <c r="F586" s="263" t="e">
        <f>IF('Formulario PPGR2'!$G579="","",'Formulario PPGR1'!#REF!)</f>
        <v>#REF!</v>
      </c>
      <c r="G586" s="232" t="s">
        <v>422</v>
      </c>
      <c r="H586" s="232" t="s">
        <v>1777</v>
      </c>
      <c r="I586" s="232" t="s">
        <v>1778</v>
      </c>
      <c r="J586" s="231"/>
      <c r="K586" s="231"/>
      <c r="L586" s="231">
        <v>1</v>
      </c>
      <c r="M586" s="231"/>
      <c r="N586" s="231"/>
      <c r="O586" s="231">
        <v>1</v>
      </c>
      <c r="P586" s="231"/>
      <c r="Q586" s="231"/>
      <c r="R586" s="231">
        <v>1</v>
      </c>
      <c r="S586" s="231"/>
      <c r="T586" s="231"/>
      <c r="U586" s="231"/>
      <c r="V586" s="239">
        <f>+Tabla2[[#This Row],[Dic]]+Tabla2[[#This Row],[Nov]]+Tabla2[[#This Row],[Oct]]+Tabla2[[#This Row],[Sep]]+Tabla2[[#This Row],[Ago]]+Tabla2[[#This Row],[Jul]]+Tabla2[[#This Row],[Jun]]+Tabla2[[#This Row],[May]]+Tabla2[[#This Row],[Abr]]+Tabla2[[#This Row],[Mar]]+Tabla2[[#This Row],[Feb]]+Tabla2[[#This Row],[Ene]]</f>
        <v>3</v>
      </c>
      <c r="W586" s="259" t="s">
        <v>496</v>
      </c>
      <c r="X586" s="259" t="s">
        <v>518</v>
      </c>
      <c r="Y586" s="232"/>
      <c r="Z586" s="231" t="s">
        <v>1768</v>
      </c>
      <c r="AA586" s="255"/>
      <c r="AB586" s="255"/>
      <c r="AC586" s="255"/>
      <c r="AD586" s="255"/>
      <c r="AE586" s="255"/>
      <c r="AF586" s="255"/>
      <c r="AG586" s="255"/>
      <c r="AH586" s="255"/>
      <c r="AI586" s="255"/>
      <c r="AJ586" s="255"/>
      <c r="AK586" s="255"/>
      <c r="AL586" s="255"/>
      <c r="AM586" s="255"/>
      <c r="AN586" s="255"/>
      <c r="AO586" s="255"/>
      <c r="AP586" s="255"/>
      <c r="AQ586" s="255"/>
      <c r="AR586" s="255"/>
      <c r="AS586" s="255"/>
      <c r="AT586" s="255"/>
      <c r="AU586" s="255"/>
      <c r="AV586" s="255"/>
      <c r="AW586" s="255"/>
      <c r="AX586" s="255"/>
      <c r="AY586" s="255"/>
      <c r="AZ586" s="255"/>
      <c r="BA586" s="255"/>
      <c r="BB586" s="255"/>
    </row>
    <row r="587" spans="2:54" s="241" customFormat="1" ht="38.25" hidden="1">
      <c r="B587" s="263" t="e">
        <f>IF('Formulario PPGR2'!$G580="","",CONCATENATE('Formulario PPGR2'!$C580,".",'Formulario PPGR2'!$D580,".",'Formulario PPGR2'!$E580,".",'Formulario PPGR2'!$F580))</f>
        <v>#REF!</v>
      </c>
      <c r="C587" s="263"/>
      <c r="D587" s="263" t="e">
        <f>IF('Formulario PPGR2'!$G580="","",'Formulario PPGR1'!#REF!)</f>
        <v>#REF!</v>
      </c>
      <c r="E587" s="263" t="e">
        <f>IF('Formulario PPGR2'!$G580="","",'Formulario PPGR1'!#REF!)</f>
        <v>#REF!</v>
      </c>
      <c r="F587" s="263" t="e">
        <f>IF('Formulario PPGR2'!$G580="","",'Formulario PPGR1'!#REF!)</f>
        <v>#REF!</v>
      </c>
      <c r="G587" s="232" t="s">
        <v>422</v>
      </c>
      <c r="H587" s="232" t="s">
        <v>1779</v>
      </c>
      <c r="I587" s="232" t="s">
        <v>1780</v>
      </c>
      <c r="J587" s="231"/>
      <c r="K587" s="231"/>
      <c r="L587" s="231">
        <v>1</v>
      </c>
      <c r="M587" s="231"/>
      <c r="N587" s="231"/>
      <c r="O587" s="231">
        <v>1</v>
      </c>
      <c r="P587" s="231"/>
      <c r="Q587" s="231"/>
      <c r="R587" s="231"/>
      <c r="S587" s="231"/>
      <c r="T587" s="231"/>
      <c r="U587" s="231"/>
      <c r="V587" s="239">
        <f>+Tabla2[[#This Row],[Dic]]+Tabla2[[#This Row],[Nov]]+Tabla2[[#This Row],[Oct]]+Tabla2[[#This Row],[Sep]]+Tabla2[[#This Row],[Ago]]+Tabla2[[#This Row],[Jul]]+Tabla2[[#This Row],[Jun]]+Tabla2[[#This Row],[May]]+Tabla2[[#This Row],[Abr]]+Tabla2[[#This Row],[Mar]]+Tabla2[[#This Row],[Feb]]+Tabla2[[#This Row],[Ene]]</f>
        <v>2</v>
      </c>
      <c r="W587" s="259" t="s">
        <v>513</v>
      </c>
      <c r="X587" s="259"/>
      <c r="Y587" s="232"/>
      <c r="Z587" s="231" t="s">
        <v>1239</v>
      </c>
      <c r="AA587" s="255"/>
      <c r="AB587" s="255"/>
      <c r="AC587" s="255"/>
      <c r="AD587" s="255"/>
      <c r="AE587" s="255"/>
      <c r="AF587" s="255"/>
      <c r="AG587" s="255"/>
      <c r="AH587" s="255"/>
      <c r="AI587" s="255"/>
      <c r="AJ587" s="255"/>
      <c r="AK587" s="255"/>
      <c r="AL587" s="255"/>
      <c r="AM587" s="255"/>
      <c r="AN587" s="255"/>
      <c r="AO587" s="255"/>
      <c r="AP587" s="255"/>
      <c r="AQ587" s="255"/>
      <c r="AR587" s="255"/>
      <c r="AS587" s="255"/>
      <c r="AT587" s="255"/>
      <c r="AU587" s="255"/>
      <c r="AV587" s="255"/>
      <c r="AW587" s="255"/>
      <c r="AX587" s="255"/>
      <c r="AY587" s="255"/>
      <c r="AZ587" s="255"/>
      <c r="BA587" s="255"/>
      <c r="BB587" s="255"/>
    </row>
    <row r="588" spans="2:54" s="241" customFormat="1" ht="38.25" hidden="1">
      <c r="B588" s="263" t="e">
        <f>IF('Formulario PPGR2'!$G581="","",CONCATENATE('Formulario PPGR2'!$C581,".",'Formulario PPGR2'!$D581,".",'Formulario PPGR2'!$E581,".",'Formulario PPGR2'!$F581))</f>
        <v>#REF!</v>
      </c>
      <c r="C588" s="263"/>
      <c r="D588" s="263" t="e">
        <f>IF('Formulario PPGR2'!$G581="","",'Formulario PPGR1'!#REF!)</f>
        <v>#REF!</v>
      </c>
      <c r="E588" s="263" t="e">
        <f>IF('Formulario PPGR2'!$G581="","",'Formulario PPGR1'!#REF!)</f>
        <v>#REF!</v>
      </c>
      <c r="F588" s="263" t="e">
        <f>IF('Formulario PPGR2'!$G581="","",'Formulario PPGR1'!#REF!)</f>
        <v>#REF!</v>
      </c>
      <c r="G588" s="232" t="s">
        <v>422</v>
      </c>
      <c r="H588" s="232" t="s">
        <v>1781</v>
      </c>
      <c r="I588" s="232" t="s">
        <v>1782</v>
      </c>
      <c r="J588" s="231"/>
      <c r="K588" s="231"/>
      <c r="L588" s="231"/>
      <c r="M588" s="231"/>
      <c r="N588" s="231"/>
      <c r="O588" s="231"/>
      <c r="P588" s="231"/>
      <c r="Q588" s="231">
        <v>1</v>
      </c>
      <c r="R588" s="231"/>
      <c r="S588" s="231"/>
      <c r="T588" s="231"/>
      <c r="U588" s="231"/>
      <c r="V588" s="239">
        <f>+Tabla2[[#This Row],[Dic]]+Tabla2[[#This Row],[Nov]]+Tabla2[[#This Row],[Oct]]+Tabla2[[#This Row],[Sep]]+Tabla2[[#This Row],[Ago]]+Tabla2[[#This Row],[Jul]]+Tabla2[[#This Row],[Jun]]+Tabla2[[#This Row],[May]]+Tabla2[[#This Row],[Abr]]+Tabla2[[#This Row],[Mar]]+Tabla2[[#This Row],[Feb]]+Tabla2[[#This Row],[Ene]]</f>
        <v>1</v>
      </c>
      <c r="W588" s="259" t="s">
        <v>513</v>
      </c>
      <c r="X588" s="259"/>
      <c r="Y588" s="232"/>
      <c r="Z588" s="231" t="s">
        <v>1239</v>
      </c>
      <c r="AA588" s="255"/>
      <c r="AB588" s="255"/>
      <c r="AC588" s="255"/>
      <c r="AD588" s="255"/>
      <c r="AE588" s="255"/>
      <c r="AF588" s="255"/>
      <c r="AG588" s="255"/>
      <c r="AH588" s="255"/>
      <c r="AI588" s="255"/>
      <c r="AJ588" s="255"/>
      <c r="AK588" s="255"/>
      <c r="AL588" s="255"/>
      <c r="AM588" s="255"/>
      <c r="AN588" s="255"/>
      <c r="AO588" s="255"/>
      <c r="AP588" s="255"/>
      <c r="AQ588" s="255"/>
      <c r="AR588" s="255"/>
      <c r="AS588" s="255"/>
      <c r="AT588" s="255"/>
      <c r="AU588" s="255"/>
      <c r="AV588" s="255"/>
      <c r="AW588" s="255"/>
      <c r="AX588" s="255"/>
      <c r="AY588" s="255"/>
      <c r="AZ588" s="255"/>
      <c r="BA588" s="255"/>
      <c r="BB588" s="255"/>
    </row>
    <row r="589" spans="2:54" s="241" customFormat="1" ht="38.25" hidden="1">
      <c r="B589" s="263" t="e">
        <f>IF('Formulario PPGR2'!$G582="","",CONCATENATE('Formulario PPGR2'!$C582,".",'Formulario PPGR2'!$D582,".",'Formulario PPGR2'!$E582,".",'Formulario PPGR2'!$F582))</f>
        <v>#REF!</v>
      </c>
      <c r="C589" s="263"/>
      <c r="D589" s="263" t="e">
        <f>IF('Formulario PPGR2'!$G582="","",'Formulario PPGR1'!#REF!)</f>
        <v>#REF!</v>
      </c>
      <c r="E589" s="263" t="e">
        <f>IF('Formulario PPGR2'!$G582="","",'Formulario PPGR1'!#REF!)</f>
        <v>#REF!</v>
      </c>
      <c r="F589" s="263" t="e">
        <f>IF('Formulario PPGR2'!$G582="","",'Formulario PPGR1'!#REF!)</f>
        <v>#REF!</v>
      </c>
      <c r="G589" s="232" t="s">
        <v>422</v>
      </c>
      <c r="H589" s="232" t="s">
        <v>1783</v>
      </c>
      <c r="I589" s="232" t="s">
        <v>1784</v>
      </c>
      <c r="J589" s="231"/>
      <c r="K589" s="231"/>
      <c r="L589" s="231">
        <v>1</v>
      </c>
      <c r="M589" s="231"/>
      <c r="N589" s="231"/>
      <c r="O589" s="231">
        <v>1</v>
      </c>
      <c r="P589" s="231"/>
      <c r="Q589" s="231"/>
      <c r="R589" s="231"/>
      <c r="S589" s="231"/>
      <c r="T589" s="231"/>
      <c r="U589" s="231"/>
      <c r="V589" s="239">
        <f>+Tabla2[[#This Row],[Dic]]+Tabla2[[#This Row],[Nov]]+Tabla2[[#This Row],[Oct]]+Tabla2[[#This Row],[Sep]]+Tabla2[[#This Row],[Ago]]+Tabla2[[#This Row],[Jul]]+Tabla2[[#This Row],[Jun]]+Tabla2[[#This Row],[May]]+Tabla2[[#This Row],[Abr]]+Tabla2[[#This Row],[Mar]]+Tabla2[[#This Row],[Feb]]+Tabla2[[#This Row],[Ene]]</f>
        <v>2</v>
      </c>
      <c r="W589" s="232" t="s">
        <v>1785</v>
      </c>
      <c r="X589" s="259"/>
      <c r="Y589" s="232"/>
      <c r="Z589" s="231" t="s">
        <v>1239</v>
      </c>
      <c r="AA589" s="255"/>
      <c r="AB589" s="255"/>
      <c r="AC589" s="255"/>
      <c r="AD589" s="255"/>
      <c r="AE589" s="255"/>
      <c r="AF589" s="255"/>
      <c r="AG589" s="255"/>
      <c r="AH589" s="255"/>
      <c r="AI589" s="255"/>
      <c r="AJ589" s="255"/>
      <c r="AK589" s="255"/>
      <c r="AL589" s="255"/>
      <c r="AM589" s="255"/>
      <c r="AN589" s="255"/>
      <c r="AO589" s="255"/>
      <c r="AP589" s="255"/>
      <c r="AQ589" s="255"/>
      <c r="AR589" s="255"/>
      <c r="AS589" s="255"/>
      <c r="AT589" s="255"/>
      <c r="AU589" s="255"/>
      <c r="AV589" s="255"/>
      <c r="AW589" s="255"/>
      <c r="AX589" s="255"/>
      <c r="AY589" s="255"/>
      <c r="AZ589" s="255"/>
      <c r="BA589" s="255"/>
      <c r="BB589" s="255"/>
    </row>
    <row r="590" spans="2:54" s="241" customFormat="1" ht="25.5" hidden="1">
      <c r="B590" s="263" t="e">
        <f>IF('Formulario PPGR2'!$G584="","",CONCATENATE('Formulario PPGR2'!$C584,".",'Formulario PPGR2'!$D584,".",'Formulario PPGR2'!$E584,".",'Formulario PPGR2'!$F584))</f>
        <v>#REF!</v>
      </c>
      <c r="C590" s="263" t="e">
        <f>IF('Formulario PPGR2'!$G584="","",'Formulario PPGR1'!#REF!)</f>
        <v>#REF!</v>
      </c>
      <c r="D590" s="263" t="e">
        <f>IF('Formulario PPGR2'!$G584="","",'Formulario PPGR1'!#REF!)</f>
        <v>#REF!</v>
      </c>
      <c r="E590" s="263" t="e">
        <f>IF('Formulario PPGR2'!$G584="","",'Formulario PPGR1'!#REF!)</f>
        <v>#REF!</v>
      </c>
      <c r="F590" s="263" t="e">
        <f>IF('Formulario PPGR2'!$G584="","",'Formulario PPGR1'!#REF!)</f>
        <v>#REF!</v>
      </c>
      <c r="G590" s="232" t="s">
        <v>428</v>
      </c>
      <c r="H590" s="232" t="s">
        <v>1786</v>
      </c>
      <c r="I590" s="232" t="s">
        <v>1787</v>
      </c>
      <c r="J590" s="231"/>
      <c r="K590" s="231"/>
      <c r="L590" s="231">
        <v>1</v>
      </c>
      <c r="M590" s="231"/>
      <c r="N590" s="231"/>
      <c r="O590" s="231">
        <v>1</v>
      </c>
      <c r="P590" s="231"/>
      <c r="Q590" s="231"/>
      <c r="R590" s="231">
        <v>1</v>
      </c>
      <c r="S590" s="231"/>
      <c r="T590" s="231"/>
      <c r="U590" s="231">
        <v>1</v>
      </c>
      <c r="V590" s="239">
        <f>+Tabla2[[#This Row],[Dic]]+Tabla2[[#This Row],[Nov]]+Tabla2[[#This Row],[Oct]]+Tabla2[[#This Row],[Sep]]+Tabla2[[#This Row],[Ago]]+Tabla2[[#This Row],[Jul]]+Tabla2[[#This Row],[Jun]]+Tabla2[[#This Row],[May]]+Tabla2[[#This Row],[Abr]]+Tabla2[[#This Row],[Mar]]+Tabla2[[#This Row],[Feb]]+Tabla2[[#This Row],[Ene]]</f>
        <v>4</v>
      </c>
      <c r="W590" s="259" t="s">
        <v>497</v>
      </c>
      <c r="X590" s="259" t="s">
        <v>735</v>
      </c>
      <c r="Y590" s="232"/>
      <c r="Z590" s="231" t="s">
        <v>1768</v>
      </c>
      <c r="AA590" s="255"/>
      <c r="AB590" s="255"/>
      <c r="AC590" s="255"/>
      <c r="AD590" s="255"/>
      <c r="AE590" s="255"/>
      <c r="AF590" s="255"/>
      <c r="AG590" s="255"/>
      <c r="AH590" s="255"/>
      <c r="AI590" s="255"/>
      <c r="AJ590" s="255"/>
      <c r="AK590" s="255"/>
      <c r="AL590" s="255"/>
      <c r="AM590" s="255"/>
      <c r="AN590" s="255"/>
      <c r="AO590" s="255"/>
      <c r="AP590" s="255"/>
      <c r="AQ590" s="255"/>
      <c r="AR590" s="255"/>
      <c r="AS590" s="255"/>
      <c r="AT590" s="255"/>
      <c r="AU590" s="255"/>
      <c r="AV590" s="255"/>
      <c r="AW590" s="255"/>
      <c r="AX590" s="255"/>
      <c r="AY590" s="255"/>
      <c r="AZ590" s="255"/>
      <c r="BA590" s="255"/>
      <c r="BB590" s="255"/>
    </row>
    <row r="591" spans="2:54" s="241" customFormat="1" ht="25.5" hidden="1">
      <c r="B591" s="263" t="e">
        <f>IF('Formulario PPGR2'!$G585="","",CONCATENATE('Formulario PPGR2'!$C585,".",'Formulario PPGR2'!$D585,".",'Formulario PPGR2'!$E585,".",'Formulario PPGR2'!$F585))</f>
        <v>#REF!</v>
      </c>
      <c r="C591" s="263" t="e">
        <f>IF('Formulario PPGR2'!$G585="","",'Formulario PPGR1'!#REF!)</f>
        <v>#REF!</v>
      </c>
      <c r="D591" s="263" t="e">
        <f>IF('Formulario PPGR2'!$G585="","",'Formulario PPGR1'!#REF!)</f>
        <v>#REF!</v>
      </c>
      <c r="E591" s="263" t="e">
        <f>IF('Formulario PPGR2'!$G585="","",'Formulario PPGR1'!#REF!)</f>
        <v>#REF!</v>
      </c>
      <c r="F591" s="263" t="e">
        <f>IF('Formulario PPGR2'!$G585="","",'Formulario PPGR1'!#REF!)</f>
        <v>#REF!</v>
      </c>
      <c r="G591" s="232" t="s">
        <v>428</v>
      </c>
      <c r="H591" s="232" t="s">
        <v>1788</v>
      </c>
      <c r="I591" s="232" t="s">
        <v>1789</v>
      </c>
      <c r="J591" s="231"/>
      <c r="K591" s="231"/>
      <c r="L591" s="231"/>
      <c r="M591" s="231"/>
      <c r="N591" s="231"/>
      <c r="O591" s="231"/>
      <c r="P591" s="231"/>
      <c r="Q591" s="231">
        <v>1</v>
      </c>
      <c r="R591" s="231"/>
      <c r="S591" s="231"/>
      <c r="T591" s="231"/>
      <c r="U591" s="231"/>
      <c r="V591" s="239">
        <f>+Tabla2[[#This Row],[Dic]]+Tabla2[[#This Row],[Nov]]+Tabla2[[#This Row],[Oct]]+Tabla2[[#This Row],[Sep]]+Tabla2[[#This Row],[Ago]]+Tabla2[[#This Row],[Jul]]+Tabla2[[#This Row],[Jun]]+Tabla2[[#This Row],[May]]+Tabla2[[#This Row],[Abr]]+Tabla2[[#This Row],[Mar]]+Tabla2[[#This Row],[Feb]]+Tabla2[[#This Row],[Ene]]</f>
        <v>1</v>
      </c>
      <c r="W591" s="259" t="s">
        <v>496</v>
      </c>
      <c r="X591" s="259" t="s">
        <v>610</v>
      </c>
      <c r="Y591" s="232" t="s">
        <v>528</v>
      </c>
      <c r="Z591" s="231" t="s">
        <v>1768</v>
      </c>
      <c r="AA591" s="255"/>
      <c r="AB591" s="255"/>
      <c r="AC591" s="255"/>
      <c r="AD591" s="255"/>
      <c r="AE591" s="255"/>
      <c r="AF591" s="255"/>
      <c r="AG591" s="255"/>
      <c r="AH591" s="255"/>
      <c r="AI591" s="255"/>
      <c r="AJ591" s="255"/>
      <c r="AK591" s="255"/>
      <c r="AL591" s="255"/>
      <c r="AM591" s="255"/>
      <c r="AN591" s="255"/>
      <c r="AO591" s="255"/>
      <c r="AP591" s="255"/>
      <c r="AQ591" s="255"/>
      <c r="AR591" s="255"/>
      <c r="AS591" s="255"/>
      <c r="AT591" s="255"/>
      <c r="AU591" s="255"/>
      <c r="AV591" s="255"/>
      <c r="AW591" s="255"/>
      <c r="AX591" s="255"/>
      <c r="AY591" s="255"/>
      <c r="AZ591" s="255"/>
      <c r="BA591" s="255"/>
      <c r="BB591" s="255"/>
    </row>
    <row r="592" spans="2:54" s="241" customFormat="1" ht="38.25" hidden="1">
      <c r="B592" s="263" t="e">
        <f>IF('Formulario PPGR2'!$G586="","",CONCATENATE('Formulario PPGR2'!$C586,".",'Formulario PPGR2'!$D586,".",'Formulario PPGR2'!$E586,".",'Formulario PPGR2'!$F586))</f>
        <v>#REF!</v>
      </c>
      <c r="C592" s="263" t="e">
        <f>IF('Formulario PPGR2'!$G586="","",'Formulario PPGR1'!#REF!)</f>
        <v>#REF!</v>
      </c>
      <c r="D592" s="263" t="e">
        <f>IF('Formulario PPGR2'!$G586="","",'Formulario PPGR1'!#REF!)</f>
        <v>#REF!</v>
      </c>
      <c r="E592" s="263" t="e">
        <f>IF('Formulario PPGR2'!$G586="","",'Formulario PPGR1'!#REF!)</f>
        <v>#REF!</v>
      </c>
      <c r="F592" s="263" t="e">
        <f>IF('Formulario PPGR2'!$G586="","",'Formulario PPGR1'!#REF!)</f>
        <v>#REF!</v>
      </c>
      <c r="G592" s="232" t="s">
        <v>428</v>
      </c>
      <c r="H592" s="232" t="s">
        <v>1790</v>
      </c>
      <c r="I592" s="232" t="s">
        <v>1791</v>
      </c>
      <c r="J592" s="231"/>
      <c r="K592" s="231">
        <v>1</v>
      </c>
      <c r="L592" s="231">
        <v>1</v>
      </c>
      <c r="M592" s="231">
        <v>1</v>
      </c>
      <c r="N592" s="231">
        <v>1</v>
      </c>
      <c r="O592" s="231"/>
      <c r="P592" s="231"/>
      <c r="Q592" s="231"/>
      <c r="R592" s="231"/>
      <c r="S592" s="231"/>
      <c r="T592" s="231"/>
      <c r="U592" s="231"/>
      <c r="V592" s="239">
        <f>+Tabla2[[#This Row],[Dic]]+Tabla2[[#This Row],[Nov]]+Tabla2[[#This Row],[Oct]]+Tabla2[[#This Row],[Sep]]+Tabla2[[#This Row],[Ago]]+Tabla2[[#This Row],[Jul]]+Tabla2[[#This Row],[Jun]]+Tabla2[[#This Row],[May]]+Tabla2[[#This Row],[Abr]]+Tabla2[[#This Row],[Mar]]+Tabla2[[#This Row],[Feb]]+Tabla2[[#This Row],[Ene]]</f>
        <v>4</v>
      </c>
      <c r="W592" s="259" t="s">
        <v>496</v>
      </c>
      <c r="X592" s="259" t="s">
        <v>610</v>
      </c>
      <c r="Y592" s="232"/>
      <c r="Z592" s="231" t="s">
        <v>1768</v>
      </c>
      <c r="AA592" s="255"/>
      <c r="AB592" s="255"/>
      <c r="AC592" s="255"/>
      <c r="AD592" s="255"/>
      <c r="AE592" s="255"/>
      <c r="AF592" s="255"/>
      <c r="AG592" s="255"/>
      <c r="AH592" s="255"/>
      <c r="AI592" s="255"/>
      <c r="AJ592" s="255"/>
      <c r="AK592" s="255"/>
      <c r="AL592" s="255"/>
      <c r="AM592" s="255"/>
      <c r="AN592" s="255"/>
      <c r="AO592" s="255"/>
      <c r="AP592" s="255"/>
      <c r="AQ592" s="255"/>
      <c r="AR592" s="255"/>
      <c r="AS592" s="255"/>
      <c r="AT592" s="255"/>
      <c r="AU592" s="255"/>
      <c r="AV592" s="255"/>
      <c r="AW592" s="255"/>
      <c r="AX592" s="255"/>
      <c r="AY592" s="255"/>
      <c r="AZ592" s="255"/>
      <c r="BA592" s="255"/>
      <c r="BB592" s="255"/>
    </row>
    <row r="593" spans="2:54" s="241" customFormat="1" ht="38.25" hidden="1">
      <c r="B593" s="263" t="e">
        <f>IF('Formulario PPGR2'!$G587="","",CONCATENATE('Formulario PPGR2'!$C587,".",'Formulario PPGR2'!$D587,".",'Formulario PPGR2'!$E587,".",'Formulario PPGR2'!$F587))</f>
        <v>#REF!</v>
      </c>
      <c r="C593" s="263" t="e">
        <f>IF('Formulario PPGR2'!$G587="","",'Formulario PPGR1'!#REF!)</f>
        <v>#REF!</v>
      </c>
      <c r="D593" s="263" t="e">
        <f>IF('Formulario PPGR2'!$G587="","",'Formulario PPGR1'!#REF!)</f>
        <v>#REF!</v>
      </c>
      <c r="E593" s="263" t="e">
        <f>IF('Formulario PPGR2'!$G587="","",'Formulario PPGR1'!#REF!)</f>
        <v>#REF!</v>
      </c>
      <c r="F593" s="263" t="e">
        <f>IF('Formulario PPGR2'!$G587="","",'Formulario PPGR1'!#REF!)</f>
        <v>#REF!</v>
      </c>
      <c r="G593" s="232" t="s">
        <v>428</v>
      </c>
      <c r="H593" s="232" t="s">
        <v>1792</v>
      </c>
      <c r="I593" s="232" t="s">
        <v>1793</v>
      </c>
      <c r="J593" s="231"/>
      <c r="K593" s="231"/>
      <c r="L593" s="231"/>
      <c r="M593" s="231"/>
      <c r="N593" s="231"/>
      <c r="O593" s="231">
        <v>1</v>
      </c>
      <c r="P593" s="231"/>
      <c r="Q593" s="231"/>
      <c r="R593" s="231">
        <v>1</v>
      </c>
      <c r="S593" s="231"/>
      <c r="T593" s="231"/>
      <c r="U593" s="231">
        <v>1</v>
      </c>
      <c r="V593" s="239">
        <f>+Tabla2[[#This Row],[Dic]]+Tabla2[[#This Row],[Nov]]+Tabla2[[#This Row],[Oct]]+Tabla2[[#This Row],[Sep]]+Tabla2[[#This Row],[Ago]]+Tabla2[[#This Row],[Jul]]+Tabla2[[#This Row],[Jun]]+Tabla2[[#This Row],[May]]+Tabla2[[#This Row],[Abr]]+Tabla2[[#This Row],[Mar]]+Tabla2[[#This Row],[Feb]]+Tabla2[[#This Row],[Ene]]</f>
        <v>3</v>
      </c>
      <c r="W593" s="259" t="s">
        <v>497</v>
      </c>
      <c r="X593" s="259" t="s">
        <v>507</v>
      </c>
      <c r="Y593" s="232" t="s">
        <v>1794</v>
      </c>
      <c r="Z593" s="231" t="s">
        <v>1768</v>
      </c>
      <c r="AA593" s="255"/>
      <c r="AB593" s="255"/>
      <c r="AC593" s="255"/>
      <c r="AD593" s="255"/>
      <c r="AE593" s="255"/>
      <c r="AF593" s="255"/>
      <c r="AG593" s="255"/>
      <c r="AH593" s="255"/>
      <c r="AI593" s="255"/>
      <c r="AJ593" s="255"/>
      <c r="AK593" s="255"/>
      <c r="AL593" s="255"/>
      <c r="AM593" s="255"/>
      <c r="AN593" s="255"/>
      <c r="AO593" s="255"/>
      <c r="AP593" s="255"/>
      <c r="AQ593" s="255"/>
      <c r="AR593" s="255"/>
      <c r="AS593" s="255"/>
      <c r="AT593" s="255"/>
      <c r="AU593" s="255"/>
      <c r="AV593" s="255"/>
      <c r="AW593" s="255"/>
      <c r="AX593" s="255"/>
      <c r="AY593" s="255"/>
      <c r="AZ593" s="255"/>
      <c r="BA593" s="255"/>
      <c r="BB593" s="255"/>
    </row>
    <row r="594" spans="2:54" s="241" customFormat="1" ht="25.5" hidden="1">
      <c r="B594" s="263" t="e">
        <f>IF('Formulario PPGR2'!$G588="","",CONCATENATE('Formulario PPGR2'!$C588,".",'Formulario PPGR2'!$D588,".",'Formulario PPGR2'!$E588,".",'Formulario PPGR2'!$F588))</f>
        <v>#REF!</v>
      </c>
      <c r="C594" s="263" t="e">
        <f>IF('Formulario PPGR2'!$G588="","",'Formulario PPGR1'!#REF!)</f>
        <v>#REF!</v>
      </c>
      <c r="D594" s="263" t="e">
        <f>IF('Formulario PPGR2'!$G588="","",'Formulario PPGR1'!#REF!)</f>
        <v>#REF!</v>
      </c>
      <c r="E594" s="263" t="e">
        <f>IF('Formulario PPGR2'!$G588="","",'Formulario PPGR1'!#REF!)</f>
        <v>#REF!</v>
      </c>
      <c r="F594" s="263" t="e">
        <f>IF('Formulario PPGR2'!$G588="","",'Formulario PPGR1'!#REF!)</f>
        <v>#REF!</v>
      </c>
      <c r="G594" s="232" t="s">
        <v>428</v>
      </c>
      <c r="H594" s="232" t="s">
        <v>1795</v>
      </c>
      <c r="I594" s="232" t="s">
        <v>1796</v>
      </c>
      <c r="J594" s="231"/>
      <c r="K594" s="231"/>
      <c r="L594" s="231"/>
      <c r="M594" s="231"/>
      <c r="N594" s="231">
        <v>1</v>
      </c>
      <c r="O594" s="231"/>
      <c r="P594" s="231"/>
      <c r="Q594" s="231"/>
      <c r="R594" s="231"/>
      <c r="S594" s="231"/>
      <c r="T594" s="231"/>
      <c r="U594" s="231"/>
      <c r="V594" s="239">
        <f>+Tabla2[[#This Row],[Dic]]+Tabla2[[#This Row],[Nov]]+Tabla2[[#This Row],[Oct]]+Tabla2[[#This Row],[Sep]]+Tabla2[[#This Row],[Ago]]+Tabla2[[#This Row],[Jul]]+Tabla2[[#This Row],[Jun]]+Tabla2[[#This Row],[May]]+Tabla2[[#This Row],[Abr]]+Tabla2[[#This Row],[Mar]]+Tabla2[[#This Row],[Feb]]+Tabla2[[#This Row],[Ene]]</f>
        <v>1</v>
      </c>
      <c r="W594" s="259" t="s">
        <v>528</v>
      </c>
      <c r="X594" s="259"/>
      <c r="Y594" s="232"/>
      <c r="Z594" s="231" t="s">
        <v>1768</v>
      </c>
      <c r="AA594" s="255"/>
      <c r="AB594" s="255"/>
      <c r="AC594" s="255"/>
      <c r="AD594" s="255"/>
      <c r="AE594" s="255"/>
      <c r="AF594" s="255"/>
      <c r="AG594" s="255"/>
      <c r="AH594" s="255"/>
      <c r="AI594" s="255"/>
      <c r="AJ594" s="255"/>
      <c r="AK594" s="255"/>
      <c r="AL594" s="255"/>
      <c r="AM594" s="255"/>
      <c r="AN594" s="255"/>
      <c r="AO594" s="255"/>
      <c r="AP594" s="255"/>
      <c r="AQ594" s="255"/>
      <c r="AR594" s="255"/>
      <c r="AS594" s="255"/>
      <c r="AT594" s="255"/>
      <c r="AU594" s="255"/>
      <c r="AV594" s="255"/>
      <c r="AW594" s="255"/>
      <c r="AX594" s="255"/>
      <c r="AY594" s="255"/>
      <c r="AZ594" s="255"/>
      <c r="BA594" s="255"/>
      <c r="BB594" s="255"/>
    </row>
    <row r="595" spans="2:54" s="241" customFormat="1" ht="25.5" hidden="1">
      <c r="B595" s="263" t="e">
        <f>IF('Formulario PPGR2'!$G589="","",CONCATENATE('Formulario PPGR2'!$C589,".",'Formulario PPGR2'!$D589,".",'Formulario PPGR2'!$E589,".",'Formulario PPGR2'!$F589))</f>
        <v>#REF!</v>
      </c>
      <c r="C595" s="263" t="e">
        <f>IF('Formulario PPGR2'!$G589="","",'Formulario PPGR1'!#REF!)</f>
        <v>#REF!</v>
      </c>
      <c r="D595" s="263" t="e">
        <f>IF('Formulario PPGR2'!$G589="","",'Formulario PPGR1'!#REF!)</f>
        <v>#REF!</v>
      </c>
      <c r="E595" s="263" t="e">
        <f>IF('Formulario PPGR2'!$G589="","",'Formulario PPGR1'!#REF!)</f>
        <v>#REF!</v>
      </c>
      <c r="F595" s="263" t="e">
        <f>IF('Formulario PPGR2'!$G589="","",'Formulario PPGR1'!#REF!)</f>
        <v>#REF!</v>
      </c>
      <c r="G595" s="232" t="s">
        <v>428</v>
      </c>
      <c r="H595" s="232" t="s">
        <v>1797</v>
      </c>
      <c r="I595" s="232" t="s">
        <v>1798</v>
      </c>
      <c r="J595" s="231"/>
      <c r="K595" s="231"/>
      <c r="L595" s="231"/>
      <c r="M595" s="231"/>
      <c r="N595" s="231"/>
      <c r="O595" s="231"/>
      <c r="P595" s="231"/>
      <c r="Q595" s="231"/>
      <c r="R595" s="231"/>
      <c r="S595" s="231">
        <v>1</v>
      </c>
      <c r="T595" s="231"/>
      <c r="U595" s="231"/>
      <c r="V595" s="239">
        <f>+Tabla2[[#This Row],[Dic]]+Tabla2[[#This Row],[Nov]]+Tabla2[[#This Row],[Oct]]+Tabla2[[#This Row],[Sep]]+Tabla2[[#This Row],[Ago]]+Tabla2[[#This Row],[Jul]]+Tabla2[[#This Row],[Jun]]+Tabla2[[#This Row],[May]]+Tabla2[[#This Row],[Abr]]+Tabla2[[#This Row],[Mar]]+Tabla2[[#This Row],[Feb]]+Tabla2[[#This Row],[Ene]]</f>
        <v>1</v>
      </c>
      <c r="W595" s="259" t="s">
        <v>496</v>
      </c>
      <c r="X595" s="259" t="s">
        <v>528</v>
      </c>
      <c r="Y595" s="232"/>
      <c r="Z595" s="231" t="s">
        <v>1768</v>
      </c>
      <c r="AA595" s="255"/>
      <c r="AB595" s="255"/>
      <c r="AC595" s="255"/>
      <c r="AD595" s="255"/>
      <c r="AE595" s="255"/>
      <c r="AF595" s="255"/>
      <c r="AG595" s="255"/>
      <c r="AH595" s="255"/>
      <c r="AI595" s="255"/>
      <c r="AJ595" s="255"/>
      <c r="AK595" s="255"/>
      <c r="AL595" s="255"/>
      <c r="AM595" s="255"/>
      <c r="AN595" s="255"/>
      <c r="AO595" s="255"/>
      <c r="AP595" s="255"/>
      <c r="AQ595" s="255"/>
      <c r="AR595" s="255"/>
      <c r="AS595" s="255"/>
      <c r="AT595" s="255"/>
      <c r="AU595" s="255"/>
      <c r="AV595" s="255"/>
      <c r="AW595" s="255"/>
      <c r="AX595" s="255"/>
      <c r="AY595" s="255"/>
      <c r="AZ595" s="255"/>
      <c r="BA595" s="255"/>
      <c r="BB595" s="255"/>
    </row>
    <row r="596" spans="2:54" s="241" customFormat="1" ht="51" hidden="1">
      <c r="B596" s="263" t="e">
        <f>IF('Formulario PPGR2'!$G590="","",CONCATENATE('Formulario PPGR2'!$C590,".",'Formulario PPGR2'!$D590,".",'Formulario PPGR2'!$E590,".",'Formulario PPGR2'!$F590))</f>
        <v>#REF!</v>
      </c>
      <c r="C596" s="263" t="e">
        <f>IF('Formulario PPGR2'!$G590="","",'Formulario PPGR1'!#REF!)</f>
        <v>#REF!</v>
      </c>
      <c r="D596" s="263" t="e">
        <f>IF('Formulario PPGR2'!$G590="","",'Formulario PPGR1'!#REF!)</f>
        <v>#REF!</v>
      </c>
      <c r="E596" s="263" t="e">
        <f>IF('Formulario PPGR2'!$G590="","",'Formulario PPGR1'!#REF!)</f>
        <v>#REF!</v>
      </c>
      <c r="F596" s="263" t="e">
        <f>IF('Formulario PPGR2'!$G590="","",'Formulario PPGR1'!#REF!)</f>
        <v>#REF!</v>
      </c>
      <c r="G596" s="232" t="s">
        <v>428</v>
      </c>
      <c r="H596" s="232" t="s">
        <v>1799</v>
      </c>
      <c r="I596" s="232" t="s">
        <v>1800</v>
      </c>
      <c r="J596" s="231"/>
      <c r="K596" s="231"/>
      <c r="L596" s="231"/>
      <c r="M596" s="231"/>
      <c r="N596" s="231">
        <v>1</v>
      </c>
      <c r="O596" s="231"/>
      <c r="P596" s="231"/>
      <c r="Q596" s="231">
        <v>1</v>
      </c>
      <c r="R596" s="231"/>
      <c r="S596" s="231"/>
      <c r="T596" s="231"/>
      <c r="U596" s="231"/>
      <c r="V596" s="239">
        <f>+Tabla2[[#This Row],[Dic]]+Tabla2[[#This Row],[Nov]]+Tabla2[[#This Row],[Oct]]+Tabla2[[#This Row],[Sep]]+Tabla2[[#This Row],[Ago]]+Tabla2[[#This Row],[Jul]]+Tabla2[[#This Row],[Jun]]+Tabla2[[#This Row],[May]]+Tabla2[[#This Row],[Abr]]+Tabla2[[#This Row],[Mar]]+Tabla2[[#This Row],[Feb]]+Tabla2[[#This Row],[Ene]]</f>
        <v>2</v>
      </c>
      <c r="W596" s="259" t="s">
        <v>496</v>
      </c>
      <c r="X596" s="259" t="s">
        <v>507</v>
      </c>
      <c r="Y596" s="232" t="s">
        <v>1801</v>
      </c>
      <c r="Z596" s="231" t="s">
        <v>1768</v>
      </c>
      <c r="AA596" s="255"/>
      <c r="AB596" s="255"/>
      <c r="AC596" s="255"/>
      <c r="AD596" s="255"/>
      <c r="AE596" s="255"/>
      <c r="AF596" s="255"/>
      <c r="AG596" s="255"/>
      <c r="AH596" s="255"/>
      <c r="AI596" s="255"/>
      <c r="AJ596" s="255"/>
      <c r="AK596" s="255"/>
      <c r="AL596" s="255"/>
      <c r="AM596" s="255"/>
      <c r="AN596" s="255"/>
      <c r="AO596" s="255"/>
      <c r="AP596" s="255"/>
      <c r="AQ596" s="255"/>
      <c r="AR596" s="255"/>
      <c r="AS596" s="255"/>
      <c r="AT596" s="255"/>
      <c r="AU596" s="255"/>
      <c r="AV596" s="255"/>
      <c r="AW596" s="255"/>
      <c r="AX596" s="255"/>
      <c r="AY596" s="255"/>
      <c r="AZ596" s="255"/>
      <c r="BA596" s="255"/>
      <c r="BB596" s="255"/>
    </row>
    <row r="597" spans="2:54" s="241" customFormat="1" ht="76.5">
      <c r="B597" s="263" t="e">
        <f>IF('Formulario PPGR2'!$G631="","",CONCATENATE('Formulario PPGR2'!$C631,".",'Formulario PPGR2'!$D631,".",'Formulario PPGR2'!$E631,".",'Formulario PPGR2'!$F631))</f>
        <v>#REF!</v>
      </c>
      <c r="C597" s="263"/>
      <c r="D597" s="263" t="e">
        <f>IF('Formulario PPGR2'!$G631="","",'Formulario PPGR1'!#REF!)</f>
        <v>#REF!</v>
      </c>
      <c r="E597" s="263" t="e">
        <f>IF('Formulario PPGR2'!$G631="","",'Formulario PPGR1'!#REF!)</f>
        <v>#REF!</v>
      </c>
      <c r="F597" s="263" t="e">
        <f>IF('Formulario PPGR2'!$G631="","",'Formulario PPGR1'!#REF!)</f>
        <v>#REF!</v>
      </c>
      <c r="G597" s="232" t="s">
        <v>432</v>
      </c>
      <c r="H597" s="232" t="s">
        <v>1802</v>
      </c>
      <c r="I597" s="232" t="s">
        <v>1803</v>
      </c>
      <c r="J597" s="231"/>
      <c r="K597" s="231"/>
      <c r="L597" s="231"/>
      <c r="M597" s="231">
        <v>1</v>
      </c>
      <c r="N597" s="231"/>
      <c r="O597" s="231"/>
      <c r="P597" s="231"/>
      <c r="Q597" s="231">
        <v>1</v>
      </c>
      <c r="R597" s="231"/>
      <c r="S597" s="231"/>
      <c r="T597" s="231"/>
      <c r="U597" s="231"/>
      <c r="V597" s="239">
        <f>+Tabla2[[#This Row],[Dic]]+Tabla2[[#This Row],[Nov]]+Tabla2[[#This Row],[Oct]]+Tabla2[[#This Row],[Sep]]+Tabla2[[#This Row],[Ago]]+Tabla2[[#This Row],[Jul]]+Tabla2[[#This Row],[Jun]]+Tabla2[[#This Row],[May]]+Tabla2[[#This Row],[Abr]]+Tabla2[[#This Row],[Mar]]+Tabla2[[#This Row],[Feb]]+Tabla2[[#This Row],[Ene]]</f>
        <v>2</v>
      </c>
      <c r="W597" s="259" t="s">
        <v>497</v>
      </c>
      <c r="X597" s="259" t="s">
        <v>507</v>
      </c>
      <c r="Y597" s="232" t="s">
        <v>1804</v>
      </c>
      <c r="Z597" s="231" t="s">
        <v>1805</v>
      </c>
      <c r="AA597" s="255"/>
      <c r="AB597" s="255"/>
      <c r="AC597" s="255"/>
      <c r="AD597" s="255"/>
      <c r="AE597" s="255"/>
      <c r="AF597" s="255"/>
      <c r="AG597" s="255"/>
      <c r="AH597" s="255"/>
      <c r="AI597" s="255"/>
      <c r="AJ597" s="255"/>
      <c r="AK597" s="255"/>
      <c r="AL597" s="255"/>
      <c r="AM597" s="255"/>
      <c r="AN597" s="255"/>
      <c r="AO597" s="255"/>
      <c r="AP597" s="255"/>
      <c r="AQ597" s="255"/>
      <c r="AR597" s="255"/>
      <c r="AS597" s="255"/>
      <c r="AT597" s="255"/>
      <c r="AU597" s="255"/>
      <c r="AV597" s="255"/>
      <c r="AW597" s="255"/>
      <c r="AX597" s="255"/>
      <c r="AY597" s="255"/>
      <c r="AZ597" s="255"/>
      <c r="BA597" s="255"/>
      <c r="BB597" s="255"/>
    </row>
    <row r="598" spans="2:54" s="241" customFormat="1" ht="76.5">
      <c r="B598" s="263" t="e">
        <f>IF('Formulario PPGR2'!$G632="","",CONCATENATE('Formulario PPGR2'!$C632,".",'Formulario PPGR2'!$D632,".",'Formulario PPGR2'!$E632,".",'Formulario PPGR2'!$F632))</f>
        <v>#REF!</v>
      </c>
      <c r="C598" s="263"/>
      <c r="D598" s="263" t="e">
        <f>IF('Formulario PPGR2'!$G632="","",'Formulario PPGR1'!#REF!)</f>
        <v>#REF!</v>
      </c>
      <c r="E598" s="263" t="e">
        <f>IF('Formulario PPGR2'!$G632="","",'Formulario PPGR1'!#REF!)</f>
        <v>#REF!</v>
      </c>
      <c r="F598" s="263" t="e">
        <f>IF('Formulario PPGR2'!$G632="","",'Formulario PPGR1'!#REF!)</f>
        <v>#REF!</v>
      </c>
      <c r="G598" s="232" t="s">
        <v>432</v>
      </c>
      <c r="H598" s="232" t="s">
        <v>1806</v>
      </c>
      <c r="I598" s="232" t="s">
        <v>1807</v>
      </c>
      <c r="J598" s="231"/>
      <c r="K598" s="231"/>
      <c r="L598" s="231"/>
      <c r="M598" s="231"/>
      <c r="N598" s="231"/>
      <c r="O598" s="231"/>
      <c r="P598" s="231"/>
      <c r="Q598" s="231"/>
      <c r="R598" s="231"/>
      <c r="S598" s="231"/>
      <c r="T598" s="231"/>
      <c r="U598" s="231">
        <v>1</v>
      </c>
      <c r="V598" s="239">
        <f>+Tabla2[[#This Row],[Dic]]+Tabla2[[#This Row],[Nov]]+Tabla2[[#This Row],[Oct]]+Tabla2[[#This Row],[Sep]]+Tabla2[[#This Row],[Ago]]+Tabla2[[#This Row],[Jul]]+Tabla2[[#This Row],[Jun]]+Tabla2[[#This Row],[May]]+Tabla2[[#This Row],[Abr]]+Tabla2[[#This Row],[Mar]]+Tabla2[[#This Row],[Feb]]+Tabla2[[#This Row],[Ene]]</f>
        <v>1</v>
      </c>
      <c r="W598" s="259" t="s">
        <v>513</v>
      </c>
      <c r="X598" s="259"/>
      <c r="Y598" s="232"/>
      <c r="Z598" s="231" t="s">
        <v>1805</v>
      </c>
      <c r="AA598" s="255"/>
      <c r="AB598" s="255"/>
      <c r="AC598" s="255"/>
      <c r="AD598" s="255"/>
      <c r="AE598" s="255"/>
      <c r="AF598" s="255"/>
      <c r="AG598" s="255"/>
      <c r="AH598" s="255"/>
      <c r="AI598" s="255"/>
      <c r="AJ598" s="255"/>
      <c r="AK598" s="255"/>
      <c r="AL598" s="255"/>
      <c r="AM598" s="255"/>
      <c r="AN598" s="255"/>
      <c r="AO598" s="255"/>
      <c r="AP598" s="255"/>
      <c r="AQ598" s="255"/>
      <c r="AR598" s="255"/>
      <c r="AS598" s="255"/>
      <c r="AT598" s="255"/>
      <c r="AU598" s="255"/>
      <c r="AV598" s="255"/>
      <c r="AW598" s="255"/>
      <c r="AX598" s="255"/>
      <c r="AY598" s="255"/>
      <c r="AZ598" s="255"/>
      <c r="BA598" s="255"/>
      <c r="BB598" s="255"/>
    </row>
    <row r="599" spans="2:54" s="241" customFormat="1" ht="63.75">
      <c r="B599" s="263" t="e">
        <f>IF('Formulario PPGR2'!$G633="","",CONCATENATE('Formulario PPGR2'!$C633,".",'Formulario PPGR2'!$D633,".",'Formulario PPGR2'!$E633,".",'Formulario PPGR2'!$F633))</f>
        <v>#REF!</v>
      </c>
      <c r="C599" s="263"/>
      <c r="D599" s="263" t="e">
        <f>IF('Formulario PPGR2'!$G633="","",'Formulario PPGR1'!#REF!)</f>
        <v>#REF!</v>
      </c>
      <c r="E599" s="263" t="e">
        <f>IF('Formulario PPGR2'!$G633="","",'Formulario PPGR1'!#REF!)</f>
        <v>#REF!</v>
      </c>
      <c r="F599" s="263" t="e">
        <f>IF('Formulario PPGR2'!$G633="","",'Formulario PPGR1'!#REF!)</f>
        <v>#REF!</v>
      </c>
      <c r="G599" s="232" t="s">
        <v>432</v>
      </c>
      <c r="H599" s="232" t="s">
        <v>1808</v>
      </c>
      <c r="I599" s="232" t="s">
        <v>1809</v>
      </c>
      <c r="J599" s="231"/>
      <c r="K599" s="231"/>
      <c r="L599" s="231">
        <v>1</v>
      </c>
      <c r="M599" s="231"/>
      <c r="N599" s="231"/>
      <c r="O599" s="231">
        <v>1</v>
      </c>
      <c r="P599" s="231"/>
      <c r="Q599" s="231"/>
      <c r="R599" s="231">
        <v>1</v>
      </c>
      <c r="S599" s="231"/>
      <c r="T599" s="231"/>
      <c r="U599" s="231">
        <v>1</v>
      </c>
      <c r="V599" s="239">
        <f>+Tabla2[[#This Row],[Dic]]+Tabla2[[#This Row],[Nov]]+Tabla2[[#This Row],[Oct]]+Tabla2[[#This Row],[Sep]]+Tabla2[[#This Row],[Ago]]+Tabla2[[#This Row],[Jul]]+Tabla2[[#This Row],[Jun]]+Tabla2[[#This Row],[May]]+Tabla2[[#This Row],[Abr]]+Tabla2[[#This Row],[Mar]]+Tabla2[[#This Row],[Feb]]+Tabla2[[#This Row],[Ene]]</f>
        <v>4</v>
      </c>
      <c r="W599" s="259" t="s">
        <v>513</v>
      </c>
      <c r="X599" s="259"/>
      <c r="Y599" s="232"/>
      <c r="Z599" s="231" t="s">
        <v>1805</v>
      </c>
      <c r="AA599" s="255"/>
      <c r="AB599" s="255"/>
      <c r="AC599" s="255"/>
      <c r="AD599" s="255"/>
      <c r="AE599" s="255"/>
      <c r="AF599" s="255"/>
      <c r="AG599" s="255"/>
      <c r="AH599" s="255"/>
      <c r="AI599" s="255"/>
      <c r="AJ599" s="255"/>
      <c r="AK599" s="255"/>
      <c r="AL599" s="255"/>
      <c r="AM599" s="255"/>
      <c r="AN599" s="255"/>
      <c r="AO599" s="255"/>
      <c r="AP599" s="255"/>
      <c r="AQ599" s="255"/>
      <c r="AR599" s="255"/>
      <c r="AS599" s="255"/>
      <c r="AT599" s="255"/>
      <c r="AU599" s="255"/>
      <c r="AV599" s="255"/>
      <c r="AW599" s="255"/>
      <c r="AX599" s="255"/>
      <c r="AY599" s="255"/>
      <c r="AZ599" s="255"/>
      <c r="BA599" s="255"/>
      <c r="BB599" s="255"/>
    </row>
    <row r="600" spans="2:54" s="241" customFormat="1" ht="51">
      <c r="B600" s="263" t="e">
        <f>IF('Formulario PPGR2'!$G634="","",CONCATENATE('Formulario PPGR2'!$C634,".",'Formulario PPGR2'!$D634,".",'Formulario PPGR2'!$E634,".",'Formulario PPGR2'!$F634))</f>
        <v>#REF!</v>
      </c>
      <c r="C600" s="263"/>
      <c r="D600" s="263" t="e">
        <f>IF('Formulario PPGR2'!$G634="","",'Formulario PPGR1'!#REF!)</f>
        <v>#REF!</v>
      </c>
      <c r="E600" s="263" t="e">
        <f>IF('Formulario PPGR2'!$G634="","",'Formulario PPGR1'!#REF!)</f>
        <v>#REF!</v>
      </c>
      <c r="F600" s="263" t="e">
        <f>IF('Formulario PPGR2'!$G634="","",'Formulario PPGR1'!#REF!)</f>
        <v>#REF!</v>
      </c>
      <c r="G600" s="232" t="s">
        <v>432</v>
      </c>
      <c r="H600" s="232" t="s">
        <v>1810</v>
      </c>
      <c r="I600" s="232" t="s">
        <v>1811</v>
      </c>
      <c r="J600" s="231"/>
      <c r="K600" s="231"/>
      <c r="L600" s="231">
        <v>1</v>
      </c>
      <c r="M600" s="231"/>
      <c r="N600" s="231"/>
      <c r="O600" s="231">
        <v>1</v>
      </c>
      <c r="P600" s="231"/>
      <c r="Q600" s="231"/>
      <c r="R600" s="231">
        <v>1</v>
      </c>
      <c r="S600" s="231"/>
      <c r="T600" s="231"/>
      <c r="U600" s="231">
        <v>1</v>
      </c>
      <c r="V600" s="239">
        <f>+Tabla2[[#This Row],[Dic]]+Tabla2[[#This Row],[Nov]]+Tabla2[[#This Row],[Oct]]+Tabla2[[#This Row],[Sep]]+Tabla2[[#This Row],[Ago]]+Tabla2[[#This Row],[Jul]]+Tabla2[[#This Row],[Jun]]+Tabla2[[#This Row],[May]]+Tabla2[[#This Row],[Abr]]+Tabla2[[#This Row],[Mar]]+Tabla2[[#This Row],[Feb]]+Tabla2[[#This Row],[Ene]]</f>
        <v>4</v>
      </c>
      <c r="W600" s="259" t="s">
        <v>513</v>
      </c>
      <c r="X600" s="259"/>
      <c r="Y600" s="232"/>
      <c r="Z600" s="231" t="s">
        <v>1805</v>
      </c>
      <c r="AA600" s="255"/>
      <c r="AB600" s="255"/>
      <c r="AC600" s="255"/>
      <c r="AD600" s="255"/>
      <c r="AE600" s="255"/>
      <c r="AF600" s="255"/>
      <c r="AG600" s="255"/>
      <c r="AH600" s="255"/>
      <c r="AI600" s="255"/>
      <c r="AJ600" s="255"/>
      <c r="AK600" s="255"/>
      <c r="AL600" s="255"/>
      <c r="AM600" s="255"/>
      <c r="AN600" s="255"/>
      <c r="AO600" s="255"/>
      <c r="AP600" s="255"/>
      <c r="AQ600" s="255"/>
      <c r="AR600" s="255"/>
      <c r="AS600" s="255"/>
      <c r="AT600" s="255"/>
      <c r="AU600" s="255"/>
      <c r="AV600" s="255"/>
      <c r="AW600" s="255"/>
      <c r="AX600" s="255"/>
      <c r="AY600" s="255"/>
      <c r="AZ600" s="255"/>
      <c r="BA600" s="255"/>
      <c r="BB600" s="255"/>
    </row>
    <row r="601" spans="2:54" s="241" customFormat="1" ht="76.5">
      <c r="B601" s="263" t="e">
        <f>IF('Formulario PPGR2'!$G675="","",CONCATENATE('Formulario PPGR2'!$C675,".",'Formulario PPGR2'!$D675,".",'Formulario PPGR2'!$E675,".",'Formulario PPGR2'!$F675))</f>
        <v>#REF!</v>
      </c>
      <c r="C601" s="263"/>
      <c r="D601" s="263" t="e">
        <f>IF('Formulario PPGR2'!$G675="","",'Formulario PPGR1'!#REF!)</f>
        <v>#REF!</v>
      </c>
      <c r="E601" s="263" t="e">
        <f>IF('Formulario PPGR2'!$G675="","",'Formulario PPGR1'!#REF!)</f>
        <v>#REF!</v>
      </c>
      <c r="F601" s="263" t="e">
        <f>IF('Formulario PPGR2'!$G675="","",'Formulario PPGR1'!#REF!)</f>
        <v>#REF!</v>
      </c>
      <c r="G601" s="232" t="s">
        <v>432</v>
      </c>
      <c r="H601" s="232" t="s">
        <v>1812</v>
      </c>
      <c r="I601" s="232" t="s">
        <v>1803</v>
      </c>
      <c r="J601" s="231"/>
      <c r="K601" s="231"/>
      <c r="L601" s="231"/>
      <c r="M601" s="231">
        <v>1</v>
      </c>
      <c r="N601" s="231"/>
      <c r="O601" s="231"/>
      <c r="P601" s="231"/>
      <c r="Q601" s="231">
        <v>1</v>
      </c>
      <c r="R601" s="231"/>
      <c r="S601" s="231"/>
      <c r="T601" s="231"/>
      <c r="U601" s="231"/>
      <c r="V601" s="239">
        <f>+Tabla2[[#This Row],[Dic]]+Tabla2[[#This Row],[Nov]]+Tabla2[[#This Row],[Oct]]+Tabla2[[#This Row],[Sep]]+Tabla2[[#This Row],[Ago]]+Tabla2[[#This Row],[Jul]]+Tabla2[[#This Row],[Jun]]+Tabla2[[#This Row],[May]]+Tabla2[[#This Row],[Abr]]+Tabla2[[#This Row],[Mar]]+Tabla2[[#This Row],[Feb]]+Tabla2[[#This Row],[Ene]]</f>
        <v>2</v>
      </c>
      <c r="W601" s="259" t="s">
        <v>497</v>
      </c>
      <c r="X601" s="259" t="s">
        <v>507</v>
      </c>
      <c r="Y601" s="232" t="s">
        <v>1804</v>
      </c>
      <c r="Z601" s="231" t="s">
        <v>1813</v>
      </c>
      <c r="AA601" s="255"/>
      <c r="AB601" s="255"/>
      <c r="AC601" s="255"/>
      <c r="AD601" s="255"/>
      <c r="AE601" s="255"/>
      <c r="AF601" s="255"/>
      <c r="AG601" s="255"/>
      <c r="AH601" s="255"/>
      <c r="AI601" s="255"/>
      <c r="AJ601" s="255"/>
      <c r="AK601" s="255"/>
      <c r="AL601" s="255"/>
      <c r="AM601" s="255"/>
      <c r="AN601" s="255"/>
      <c r="AO601" s="255"/>
      <c r="AP601" s="255"/>
      <c r="AQ601" s="255"/>
      <c r="AR601" s="255"/>
      <c r="AS601" s="255"/>
      <c r="AT601" s="255"/>
      <c r="AU601" s="255"/>
      <c r="AV601" s="255"/>
      <c r="AW601" s="255"/>
      <c r="AX601" s="255"/>
      <c r="AY601" s="255"/>
      <c r="AZ601" s="255"/>
      <c r="BA601" s="255"/>
      <c r="BB601" s="255"/>
    </row>
    <row r="602" spans="2:54" s="241" customFormat="1" ht="76.5">
      <c r="B602" s="263" t="e">
        <f>IF('Formulario PPGR2'!$G676="","",CONCATENATE('Formulario PPGR2'!$C676,".",'Formulario PPGR2'!$D676,".",'Formulario PPGR2'!$E676,".",'Formulario PPGR2'!$F676))</f>
        <v>#REF!</v>
      </c>
      <c r="C602" s="263"/>
      <c r="D602" s="263" t="e">
        <f>IF('Formulario PPGR2'!$G676="","",'Formulario PPGR1'!#REF!)</f>
        <v>#REF!</v>
      </c>
      <c r="E602" s="263" t="e">
        <f>IF('Formulario PPGR2'!$G676="","",'Formulario PPGR1'!#REF!)</f>
        <v>#REF!</v>
      </c>
      <c r="F602" s="263" t="e">
        <f>IF('Formulario PPGR2'!$G676="","",'Formulario PPGR1'!#REF!)</f>
        <v>#REF!</v>
      </c>
      <c r="G602" s="232" t="s">
        <v>432</v>
      </c>
      <c r="H602" s="232" t="s">
        <v>1814</v>
      </c>
      <c r="I602" s="232" t="s">
        <v>1807</v>
      </c>
      <c r="J602" s="231"/>
      <c r="K602" s="231"/>
      <c r="L602" s="231"/>
      <c r="M602" s="231"/>
      <c r="N602" s="231"/>
      <c r="O602" s="231"/>
      <c r="P602" s="231"/>
      <c r="Q602" s="231"/>
      <c r="R602" s="231"/>
      <c r="S602" s="231"/>
      <c r="T602" s="231"/>
      <c r="U602" s="231">
        <v>1</v>
      </c>
      <c r="V602" s="239">
        <f>+Tabla2[[#This Row],[Dic]]+Tabla2[[#This Row],[Nov]]+Tabla2[[#This Row],[Oct]]+Tabla2[[#This Row],[Sep]]+Tabla2[[#This Row],[Ago]]+Tabla2[[#This Row],[Jul]]+Tabla2[[#This Row],[Jun]]+Tabla2[[#This Row],[May]]+Tabla2[[#This Row],[Abr]]+Tabla2[[#This Row],[Mar]]+Tabla2[[#This Row],[Feb]]+Tabla2[[#This Row],[Ene]]</f>
        <v>1</v>
      </c>
      <c r="W602" s="259" t="s">
        <v>513</v>
      </c>
      <c r="X602" s="259"/>
      <c r="Y602" s="232"/>
      <c r="Z602" s="231" t="s">
        <v>1813</v>
      </c>
      <c r="AA602" s="255"/>
      <c r="AB602" s="255"/>
      <c r="AC602" s="255"/>
      <c r="AD602" s="255"/>
      <c r="AE602" s="255"/>
      <c r="AF602" s="255"/>
      <c r="AG602" s="255"/>
      <c r="AH602" s="255"/>
      <c r="AI602" s="255"/>
      <c r="AJ602" s="255"/>
      <c r="AK602" s="255"/>
      <c r="AL602" s="255"/>
      <c r="AM602" s="255"/>
      <c r="AN602" s="255"/>
      <c r="AO602" s="255"/>
      <c r="AP602" s="255"/>
      <c r="AQ602" s="255"/>
      <c r="AR602" s="255"/>
      <c r="AS602" s="255"/>
      <c r="AT602" s="255"/>
      <c r="AU602" s="255"/>
      <c r="AV602" s="255"/>
      <c r="AW602" s="255"/>
      <c r="AX602" s="255"/>
      <c r="AY602" s="255"/>
      <c r="AZ602" s="255"/>
      <c r="BA602" s="255"/>
      <c r="BB602" s="255"/>
    </row>
    <row r="603" spans="2:54" s="241" customFormat="1" ht="63.75">
      <c r="B603" s="263" t="e">
        <f>IF('Formulario PPGR2'!$G677="","",CONCATENATE('Formulario PPGR2'!$C677,".",'Formulario PPGR2'!$D677,".",'Formulario PPGR2'!$E677,".",'Formulario PPGR2'!$F677))</f>
        <v>#REF!</v>
      </c>
      <c r="C603" s="263"/>
      <c r="D603" s="263" t="e">
        <f>IF('Formulario PPGR2'!$G677="","",'Formulario PPGR1'!#REF!)</f>
        <v>#REF!</v>
      </c>
      <c r="E603" s="263" t="e">
        <f>IF('Formulario PPGR2'!$G677="","",'Formulario PPGR1'!#REF!)</f>
        <v>#REF!</v>
      </c>
      <c r="F603" s="263" t="e">
        <f>IF('Formulario PPGR2'!$G677="","",'Formulario PPGR1'!#REF!)</f>
        <v>#REF!</v>
      </c>
      <c r="G603" s="232" t="s">
        <v>432</v>
      </c>
      <c r="H603" s="232" t="s">
        <v>1815</v>
      </c>
      <c r="I603" s="232" t="s">
        <v>1809</v>
      </c>
      <c r="J603" s="231"/>
      <c r="K603" s="231"/>
      <c r="L603" s="231">
        <v>1</v>
      </c>
      <c r="M603" s="231"/>
      <c r="N603" s="231"/>
      <c r="O603" s="231">
        <v>1</v>
      </c>
      <c r="P603" s="231"/>
      <c r="Q603" s="231"/>
      <c r="R603" s="231">
        <v>1</v>
      </c>
      <c r="S603" s="231"/>
      <c r="T603" s="231"/>
      <c r="U603" s="231">
        <v>1</v>
      </c>
      <c r="V603" s="239">
        <f>+Tabla2[[#This Row],[Dic]]+Tabla2[[#This Row],[Nov]]+Tabla2[[#This Row],[Oct]]+Tabla2[[#This Row],[Sep]]+Tabla2[[#This Row],[Ago]]+Tabla2[[#This Row],[Jul]]+Tabla2[[#This Row],[Jun]]+Tabla2[[#This Row],[May]]+Tabla2[[#This Row],[Abr]]+Tabla2[[#This Row],[Mar]]+Tabla2[[#This Row],[Feb]]+Tabla2[[#This Row],[Ene]]</f>
        <v>4</v>
      </c>
      <c r="W603" s="259" t="s">
        <v>513</v>
      </c>
      <c r="X603" s="259"/>
      <c r="Y603" s="232"/>
      <c r="Z603" s="231" t="s">
        <v>1813</v>
      </c>
      <c r="AA603" s="255"/>
      <c r="AB603" s="255"/>
      <c r="AC603" s="255"/>
      <c r="AD603" s="255"/>
      <c r="AE603" s="255"/>
      <c r="AF603" s="255"/>
      <c r="AG603" s="255"/>
      <c r="AH603" s="255"/>
      <c r="AI603" s="255"/>
      <c r="AJ603" s="255"/>
      <c r="AK603" s="255"/>
      <c r="AL603" s="255"/>
      <c r="AM603" s="255"/>
      <c r="AN603" s="255"/>
      <c r="AO603" s="255"/>
      <c r="AP603" s="255"/>
      <c r="AQ603" s="255"/>
      <c r="AR603" s="255"/>
      <c r="AS603" s="255"/>
      <c r="AT603" s="255"/>
      <c r="AU603" s="255"/>
      <c r="AV603" s="255"/>
      <c r="AW603" s="255"/>
      <c r="AX603" s="255"/>
      <c r="AY603" s="255"/>
      <c r="AZ603" s="255"/>
      <c r="BA603" s="255"/>
      <c r="BB603" s="255"/>
    </row>
    <row r="604" spans="2:54" s="241" customFormat="1" ht="51">
      <c r="B604" s="263" t="e">
        <f>IF('Formulario PPGR2'!$G678="","",CONCATENATE('Formulario PPGR2'!$C678,".",'Formulario PPGR2'!$D678,".",'Formulario PPGR2'!$E678,".",'Formulario PPGR2'!$F678))</f>
        <v>#REF!</v>
      </c>
      <c r="C604" s="263"/>
      <c r="D604" s="263" t="e">
        <f>IF('Formulario PPGR2'!$G678="","",'Formulario PPGR1'!#REF!)</f>
        <v>#REF!</v>
      </c>
      <c r="E604" s="263" t="e">
        <f>IF('Formulario PPGR2'!$G678="","",'Formulario PPGR1'!#REF!)</f>
        <v>#REF!</v>
      </c>
      <c r="F604" s="263" t="e">
        <f>IF('Formulario PPGR2'!$G678="","",'Formulario PPGR1'!#REF!)</f>
        <v>#REF!</v>
      </c>
      <c r="G604" s="232" t="s">
        <v>432</v>
      </c>
      <c r="H604" s="232" t="s">
        <v>1816</v>
      </c>
      <c r="I604" s="232" t="s">
        <v>1811</v>
      </c>
      <c r="J604" s="231"/>
      <c r="K604" s="231"/>
      <c r="L604" s="231">
        <v>1</v>
      </c>
      <c r="M604" s="231"/>
      <c r="N604" s="231"/>
      <c r="O604" s="231">
        <v>1</v>
      </c>
      <c r="P604" s="231"/>
      <c r="Q604" s="231"/>
      <c r="R604" s="231">
        <v>1</v>
      </c>
      <c r="S604" s="231"/>
      <c r="T604" s="231"/>
      <c r="U604" s="231">
        <v>1</v>
      </c>
      <c r="V604" s="239">
        <f>+Tabla2[[#This Row],[Dic]]+Tabla2[[#This Row],[Nov]]+Tabla2[[#This Row],[Oct]]+Tabla2[[#This Row],[Sep]]+Tabla2[[#This Row],[Ago]]+Tabla2[[#This Row],[Jul]]+Tabla2[[#This Row],[Jun]]+Tabla2[[#This Row],[May]]+Tabla2[[#This Row],[Abr]]+Tabla2[[#This Row],[Mar]]+Tabla2[[#This Row],[Feb]]+Tabla2[[#This Row],[Ene]]</f>
        <v>4</v>
      </c>
      <c r="W604" s="259" t="s">
        <v>513</v>
      </c>
      <c r="X604" s="259"/>
      <c r="Y604" s="232"/>
      <c r="Z604" s="231" t="s">
        <v>1813</v>
      </c>
      <c r="AA604" s="255"/>
      <c r="AB604" s="255"/>
      <c r="AC604" s="255"/>
      <c r="AD604" s="255"/>
      <c r="AE604" s="255"/>
      <c r="AF604" s="255"/>
      <c r="AG604" s="255"/>
      <c r="AH604" s="255"/>
      <c r="AI604" s="255"/>
      <c r="AJ604" s="255"/>
      <c r="AK604" s="255"/>
      <c r="AL604" s="255"/>
      <c r="AM604" s="255"/>
      <c r="AN604" s="255"/>
      <c r="AO604" s="255"/>
      <c r="AP604" s="255"/>
      <c r="AQ604" s="255"/>
      <c r="AR604" s="255"/>
      <c r="AS604" s="255"/>
      <c r="AT604" s="255"/>
      <c r="AU604" s="255"/>
      <c r="AV604" s="255"/>
      <c r="AW604" s="255"/>
      <c r="AX604" s="255"/>
      <c r="AY604" s="255"/>
      <c r="AZ604" s="255"/>
      <c r="BA604" s="255"/>
      <c r="BB604" s="255"/>
    </row>
    <row r="605" spans="2:54" s="241" customFormat="1" ht="76.5">
      <c r="B605" s="263" t="e">
        <f>IF('Formulario PPGR2'!$G612="","",CONCATENATE('Formulario PPGR2'!$C612,".",'Formulario PPGR2'!$D612,".",'Formulario PPGR2'!$E612,".",'Formulario PPGR2'!$F612))</f>
        <v>#REF!</v>
      </c>
      <c r="C605" s="263"/>
      <c r="D605" s="263" t="e">
        <f>IF('Formulario PPGR2'!$G612="","",'Formulario PPGR1'!#REF!)</f>
        <v>#REF!</v>
      </c>
      <c r="E605" s="263" t="e">
        <f>IF('Formulario PPGR2'!$G612="","",'Formulario PPGR1'!#REF!)</f>
        <v>#REF!</v>
      </c>
      <c r="F605" s="263" t="e">
        <f>IF('Formulario PPGR2'!$G612="","",'Formulario PPGR1'!#REF!)</f>
        <v>#REF!</v>
      </c>
      <c r="G605" s="232" t="s">
        <v>432</v>
      </c>
      <c r="H605" s="232" t="s">
        <v>1817</v>
      </c>
      <c r="I605" s="232" t="s">
        <v>1803</v>
      </c>
      <c r="J605" s="231"/>
      <c r="K605" s="231"/>
      <c r="L605" s="231"/>
      <c r="M605" s="231">
        <v>1</v>
      </c>
      <c r="N605" s="231"/>
      <c r="O605" s="231"/>
      <c r="P605" s="231"/>
      <c r="Q605" s="231">
        <v>1</v>
      </c>
      <c r="R605" s="231"/>
      <c r="S605" s="231"/>
      <c r="T605" s="231"/>
      <c r="U605" s="231"/>
      <c r="V605" s="239">
        <f>+Tabla2[[#This Row],[Dic]]+Tabla2[[#This Row],[Nov]]+Tabla2[[#This Row],[Oct]]+Tabla2[[#This Row],[Sep]]+Tabla2[[#This Row],[Ago]]+Tabla2[[#This Row],[Jul]]+Tabla2[[#This Row],[Jun]]+Tabla2[[#This Row],[May]]+Tabla2[[#This Row],[Abr]]+Tabla2[[#This Row],[Mar]]+Tabla2[[#This Row],[Feb]]+Tabla2[[#This Row],[Ene]]</f>
        <v>2</v>
      </c>
      <c r="W605" s="259" t="s">
        <v>497</v>
      </c>
      <c r="X605" s="259" t="s">
        <v>507</v>
      </c>
      <c r="Y605" s="232" t="s">
        <v>1804</v>
      </c>
      <c r="Z605" s="231" t="s">
        <v>1516</v>
      </c>
      <c r="AA605" s="255"/>
      <c r="AB605" s="255"/>
      <c r="AC605" s="255"/>
      <c r="AD605" s="255"/>
      <c r="AE605" s="255"/>
      <c r="AF605" s="255"/>
      <c r="AG605" s="255"/>
      <c r="AH605" s="255"/>
      <c r="AI605" s="255"/>
      <c r="AJ605" s="255"/>
      <c r="AK605" s="255"/>
      <c r="AL605" s="255"/>
      <c r="AM605" s="255"/>
      <c r="AN605" s="255"/>
      <c r="AO605" s="255"/>
      <c r="AP605" s="255"/>
      <c r="AQ605" s="255"/>
      <c r="AR605" s="255"/>
      <c r="AS605" s="255"/>
      <c r="AT605" s="255"/>
      <c r="AU605" s="255"/>
      <c r="AV605" s="255"/>
      <c r="AW605" s="255"/>
      <c r="AX605" s="255"/>
      <c r="AY605" s="255"/>
      <c r="AZ605" s="255"/>
      <c r="BA605" s="255"/>
      <c r="BB605" s="255"/>
    </row>
    <row r="606" spans="2:54" s="241" customFormat="1" ht="76.5">
      <c r="B606" s="263" t="e">
        <f>IF('Formulario PPGR2'!$G613="","",CONCATENATE('Formulario PPGR2'!$C613,".",'Formulario PPGR2'!$D613,".",'Formulario PPGR2'!$E613,".",'Formulario PPGR2'!$F613))</f>
        <v>#REF!</v>
      </c>
      <c r="C606" s="263"/>
      <c r="D606" s="263" t="e">
        <f>IF('Formulario PPGR2'!$G613="","",'Formulario PPGR1'!#REF!)</f>
        <v>#REF!</v>
      </c>
      <c r="E606" s="263" t="e">
        <f>IF('Formulario PPGR2'!$G613="","",'Formulario PPGR1'!#REF!)</f>
        <v>#REF!</v>
      </c>
      <c r="F606" s="263" t="e">
        <f>IF('Formulario PPGR2'!$G613="","",'Formulario PPGR1'!#REF!)</f>
        <v>#REF!</v>
      </c>
      <c r="G606" s="232" t="s">
        <v>432</v>
      </c>
      <c r="H606" s="232" t="s">
        <v>1818</v>
      </c>
      <c r="I606" s="232" t="s">
        <v>1807</v>
      </c>
      <c r="J606" s="231"/>
      <c r="K606" s="231"/>
      <c r="L606" s="231"/>
      <c r="M606" s="231"/>
      <c r="N606" s="231"/>
      <c r="O606" s="231"/>
      <c r="P606" s="231"/>
      <c r="Q606" s="231"/>
      <c r="R606" s="231"/>
      <c r="S606" s="231"/>
      <c r="T606" s="231"/>
      <c r="U606" s="231">
        <v>1</v>
      </c>
      <c r="V606" s="239">
        <f>+Tabla2[[#This Row],[Dic]]+Tabla2[[#This Row],[Nov]]+Tabla2[[#This Row],[Oct]]+Tabla2[[#This Row],[Sep]]+Tabla2[[#This Row],[Ago]]+Tabla2[[#This Row],[Jul]]+Tabla2[[#This Row],[Jun]]+Tabla2[[#This Row],[May]]+Tabla2[[#This Row],[Abr]]+Tabla2[[#This Row],[Mar]]+Tabla2[[#This Row],[Feb]]+Tabla2[[#This Row],[Ene]]</f>
        <v>1</v>
      </c>
      <c r="W606" s="259" t="s">
        <v>513</v>
      </c>
      <c r="X606" s="259"/>
      <c r="Y606" s="232"/>
      <c r="Z606" s="231" t="s">
        <v>1516</v>
      </c>
      <c r="AA606" s="255"/>
      <c r="AB606" s="255"/>
      <c r="AC606" s="255"/>
      <c r="AD606" s="255"/>
      <c r="AE606" s="255"/>
      <c r="AF606" s="255"/>
      <c r="AG606" s="255"/>
      <c r="AH606" s="255"/>
      <c r="AI606" s="255"/>
      <c r="AJ606" s="255"/>
      <c r="AK606" s="255"/>
      <c r="AL606" s="255"/>
      <c r="AM606" s="255"/>
      <c r="AN606" s="255"/>
      <c r="AO606" s="255"/>
      <c r="AP606" s="255"/>
      <c r="AQ606" s="255"/>
      <c r="AR606" s="255"/>
      <c r="AS606" s="255"/>
      <c r="AT606" s="255"/>
      <c r="AU606" s="255"/>
      <c r="AV606" s="255"/>
      <c r="AW606" s="255"/>
      <c r="AX606" s="255"/>
      <c r="AY606" s="255"/>
      <c r="AZ606" s="255"/>
      <c r="BA606" s="255"/>
      <c r="BB606" s="255"/>
    </row>
    <row r="607" spans="2:54" s="241" customFormat="1" ht="63.75">
      <c r="B607" s="263" t="e">
        <f>IF('Formulario PPGR2'!$G614="","",CONCATENATE('Formulario PPGR2'!$C614,".",'Formulario PPGR2'!$D614,".",'Formulario PPGR2'!$E614,".",'Formulario PPGR2'!$F614))</f>
        <v>#REF!</v>
      </c>
      <c r="C607" s="263"/>
      <c r="D607" s="263" t="e">
        <f>IF('Formulario PPGR2'!$G614="","",'Formulario PPGR1'!#REF!)</f>
        <v>#REF!</v>
      </c>
      <c r="E607" s="263" t="e">
        <f>IF('Formulario PPGR2'!$G614="","",'Formulario PPGR1'!#REF!)</f>
        <v>#REF!</v>
      </c>
      <c r="F607" s="263" t="e">
        <f>IF('Formulario PPGR2'!$G614="","",'Formulario PPGR1'!#REF!)</f>
        <v>#REF!</v>
      </c>
      <c r="G607" s="232" t="s">
        <v>432</v>
      </c>
      <c r="H607" s="232" t="s">
        <v>1819</v>
      </c>
      <c r="I607" s="232" t="s">
        <v>1809</v>
      </c>
      <c r="J607" s="231"/>
      <c r="K607" s="231"/>
      <c r="L607" s="231">
        <v>1</v>
      </c>
      <c r="M607" s="231"/>
      <c r="N607" s="231"/>
      <c r="O607" s="231">
        <v>1</v>
      </c>
      <c r="P607" s="231"/>
      <c r="Q607" s="231"/>
      <c r="R607" s="231">
        <v>1</v>
      </c>
      <c r="S607" s="231"/>
      <c r="T607" s="231"/>
      <c r="U607" s="231">
        <v>1</v>
      </c>
      <c r="V607" s="239">
        <f>+Tabla2[[#This Row],[Dic]]+Tabla2[[#This Row],[Nov]]+Tabla2[[#This Row],[Oct]]+Tabla2[[#This Row],[Sep]]+Tabla2[[#This Row],[Ago]]+Tabla2[[#This Row],[Jul]]+Tabla2[[#This Row],[Jun]]+Tabla2[[#This Row],[May]]+Tabla2[[#This Row],[Abr]]+Tabla2[[#This Row],[Mar]]+Tabla2[[#This Row],[Feb]]+Tabla2[[#This Row],[Ene]]</f>
        <v>4</v>
      </c>
      <c r="W607" s="259" t="s">
        <v>513</v>
      </c>
      <c r="X607" s="259"/>
      <c r="Y607" s="232"/>
      <c r="Z607" s="231" t="s">
        <v>1516</v>
      </c>
      <c r="AA607" s="255"/>
      <c r="AB607" s="255"/>
      <c r="AC607" s="255"/>
      <c r="AD607" s="255"/>
      <c r="AE607" s="255"/>
      <c r="AF607" s="255"/>
      <c r="AG607" s="255"/>
      <c r="AH607" s="255"/>
      <c r="AI607" s="255"/>
      <c r="AJ607" s="255"/>
      <c r="AK607" s="255"/>
      <c r="AL607" s="255"/>
      <c r="AM607" s="255"/>
      <c r="AN607" s="255"/>
      <c r="AO607" s="255"/>
      <c r="AP607" s="255"/>
      <c r="AQ607" s="255"/>
      <c r="AR607" s="255"/>
      <c r="AS607" s="255"/>
      <c r="AT607" s="255"/>
      <c r="AU607" s="255"/>
      <c r="AV607" s="255"/>
      <c r="AW607" s="255"/>
      <c r="AX607" s="255"/>
      <c r="AY607" s="255"/>
      <c r="AZ607" s="255"/>
      <c r="BA607" s="255"/>
      <c r="BB607" s="255"/>
    </row>
    <row r="608" spans="2:54" s="241" customFormat="1" ht="51">
      <c r="B608" s="263" t="e">
        <f>IF('Formulario PPGR2'!$G615="","",CONCATENATE('Formulario PPGR2'!$C615,".",'Formulario PPGR2'!$D615,".",'Formulario PPGR2'!$E615,".",'Formulario PPGR2'!$F615))</f>
        <v>#REF!</v>
      </c>
      <c r="C608" s="263"/>
      <c r="D608" s="263" t="e">
        <f>IF('Formulario PPGR2'!$G615="","",'Formulario PPGR1'!#REF!)</f>
        <v>#REF!</v>
      </c>
      <c r="E608" s="263" t="e">
        <f>IF('Formulario PPGR2'!$G615="","",'Formulario PPGR1'!#REF!)</f>
        <v>#REF!</v>
      </c>
      <c r="F608" s="263" t="e">
        <f>IF('Formulario PPGR2'!$G615="","",'Formulario PPGR1'!#REF!)</f>
        <v>#REF!</v>
      </c>
      <c r="G608" s="232" t="s">
        <v>432</v>
      </c>
      <c r="H608" s="232" t="s">
        <v>1820</v>
      </c>
      <c r="I608" s="232" t="s">
        <v>1811</v>
      </c>
      <c r="J608" s="231"/>
      <c r="K608" s="231"/>
      <c r="L608" s="231">
        <v>1</v>
      </c>
      <c r="M608" s="231"/>
      <c r="N608" s="231"/>
      <c r="O608" s="231">
        <v>1</v>
      </c>
      <c r="P608" s="231"/>
      <c r="Q608" s="231"/>
      <c r="R608" s="231">
        <v>1</v>
      </c>
      <c r="S608" s="231"/>
      <c r="T608" s="231"/>
      <c r="U608" s="231">
        <v>1</v>
      </c>
      <c r="V608" s="239">
        <f>+Tabla2[[#This Row],[Dic]]+Tabla2[[#This Row],[Nov]]+Tabla2[[#This Row],[Oct]]+Tabla2[[#This Row],[Sep]]+Tabla2[[#This Row],[Ago]]+Tabla2[[#This Row],[Jul]]+Tabla2[[#This Row],[Jun]]+Tabla2[[#This Row],[May]]+Tabla2[[#This Row],[Abr]]+Tabla2[[#This Row],[Mar]]+Tabla2[[#This Row],[Feb]]+Tabla2[[#This Row],[Ene]]</f>
        <v>4</v>
      </c>
      <c r="W608" s="259" t="s">
        <v>513</v>
      </c>
      <c r="X608" s="259"/>
      <c r="Y608" s="232"/>
      <c r="Z608" s="231" t="s">
        <v>1516</v>
      </c>
      <c r="AA608" s="255"/>
      <c r="AB608" s="255"/>
      <c r="AC608" s="255"/>
      <c r="AD608" s="255"/>
      <c r="AE608" s="255"/>
      <c r="AF608" s="255"/>
      <c r="AG608" s="255"/>
      <c r="AH608" s="255"/>
      <c r="AI608" s="255"/>
      <c r="AJ608" s="255"/>
      <c r="AK608" s="255"/>
      <c r="AL608" s="255"/>
      <c r="AM608" s="255"/>
      <c r="AN608" s="255"/>
      <c r="AO608" s="255"/>
      <c r="AP608" s="255"/>
      <c r="AQ608" s="255"/>
      <c r="AR608" s="255"/>
      <c r="AS608" s="255"/>
      <c r="AT608" s="255"/>
      <c r="AU608" s="255"/>
      <c r="AV608" s="255"/>
      <c r="AW608" s="255"/>
      <c r="AX608" s="255"/>
      <c r="AY608" s="255"/>
      <c r="AZ608" s="255"/>
      <c r="BA608" s="255"/>
      <c r="BB608" s="255"/>
    </row>
    <row r="609" spans="2:54" s="241" customFormat="1" ht="76.5">
      <c r="B609" s="263" t="e">
        <f>IF('Formulario PPGR2'!$G616="","",CONCATENATE('Formulario PPGR2'!$C616,".",'Formulario PPGR2'!$D616,".",'Formulario PPGR2'!$E616,".",'Formulario PPGR2'!$F616))</f>
        <v>#REF!</v>
      </c>
      <c r="C609" s="263"/>
      <c r="D609" s="263" t="e">
        <f>IF('Formulario PPGR2'!$G616="","",'Formulario PPGR1'!#REF!)</f>
        <v>#REF!</v>
      </c>
      <c r="E609" s="263" t="e">
        <f>IF('Formulario PPGR2'!$G616="","",'Formulario PPGR1'!#REF!)</f>
        <v>#REF!</v>
      </c>
      <c r="F609" s="263" t="e">
        <f>IF('Formulario PPGR2'!$G616="","",'Formulario PPGR1'!#REF!)</f>
        <v>#REF!</v>
      </c>
      <c r="G609" s="232" t="s">
        <v>432</v>
      </c>
      <c r="H609" s="232" t="s">
        <v>1821</v>
      </c>
      <c r="I609" s="232" t="s">
        <v>1803</v>
      </c>
      <c r="J609" s="231"/>
      <c r="K609" s="231"/>
      <c r="L609" s="231"/>
      <c r="M609" s="231">
        <v>1</v>
      </c>
      <c r="N609" s="231"/>
      <c r="O609" s="231"/>
      <c r="P609" s="231"/>
      <c r="Q609" s="231">
        <v>1</v>
      </c>
      <c r="R609" s="231"/>
      <c r="S609" s="231"/>
      <c r="T609" s="231"/>
      <c r="U609" s="231"/>
      <c r="V609" s="239">
        <f>+Tabla2[[#This Row],[Dic]]+Tabla2[[#This Row],[Nov]]+Tabla2[[#This Row],[Oct]]+Tabla2[[#This Row],[Sep]]+Tabla2[[#This Row],[Ago]]+Tabla2[[#This Row],[Jul]]+Tabla2[[#This Row],[Jun]]+Tabla2[[#This Row],[May]]+Tabla2[[#This Row],[Abr]]+Tabla2[[#This Row],[Mar]]+Tabla2[[#This Row],[Feb]]+Tabla2[[#This Row],[Ene]]</f>
        <v>2</v>
      </c>
      <c r="W609" s="259" t="s">
        <v>497</v>
      </c>
      <c r="X609" s="259" t="s">
        <v>507</v>
      </c>
      <c r="Y609" s="232" t="s">
        <v>1804</v>
      </c>
      <c r="Z609" s="231" t="s">
        <v>1328</v>
      </c>
      <c r="AA609" s="255"/>
      <c r="AB609" s="255"/>
      <c r="AC609" s="255"/>
      <c r="AD609" s="255"/>
      <c r="AE609" s="255"/>
      <c r="AF609" s="255"/>
      <c r="AG609" s="255"/>
      <c r="AH609" s="255"/>
      <c r="AI609" s="255"/>
      <c r="AJ609" s="255"/>
      <c r="AK609" s="255"/>
      <c r="AL609" s="255"/>
      <c r="AM609" s="255"/>
      <c r="AN609" s="255"/>
      <c r="AO609" s="255"/>
      <c r="AP609" s="255"/>
      <c r="AQ609" s="255"/>
      <c r="AR609" s="255"/>
      <c r="AS609" s="255"/>
      <c r="AT609" s="255"/>
      <c r="AU609" s="255"/>
      <c r="AV609" s="255"/>
      <c r="AW609" s="255"/>
      <c r="AX609" s="255"/>
      <c r="AY609" s="255"/>
      <c r="AZ609" s="255"/>
      <c r="BA609" s="255"/>
      <c r="BB609" s="255"/>
    </row>
    <row r="610" spans="2:54" s="241" customFormat="1" ht="76.5">
      <c r="B610" s="263" t="e">
        <f>IF('Formulario PPGR2'!$G617="","",CONCATENATE('Formulario PPGR2'!$C617,".",'Formulario PPGR2'!$D617,".",'Formulario PPGR2'!$E617,".",'Formulario PPGR2'!$F617))</f>
        <v>#REF!</v>
      </c>
      <c r="C610" s="263"/>
      <c r="D610" s="263" t="e">
        <f>IF('Formulario PPGR2'!$G617="","",'Formulario PPGR1'!#REF!)</f>
        <v>#REF!</v>
      </c>
      <c r="E610" s="263" t="e">
        <f>IF('Formulario PPGR2'!$G617="","",'Formulario PPGR1'!#REF!)</f>
        <v>#REF!</v>
      </c>
      <c r="F610" s="263" t="e">
        <f>IF('Formulario PPGR2'!$G617="","",'Formulario PPGR1'!#REF!)</f>
        <v>#REF!</v>
      </c>
      <c r="G610" s="232" t="s">
        <v>432</v>
      </c>
      <c r="H610" s="232" t="s">
        <v>1822</v>
      </c>
      <c r="I610" s="232" t="s">
        <v>1807</v>
      </c>
      <c r="J610" s="231"/>
      <c r="K610" s="231"/>
      <c r="L610" s="231"/>
      <c r="M610" s="231"/>
      <c r="N610" s="231"/>
      <c r="O610" s="231"/>
      <c r="P610" s="231"/>
      <c r="Q610" s="231"/>
      <c r="R610" s="231"/>
      <c r="S610" s="231"/>
      <c r="T610" s="231"/>
      <c r="U610" s="231">
        <v>1</v>
      </c>
      <c r="V610" s="239">
        <f>+Tabla2[[#This Row],[Dic]]+Tabla2[[#This Row],[Nov]]+Tabla2[[#This Row],[Oct]]+Tabla2[[#This Row],[Sep]]+Tabla2[[#This Row],[Ago]]+Tabla2[[#This Row],[Jul]]+Tabla2[[#This Row],[Jun]]+Tabla2[[#This Row],[May]]+Tabla2[[#This Row],[Abr]]+Tabla2[[#This Row],[Mar]]+Tabla2[[#This Row],[Feb]]+Tabla2[[#This Row],[Ene]]</f>
        <v>1</v>
      </c>
      <c r="W610" s="259" t="s">
        <v>513</v>
      </c>
      <c r="X610" s="259"/>
      <c r="Y610" s="232"/>
      <c r="Z610" s="231" t="s">
        <v>1328</v>
      </c>
      <c r="AA610" s="255"/>
      <c r="AB610" s="255"/>
      <c r="AC610" s="255"/>
      <c r="AD610" s="255"/>
      <c r="AE610" s="255"/>
      <c r="AF610" s="255"/>
      <c r="AG610" s="255"/>
      <c r="AH610" s="255"/>
      <c r="AI610" s="255"/>
      <c r="AJ610" s="255"/>
      <c r="AK610" s="255"/>
      <c r="AL610" s="255"/>
      <c r="AM610" s="255"/>
      <c r="AN610" s="255"/>
      <c r="AO610" s="255"/>
      <c r="AP610" s="255"/>
      <c r="AQ610" s="255"/>
      <c r="AR610" s="255"/>
      <c r="AS610" s="255"/>
      <c r="AT610" s="255"/>
      <c r="AU610" s="255"/>
      <c r="AV610" s="255"/>
      <c r="AW610" s="255"/>
      <c r="AX610" s="255"/>
      <c r="AY610" s="255"/>
      <c r="AZ610" s="255"/>
      <c r="BA610" s="255"/>
      <c r="BB610" s="255"/>
    </row>
    <row r="611" spans="2:54" s="241" customFormat="1" ht="63.75">
      <c r="B611" s="263" t="e">
        <f>IF('Formulario PPGR2'!$G618="","",CONCATENATE('Formulario PPGR2'!$C618,".",'Formulario PPGR2'!$D618,".",'Formulario PPGR2'!$E618,".",'Formulario PPGR2'!$F618))</f>
        <v>#REF!</v>
      </c>
      <c r="C611" s="263"/>
      <c r="D611" s="263" t="e">
        <f>IF('Formulario PPGR2'!$G618="","",'Formulario PPGR1'!#REF!)</f>
        <v>#REF!</v>
      </c>
      <c r="E611" s="263" t="e">
        <f>IF('Formulario PPGR2'!$G618="","",'Formulario PPGR1'!#REF!)</f>
        <v>#REF!</v>
      </c>
      <c r="F611" s="263" t="e">
        <f>IF('Formulario PPGR2'!$G618="","",'Formulario PPGR1'!#REF!)</f>
        <v>#REF!</v>
      </c>
      <c r="G611" s="232" t="s">
        <v>432</v>
      </c>
      <c r="H611" s="232" t="s">
        <v>1823</v>
      </c>
      <c r="I611" s="232" t="s">
        <v>1809</v>
      </c>
      <c r="J611" s="231"/>
      <c r="K611" s="231"/>
      <c r="L611" s="231">
        <v>1</v>
      </c>
      <c r="M611" s="231"/>
      <c r="N611" s="231"/>
      <c r="O611" s="231">
        <v>1</v>
      </c>
      <c r="P611" s="231"/>
      <c r="Q611" s="231"/>
      <c r="R611" s="231">
        <v>1</v>
      </c>
      <c r="S611" s="231"/>
      <c r="T611" s="231"/>
      <c r="U611" s="231">
        <v>1</v>
      </c>
      <c r="V611" s="239">
        <f>+Tabla2[[#This Row],[Dic]]+Tabla2[[#This Row],[Nov]]+Tabla2[[#This Row],[Oct]]+Tabla2[[#This Row],[Sep]]+Tabla2[[#This Row],[Ago]]+Tabla2[[#This Row],[Jul]]+Tabla2[[#This Row],[Jun]]+Tabla2[[#This Row],[May]]+Tabla2[[#This Row],[Abr]]+Tabla2[[#This Row],[Mar]]+Tabla2[[#This Row],[Feb]]+Tabla2[[#This Row],[Ene]]</f>
        <v>4</v>
      </c>
      <c r="W611" s="259" t="s">
        <v>513</v>
      </c>
      <c r="X611" s="259"/>
      <c r="Y611" s="232"/>
      <c r="Z611" s="231" t="s">
        <v>1328</v>
      </c>
      <c r="AA611" s="255"/>
      <c r="AB611" s="255"/>
      <c r="AC611" s="255"/>
      <c r="AD611" s="255"/>
      <c r="AE611" s="255"/>
      <c r="AF611" s="255"/>
      <c r="AG611" s="255"/>
      <c r="AH611" s="255"/>
      <c r="AI611" s="255"/>
      <c r="AJ611" s="255"/>
      <c r="AK611" s="255"/>
      <c r="AL611" s="255"/>
      <c r="AM611" s="255"/>
      <c r="AN611" s="255"/>
      <c r="AO611" s="255"/>
      <c r="AP611" s="255"/>
      <c r="AQ611" s="255"/>
      <c r="AR611" s="255"/>
      <c r="AS611" s="255"/>
      <c r="AT611" s="255"/>
      <c r="AU611" s="255"/>
      <c r="AV611" s="255"/>
      <c r="AW611" s="255"/>
      <c r="AX611" s="255"/>
      <c r="AY611" s="255"/>
      <c r="AZ611" s="255"/>
      <c r="BA611" s="255"/>
      <c r="BB611" s="255"/>
    </row>
    <row r="612" spans="2:54" s="241" customFormat="1" ht="51">
      <c r="B612" s="263" t="e">
        <f>IF('Formulario PPGR2'!$G619="","",CONCATENATE('Formulario PPGR2'!$C619,".",'Formulario PPGR2'!$D619,".",'Formulario PPGR2'!$E619,".",'Formulario PPGR2'!$F619))</f>
        <v>#REF!</v>
      </c>
      <c r="C612" s="263"/>
      <c r="D612" s="263" t="e">
        <f>IF('Formulario PPGR2'!$G619="","",'Formulario PPGR1'!#REF!)</f>
        <v>#REF!</v>
      </c>
      <c r="E612" s="263" t="e">
        <f>IF('Formulario PPGR2'!$G619="","",'Formulario PPGR1'!#REF!)</f>
        <v>#REF!</v>
      </c>
      <c r="F612" s="263" t="e">
        <f>IF('Formulario PPGR2'!$G619="","",'Formulario PPGR1'!#REF!)</f>
        <v>#REF!</v>
      </c>
      <c r="G612" s="232" t="s">
        <v>432</v>
      </c>
      <c r="H612" s="232" t="s">
        <v>1824</v>
      </c>
      <c r="I612" s="232" t="s">
        <v>1811</v>
      </c>
      <c r="J612" s="231"/>
      <c r="K612" s="231"/>
      <c r="L612" s="231">
        <v>1</v>
      </c>
      <c r="M612" s="231"/>
      <c r="N612" s="231"/>
      <c r="O612" s="231">
        <v>1</v>
      </c>
      <c r="P612" s="231"/>
      <c r="Q612" s="231"/>
      <c r="R612" s="231">
        <v>1</v>
      </c>
      <c r="S612" s="231"/>
      <c r="T612" s="231"/>
      <c r="U612" s="231">
        <v>1</v>
      </c>
      <c r="V612" s="239">
        <f>+Tabla2[[#This Row],[Dic]]+Tabla2[[#This Row],[Nov]]+Tabla2[[#This Row],[Oct]]+Tabla2[[#This Row],[Sep]]+Tabla2[[#This Row],[Ago]]+Tabla2[[#This Row],[Jul]]+Tabla2[[#This Row],[Jun]]+Tabla2[[#This Row],[May]]+Tabla2[[#This Row],[Abr]]+Tabla2[[#This Row],[Mar]]+Tabla2[[#This Row],[Feb]]+Tabla2[[#This Row],[Ene]]</f>
        <v>4</v>
      </c>
      <c r="W612" s="259" t="s">
        <v>513</v>
      </c>
      <c r="X612" s="259"/>
      <c r="Y612" s="232"/>
      <c r="Z612" s="231" t="s">
        <v>1328</v>
      </c>
      <c r="AA612" s="255"/>
      <c r="AB612" s="255"/>
      <c r="AC612" s="255"/>
      <c r="AD612" s="255"/>
      <c r="AE612" s="255"/>
      <c r="AF612" s="255"/>
      <c r="AG612" s="255"/>
      <c r="AH612" s="255"/>
      <c r="AI612" s="255"/>
      <c r="AJ612" s="255"/>
      <c r="AK612" s="255"/>
      <c r="AL612" s="255"/>
      <c r="AM612" s="255"/>
      <c r="AN612" s="255"/>
      <c r="AO612" s="255"/>
      <c r="AP612" s="255"/>
      <c r="AQ612" s="255"/>
      <c r="AR612" s="255"/>
      <c r="AS612" s="255"/>
      <c r="AT612" s="255"/>
      <c r="AU612" s="255"/>
      <c r="AV612" s="255"/>
      <c r="AW612" s="255"/>
      <c r="AX612" s="255"/>
      <c r="AY612" s="255"/>
      <c r="AZ612" s="255"/>
      <c r="BA612" s="255"/>
      <c r="BB612" s="255"/>
    </row>
    <row r="613" spans="2:54" s="241" customFormat="1" ht="76.5">
      <c r="B613" s="263" t="e">
        <f>IF('Formulario PPGR2'!$G651="","",CONCATENATE('Formulario PPGR2'!$C651,".",'Formulario PPGR2'!$D651,".",'Formulario PPGR2'!$E651,".",'Formulario PPGR2'!$F651))</f>
        <v>#REF!</v>
      </c>
      <c r="C613" s="263"/>
      <c r="D613" s="263" t="e">
        <f>IF('Formulario PPGR2'!$G651="","",'Formulario PPGR1'!#REF!)</f>
        <v>#REF!</v>
      </c>
      <c r="E613" s="263" t="e">
        <f>IF('Formulario PPGR2'!$G651="","",'Formulario PPGR1'!#REF!)</f>
        <v>#REF!</v>
      </c>
      <c r="F613" s="263" t="e">
        <f>IF('Formulario PPGR2'!$G651="","",'Formulario PPGR1'!#REF!)</f>
        <v>#REF!</v>
      </c>
      <c r="G613" s="232" t="s">
        <v>432</v>
      </c>
      <c r="H613" s="232" t="s">
        <v>1825</v>
      </c>
      <c r="I613" s="232" t="s">
        <v>1803</v>
      </c>
      <c r="J613" s="231"/>
      <c r="K613" s="231"/>
      <c r="L613" s="231"/>
      <c r="M613" s="231">
        <v>1</v>
      </c>
      <c r="N613" s="231"/>
      <c r="O613" s="231"/>
      <c r="P613" s="231"/>
      <c r="Q613" s="231">
        <v>1</v>
      </c>
      <c r="R613" s="231"/>
      <c r="S613" s="231"/>
      <c r="T613" s="231"/>
      <c r="U613" s="231"/>
      <c r="V613" s="239">
        <f>+Tabla2[[#This Row],[Dic]]+Tabla2[[#This Row],[Nov]]+Tabla2[[#This Row],[Oct]]+Tabla2[[#This Row],[Sep]]+Tabla2[[#This Row],[Ago]]+Tabla2[[#This Row],[Jul]]+Tabla2[[#This Row],[Jun]]+Tabla2[[#This Row],[May]]+Tabla2[[#This Row],[Abr]]+Tabla2[[#This Row],[Mar]]+Tabla2[[#This Row],[Feb]]+Tabla2[[#This Row],[Ene]]</f>
        <v>2</v>
      </c>
      <c r="W613" s="259" t="s">
        <v>497</v>
      </c>
      <c r="X613" s="259" t="s">
        <v>507</v>
      </c>
      <c r="Y613" s="232" t="s">
        <v>1804</v>
      </c>
      <c r="Z613" s="231" t="s">
        <v>1826</v>
      </c>
      <c r="AA613" s="255"/>
      <c r="AB613" s="255"/>
      <c r="AC613" s="255"/>
      <c r="AD613" s="255"/>
      <c r="AE613" s="255"/>
      <c r="AF613" s="255"/>
      <c r="AG613" s="255"/>
      <c r="AH613" s="255"/>
      <c r="AI613" s="255"/>
      <c r="AJ613" s="255"/>
      <c r="AK613" s="255"/>
      <c r="AL613" s="255"/>
      <c r="AM613" s="255"/>
      <c r="AN613" s="255"/>
      <c r="AO613" s="255"/>
      <c r="AP613" s="255"/>
      <c r="AQ613" s="255"/>
      <c r="AR613" s="255"/>
      <c r="AS613" s="255"/>
      <c r="AT613" s="255"/>
      <c r="AU613" s="255"/>
      <c r="AV613" s="255"/>
      <c r="AW613" s="255"/>
      <c r="AX613" s="255"/>
      <c r="AY613" s="255"/>
      <c r="AZ613" s="255"/>
      <c r="BA613" s="255"/>
      <c r="BB613" s="255"/>
    </row>
    <row r="614" spans="2:54" s="241" customFormat="1" ht="76.5">
      <c r="B614" s="263" t="e">
        <f>IF('Formulario PPGR2'!$G652="","",CONCATENATE('Formulario PPGR2'!$C652,".",'Formulario PPGR2'!$D652,".",'Formulario PPGR2'!$E652,".",'Formulario PPGR2'!$F652))</f>
        <v>#REF!</v>
      </c>
      <c r="C614" s="263"/>
      <c r="D614" s="263" t="e">
        <f>IF('Formulario PPGR2'!$G652="","",'Formulario PPGR1'!#REF!)</f>
        <v>#REF!</v>
      </c>
      <c r="E614" s="263" t="e">
        <f>IF('Formulario PPGR2'!$G652="","",'Formulario PPGR1'!#REF!)</f>
        <v>#REF!</v>
      </c>
      <c r="F614" s="263" t="e">
        <f>IF('Formulario PPGR2'!$G652="","",'Formulario PPGR1'!#REF!)</f>
        <v>#REF!</v>
      </c>
      <c r="G614" s="232" t="s">
        <v>432</v>
      </c>
      <c r="H614" s="232" t="s">
        <v>1827</v>
      </c>
      <c r="I614" s="232" t="s">
        <v>1807</v>
      </c>
      <c r="J614" s="231"/>
      <c r="K614" s="231"/>
      <c r="L614" s="231"/>
      <c r="M614" s="231"/>
      <c r="N614" s="231"/>
      <c r="O614" s="231"/>
      <c r="P614" s="231"/>
      <c r="Q614" s="231"/>
      <c r="R614" s="231"/>
      <c r="S614" s="231"/>
      <c r="T614" s="231"/>
      <c r="U614" s="231">
        <v>1</v>
      </c>
      <c r="V614" s="239">
        <f>+Tabla2[[#This Row],[Dic]]+Tabla2[[#This Row],[Nov]]+Tabla2[[#This Row],[Oct]]+Tabla2[[#This Row],[Sep]]+Tabla2[[#This Row],[Ago]]+Tabla2[[#This Row],[Jul]]+Tabla2[[#This Row],[Jun]]+Tabla2[[#This Row],[May]]+Tabla2[[#This Row],[Abr]]+Tabla2[[#This Row],[Mar]]+Tabla2[[#This Row],[Feb]]+Tabla2[[#This Row],[Ene]]</f>
        <v>1</v>
      </c>
      <c r="W614" s="259" t="s">
        <v>513</v>
      </c>
      <c r="X614" s="259"/>
      <c r="Y614" s="232"/>
      <c r="Z614" s="231" t="s">
        <v>1826</v>
      </c>
      <c r="AA614" s="255"/>
      <c r="AB614" s="255"/>
      <c r="AC614" s="255"/>
      <c r="AD614" s="255"/>
      <c r="AE614" s="255"/>
      <c r="AF614" s="255"/>
      <c r="AG614" s="255"/>
      <c r="AH614" s="255"/>
      <c r="AI614" s="255"/>
      <c r="AJ614" s="255"/>
      <c r="AK614" s="255"/>
      <c r="AL614" s="255"/>
      <c r="AM614" s="255"/>
      <c r="AN614" s="255"/>
      <c r="AO614" s="255"/>
      <c r="AP614" s="255"/>
      <c r="AQ614" s="255"/>
      <c r="AR614" s="255"/>
      <c r="AS614" s="255"/>
      <c r="AT614" s="255"/>
      <c r="AU614" s="255"/>
      <c r="AV614" s="255"/>
      <c r="AW614" s="255"/>
      <c r="AX614" s="255"/>
      <c r="AY614" s="255"/>
      <c r="AZ614" s="255"/>
      <c r="BA614" s="255"/>
      <c r="BB614" s="255"/>
    </row>
    <row r="615" spans="2:54" s="241" customFormat="1" ht="63.75">
      <c r="B615" s="263" t="e">
        <f>IF('Formulario PPGR2'!$G653="","",CONCATENATE('Formulario PPGR2'!$C653,".",'Formulario PPGR2'!$D653,".",'Formulario PPGR2'!$E653,".",'Formulario PPGR2'!$F653))</f>
        <v>#REF!</v>
      </c>
      <c r="C615" s="263"/>
      <c r="D615" s="263" t="e">
        <f>IF('Formulario PPGR2'!$G653="","",'Formulario PPGR1'!#REF!)</f>
        <v>#REF!</v>
      </c>
      <c r="E615" s="263" t="e">
        <f>IF('Formulario PPGR2'!$G653="","",'Formulario PPGR1'!#REF!)</f>
        <v>#REF!</v>
      </c>
      <c r="F615" s="263" t="e">
        <f>IF('Formulario PPGR2'!$G653="","",'Formulario PPGR1'!#REF!)</f>
        <v>#REF!</v>
      </c>
      <c r="G615" s="232" t="s">
        <v>432</v>
      </c>
      <c r="H615" s="232" t="s">
        <v>1828</v>
      </c>
      <c r="I615" s="232" t="s">
        <v>1809</v>
      </c>
      <c r="J615" s="231"/>
      <c r="K615" s="231"/>
      <c r="L615" s="231">
        <v>1</v>
      </c>
      <c r="M615" s="231"/>
      <c r="N615" s="231"/>
      <c r="O615" s="231">
        <v>1</v>
      </c>
      <c r="P615" s="231"/>
      <c r="Q615" s="231"/>
      <c r="R615" s="231">
        <v>1</v>
      </c>
      <c r="S615" s="231"/>
      <c r="T615" s="231"/>
      <c r="U615" s="231">
        <v>1</v>
      </c>
      <c r="V615" s="239">
        <f>+Tabla2[[#This Row],[Dic]]+Tabla2[[#This Row],[Nov]]+Tabla2[[#This Row],[Oct]]+Tabla2[[#This Row],[Sep]]+Tabla2[[#This Row],[Ago]]+Tabla2[[#This Row],[Jul]]+Tabla2[[#This Row],[Jun]]+Tabla2[[#This Row],[May]]+Tabla2[[#This Row],[Abr]]+Tabla2[[#This Row],[Mar]]+Tabla2[[#This Row],[Feb]]+Tabla2[[#This Row],[Ene]]</f>
        <v>4</v>
      </c>
      <c r="W615" s="259" t="s">
        <v>513</v>
      </c>
      <c r="X615" s="259"/>
      <c r="Y615" s="232"/>
      <c r="Z615" s="231" t="s">
        <v>1826</v>
      </c>
      <c r="AA615" s="255"/>
      <c r="AB615" s="255"/>
      <c r="AC615" s="255"/>
      <c r="AD615" s="255"/>
      <c r="AE615" s="255"/>
      <c r="AF615" s="255"/>
      <c r="AG615" s="255"/>
      <c r="AH615" s="255"/>
      <c r="AI615" s="255"/>
      <c r="AJ615" s="255"/>
      <c r="AK615" s="255"/>
      <c r="AL615" s="255"/>
      <c r="AM615" s="255"/>
      <c r="AN615" s="255"/>
      <c r="AO615" s="255"/>
      <c r="AP615" s="255"/>
      <c r="AQ615" s="255"/>
      <c r="AR615" s="255"/>
      <c r="AS615" s="255"/>
      <c r="AT615" s="255"/>
      <c r="AU615" s="255"/>
      <c r="AV615" s="255"/>
      <c r="AW615" s="255"/>
      <c r="AX615" s="255"/>
      <c r="AY615" s="255"/>
      <c r="AZ615" s="255"/>
      <c r="BA615" s="255"/>
      <c r="BB615" s="255"/>
    </row>
    <row r="616" spans="2:54" s="241" customFormat="1" ht="51">
      <c r="B616" s="263" t="e">
        <f>IF('Formulario PPGR2'!$G654="","",CONCATENATE('Formulario PPGR2'!$C654,".",'Formulario PPGR2'!$D654,".",'Formulario PPGR2'!$E654,".",'Formulario PPGR2'!$F654))</f>
        <v>#REF!</v>
      </c>
      <c r="C616" s="263"/>
      <c r="D616" s="263" t="e">
        <f>IF('Formulario PPGR2'!$G654="","",'Formulario PPGR1'!#REF!)</f>
        <v>#REF!</v>
      </c>
      <c r="E616" s="263" t="e">
        <f>IF('Formulario PPGR2'!$G654="","",'Formulario PPGR1'!#REF!)</f>
        <v>#REF!</v>
      </c>
      <c r="F616" s="263" t="e">
        <f>IF('Formulario PPGR2'!$G654="","",'Formulario PPGR1'!#REF!)</f>
        <v>#REF!</v>
      </c>
      <c r="G616" s="232" t="s">
        <v>432</v>
      </c>
      <c r="H616" s="232" t="s">
        <v>1829</v>
      </c>
      <c r="I616" s="232" t="s">
        <v>1811</v>
      </c>
      <c r="J616" s="231"/>
      <c r="K616" s="231"/>
      <c r="L616" s="231">
        <v>1</v>
      </c>
      <c r="M616" s="231"/>
      <c r="N616" s="231"/>
      <c r="O616" s="231">
        <v>1</v>
      </c>
      <c r="P616" s="231"/>
      <c r="Q616" s="231"/>
      <c r="R616" s="231">
        <v>1</v>
      </c>
      <c r="S616" s="231"/>
      <c r="T616" s="231"/>
      <c r="U616" s="231">
        <v>1</v>
      </c>
      <c r="V616" s="239">
        <f>+Tabla2[[#This Row],[Dic]]+Tabla2[[#This Row],[Nov]]+Tabla2[[#This Row],[Oct]]+Tabla2[[#This Row],[Sep]]+Tabla2[[#This Row],[Ago]]+Tabla2[[#This Row],[Jul]]+Tabla2[[#This Row],[Jun]]+Tabla2[[#This Row],[May]]+Tabla2[[#This Row],[Abr]]+Tabla2[[#This Row],[Mar]]+Tabla2[[#This Row],[Feb]]+Tabla2[[#This Row],[Ene]]</f>
        <v>4</v>
      </c>
      <c r="W616" s="259" t="s">
        <v>513</v>
      </c>
      <c r="X616" s="259"/>
      <c r="Y616" s="232"/>
      <c r="Z616" s="231" t="s">
        <v>1826</v>
      </c>
      <c r="AA616" s="255"/>
      <c r="AB616" s="255"/>
      <c r="AC616" s="255"/>
      <c r="AD616" s="255"/>
      <c r="AE616" s="255"/>
      <c r="AF616" s="255"/>
      <c r="AG616" s="255"/>
      <c r="AH616" s="255"/>
      <c r="AI616" s="255"/>
      <c r="AJ616" s="255"/>
      <c r="AK616" s="255"/>
      <c r="AL616" s="255"/>
      <c r="AM616" s="255"/>
      <c r="AN616" s="255"/>
      <c r="AO616" s="255"/>
      <c r="AP616" s="255"/>
      <c r="AQ616" s="255"/>
      <c r="AR616" s="255"/>
      <c r="AS616" s="255"/>
      <c r="AT616" s="255"/>
      <c r="AU616" s="255"/>
      <c r="AV616" s="255"/>
      <c r="AW616" s="255"/>
      <c r="AX616" s="255"/>
      <c r="AY616" s="255"/>
      <c r="AZ616" s="255"/>
      <c r="BA616" s="255"/>
      <c r="BB616" s="255"/>
    </row>
    <row r="617" spans="2:54" s="241" customFormat="1" ht="76.5">
      <c r="B617" s="263" t="e">
        <f>IF('Formulario PPGR2'!$G620="","",CONCATENATE('Formulario PPGR2'!$C620,".",'Formulario PPGR2'!$D620,".",'Formulario PPGR2'!$E620,".",'Formulario PPGR2'!$F620))</f>
        <v>#REF!</v>
      </c>
      <c r="C617" s="263"/>
      <c r="D617" s="263" t="e">
        <f>IF('Formulario PPGR2'!$G620="","",'Formulario PPGR1'!#REF!)</f>
        <v>#REF!</v>
      </c>
      <c r="E617" s="263" t="e">
        <f>IF('Formulario PPGR2'!$G620="","",'Formulario PPGR1'!#REF!)</f>
        <v>#REF!</v>
      </c>
      <c r="F617" s="263" t="e">
        <f>IF('Formulario PPGR2'!$G620="","",'Formulario PPGR1'!#REF!)</f>
        <v>#REF!</v>
      </c>
      <c r="G617" s="232" t="s">
        <v>432</v>
      </c>
      <c r="H617" s="232" t="s">
        <v>1830</v>
      </c>
      <c r="I617" s="232" t="s">
        <v>1803</v>
      </c>
      <c r="J617" s="231"/>
      <c r="K617" s="231"/>
      <c r="L617" s="231"/>
      <c r="M617" s="231">
        <v>1</v>
      </c>
      <c r="N617" s="231"/>
      <c r="O617" s="231"/>
      <c r="P617" s="231"/>
      <c r="Q617" s="231">
        <v>1</v>
      </c>
      <c r="R617" s="231"/>
      <c r="S617" s="231"/>
      <c r="T617" s="231"/>
      <c r="U617" s="231"/>
      <c r="V617" s="239">
        <f>+Tabla2[[#This Row],[Dic]]+Tabla2[[#This Row],[Nov]]+Tabla2[[#This Row],[Oct]]+Tabla2[[#This Row],[Sep]]+Tabla2[[#This Row],[Ago]]+Tabla2[[#This Row],[Jul]]+Tabla2[[#This Row],[Jun]]+Tabla2[[#This Row],[May]]+Tabla2[[#This Row],[Abr]]+Tabla2[[#This Row],[Mar]]+Tabla2[[#This Row],[Feb]]+Tabla2[[#This Row],[Ene]]</f>
        <v>2</v>
      </c>
      <c r="W617" s="259" t="s">
        <v>1831</v>
      </c>
      <c r="X617" s="259"/>
      <c r="Y617" s="232" t="s">
        <v>1832</v>
      </c>
      <c r="Z617" s="231" t="s">
        <v>1471</v>
      </c>
      <c r="AA617" s="255"/>
      <c r="AB617" s="255"/>
      <c r="AC617" s="255"/>
      <c r="AD617" s="255"/>
      <c r="AE617" s="255"/>
      <c r="AF617" s="255"/>
      <c r="AG617" s="255"/>
      <c r="AH617" s="255"/>
      <c r="AI617" s="255"/>
      <c r="AJ617" s="255"/>
      <c r="AK617" s="255"/>
      <c r="AL617" s="255"/>
      <c r="AM617" s="255"/>
      <c r="AN617" s="255"/>
      <c r="AO617" s="255"/>
      <c r="AP617" s="255"/>
      <c r="AQ617" s="255"/>
      <c r="AR617" s="255"/>
      <c r="AS617" s="255"/>
      <c r="AT617" s="255"/>
      <c r="AU617" s="255"/>
      <c r="AV617" s="255"/>
      <c r="AW617" s="255"/>
      <c r="AX617" s="255"/>
      <c r="AY617" s="255"/>
      <c r="AZ617" s="255"/>
      <c r="BA617" s="255"/>
      <c r="BB617" s="255"/>
    </row>
    <row r="618" spans="2:54" s="241" customFormat="1" ht="76.5">
      <c r="B618" s="263" t="e">
        <f>IF('Formulario PPGR2'!$G621="","",CONCATENATE('Formulario PPGR2'!$C621,".",'Formulario PPGR2'!$D621,".",'Formulario PPGR2'!$E621,".",'Formulario PPGR2'!$F621))</f>
        <v>#REF!</v>
      </c>
      <c r="C618" s="263"/>
      <c r="D618" s="263" t="e">
        <f>IF('Formulario PPGR2'!$G621="","",'Formulario PPGR1'!#REF!)</f>
        <v>#REF!</v>
      </c>
      <c r="E618" s="263" t="e">
        <f>IF('Formulario PPGR2'!$G621="","",'Formulario PPGR1'!#REF!)</f>
        <v>#REF!</v>
      </c>
      <c r="F618" s="263" t="e">
        <f>IF('Formulario PPGR2'!$G621="","",'Formulario PPGR1'!#REF!)</f>
        <v>#REF!</v>
      </c>
      <c r="G618" s="232" t="s">
        <v>432</v>
      </c>
      <c r="H618" s="232" t="s">
        <v>1833</v>
      </c>
      <c r="I618" s="232" t="s">
        <v>1807</v>
      </c>
      <c r="J618" s="231"/>
      <c r="K618" s="231"/>
      <c r="L618" s="231"/>
      <c r="M618" s="231"/>
      <c r="N618" s="231"/>
      <c r="O618" s="231"/>
      <c r="P618" s="231"/>
      <c r="Q618" s="231"/>
      <c r="R618" s="231"/>
      <c r="S618" s="231"/>
      <c r="T618" s="231"/>
      <c r="U618" s="231">
        <v>1</v>
      </c>
      <c r="V618" s="239">
        <f>+Tabla2[[#This Row],[Dic]]+Tabla2[[#This Row],[Nov]]+Tabla2[[#This Row],[Oct]]+Tabla2[[#This Row],[Sep]]+Tabla2[[#This Row],[Ago]]+Tabla2[[#This Row],[Jul]]+Tabla2[[#This Row],[Jun]]+Tabla2[[#This Row],[May]]+Tabla2[[#This Row],[Abr]]+Tabla2[[#This Row],[Mar]]+Tabla2[[#This Row],[Feb]]+Tabla2[[#This Row],[Ene]]</f>
        <v>1</v>
      </c>
      <c r="W618" s="259" t="s">
        <v>513</v>
      </c>
      <c r="X618" s="259"/>
      <c r="Y618" s="232"/>
      <c r="Z618" s="231" t="s">
        <v>1471</v>
      </c>
      <c r="AA618" s="255"/>
      <c r="AB618" s="255"/>
      <c r="AC618" s="255"/>
      <c r="AD618" s="255"/>
      <c r="AE618" s="255"/>
      <c r="AF618" s="255"/>
      <c r="AG618" s="255"/>
      <c r="AH618" s="255"/>
      <c r="AI618" s="255"/>
      <c r="AJ618" s="255"/>
      <c r="AK618" s="255"/>
      <c r="AL618" s="255"/>
      <c r="AM618" s="255"/>
      <c r="AN618" s="255"/>
      <c r="AO618" s="255"/>
      <c r="AP618" s="255"/>
      <c r="AQ618" s="255"/>
      <c r="AR618" s="255"/>
      <c r="AS618" s="255"/>
      <c r="AT618" s="255"/>
      <c r="AU618" s="255"/>
      <c r="AV618" s="255"/>
      <c r="AW618" s="255"/>
      <c r="AX618" s="255"/>
      <c r="AY618" s="255"/>
      <c r="AZ618" s="255"/>
      <c r="BA618" s="255"/>
      <c r="BB618" s="255"/>
    </row>
    <row r="619" spans="2:54" s="241" customFormat="1" ht="63.75">
      <c r="B619" s="263" t="e">
        <f>IF('Formulario PPGR2'!$G622="","",CONCATENATE('Formulario PPGR2'!$C622,".",'Formulario PPGR2'!$D622,".",'Formulario PPGR2'!$E622,".",'Formulario PPGR2'!$F622))</f>
        <v>#REF!</v>
      </c>
      <c r="C619" s="263"/>
      <c r="D619" s="263" t="e">
        <f>IF('Formulario PPGR2'!$G622="","",'Formulario PPGR1'!#REF!)</f>
        <v>#REF!</v>
      </c>
      <c r="E619" s="263" t="e">
        <f>IF('Formulario PPGR2'!$G622="","",'Formulario PPGR1'!#REF!)</f>
        <v>#REF!</v>
      </c>
      <c r="F619" s="263" t="e">
        <f>IF('Formulario PPGR2'!$G622="","",'Formulario PPGR1'!#REF!)</f>
        <v>#REF!</v>
      </c>
      <c r="G619" s="232" t="s">
        <v>432</v>
      </c>
      <c r="H619" s="232" t="s">
        <v>1834</v>
      </c>
      <c r="I619" s="232" t="s">
        <v>1809</v>
      </c>
      <c r="J619" s="231"/>
      <c r="K619" s="231"/>
      <c r="L619" s="231">
        <v>1</v>
      </c>
      <c r="M619" s="231"/>
      <c r="N619" s="231"/>
      <c r="O619" s="231">
        <v>1</v>
      </c>
      <c r="P619" s="231"/>
      <c r="Q619" s="231"/>
      <c r="R619" s="231">
        <v>1</v>
      </c>
      <c r="S619" s="231"/>
      <c r="T619" s="231"/>
      <c r="U619" s="231">
        <v>1</v>
      </c>
      <c r="V619" s="239">
        <f>+Tabla2[[#This Row],[Dic]]+Tabla2[[#This Row],[Nov]]+Tabla2[[#This Row],[Oct]]+Tabla2[[#This Row],[Sep]]+Tabla2[[#This Row],[Ago]]+Tabla2[[#This Row],[Jul]]+Tabla2[[#This Row],[Jun]]+Tabla2[[#This Row],[May]]+Tabla2[[#This Row],[Abr]]+Tabla2[[#This Row],[Mar]]+Tabla2[[#This Row],[Feb]]+Tabla2[[#This Row],[Ene]]</f>
        <v>4</v>
      </c>
      <c r="W619" s="259" t="s">
        <v>513</v>
      </c>
      <c r="X619" s="259"/>
      <c r="Y619" s="232"/>
      <c r="Z619" s="231" t="s">
        <v>1471</v>
      </c>
      <c r="AA619" s="255"/>
      <c r="AB619" s="255"/>
      <c r="AC619" s="255"/>
      <c r="AD619" s="255"/>
      <c r="AE619" s="255"/>
      <c r="AF619" s="255"/>
      <c r="AG619" s="255"/>
      <c r="AH619" s="255"/>
      <c r="AI619" s="255"/>
      <c r="AJ619" s="255"/>
      <c r="AK619" s="255"/>
      <c r="AL619" s="255"/>
      <c r="AM619" s="255"/>
      <c r="AN619" s="255"/>
      <c r="AO619" s="255"/>
      <c r="AP619" s="255"/>
      <c r="AQ619" s="255"/>
      <c r="AR619" s="255"/>
      <c r="AS619" s="255"/>
      <c r="AT619" s="255"/>
      <c r="AU619" s="255"/>
      <c r="AV619" s="255"/>
      <c r="AW619" s="255"/>
      <c r="AX619" s="255"/>
      <c r="AY619" s="255"/>
      <c r="AZ619" s="255"/>
      <c r="BA619" s="255"/>
      <c r="BB619" s="255"/>
    </row>
    <row r="620" spans="2:54" s="241" customFormat="1" ht="51">
      <c r="B620" s="263" t="e">
        <f>IF('Formulario PPGR2'!$G623="","",CONCATENATE('Formulario PPGR2'!$C623,".",'Formulario PPGR2'!$D623,".",'Formulario PPGR2'!$E623,".",'Formulario PPGR2'!$F623))</f>
        <v>#REF!</v>
      </c>
      <c r="C620" s="263"/>
      <c r="D620" s="263" t="e">
        <f>IF('Formulario PPGR2'!$G623="","",'Formulario PPGR1'!#REF!)</f>
        <v>#REF!</v>
      </c>
      <c r="E620" s="263" t="e">
        <f>IF('Formulario PPGR2'!$G623="","",'Formulario PPGR1'!#REF!)</f>
        <v>#REF!</v>
      </c>
      <c r="F620" s="263" t="e">
        <f>IF('Formulario PPGR2'!$G623="","",'Formulario PPGR1'!#REF!)</f>
        <v>#REF!</v>
      </c>
      <c r="G620" s="232" t="s">
        <v>432</v>
      </c>
      <c r="H620" s="232" t="s">
        <v>1835</v>
      </c>
      <c r="I620" s="232" t="s">
        <v>1811</v>
      </c>
      <c r="J620" s="231"/>
      <c r="K620" s="231"/>
      <c r="L620" s="231">
        <v>1</v>
      </c>
      <c r="M620" s="231"/>
      <c r="N620" s="231"/>
      <c r="O620" s="231">
        <v>1</v>
      </c>
      <c r="P620" s="231"/>
      <c r="Q620" s="231"/>
      <c r="R620" s="231">
        <v>1</v>
      </c>
      <c r="S620" s="231"/>
      <c r="T620" s="231"/>
      <c r="U620" s="231">
        <v>1</v>
      </c>
      <c r="V620" s="239">
        <f>+Tabla2[[#This Row],[Dic]]+Tabla2[[#This Row],[Nov]]+Tabla2[[#This Row],[Oct]]+Tabla2[[#This Row],[Sep]]+Tabla2[[#This Row],[Ago]]+Tabla2[[#This Row],[Jul]]+Tabla2[[#This Row],[Jun]]+Tabla2[[#This Row],[May]]+Tabla2[[#This Row],[Abr]]+Tabla2[[#This Row],[Mar]]+Tabla2[[#This Row],[Feb]]+Tabla2[[#This Row],[Ene]]</f>
        <v>4</v>
      </c>
      <c r="W620" s="259" t="s">
        <v>513</v>
      </c>
      <c r="X620" s="259"/>
      <c r="Y620" s="232"/>
      <c r="Z620" s="231" t="s">
        <v>1471</v>
      </c>
      <c r="AA620" s="255"/>
      <c r="AB620" s="255"/>
      <c r="AC620" s="255"/>
      <c r="AD620" s="255"/>
      <c r="AE620" s="255"/>
      <c r="AF620" s="255"/>
      <c r="AG620" s="255"/>
      <c r="AH620" s="255"/>
      <c r="AI620" s="255"/>
      <c r="AJ620" s="255"/>
      <c r="AK620" s="255"/>
      <c r="AL620" s="255"/>
      <c r="AM620" s="255"/>
      <c r="AN620" s="255"/>
      <c r="AO620" s="255"/>
      <c r="AP620" s="255"/>
      <c r="AQ620" s="255"/>
      <c r="AR620" s="255"/>
      <c r="AS620" s="255"/>
      <c r="AT620" s="255"/>
      <c r="AU620" s="255"/>
      <c r="AV620" s="255"/>
      <c r="AW620" s="255"/>
      <c r="AX620" s="255"/>
      <c r="AY620" s="255"/>
      <c r="AZ620" s="255"/>
      <c r="BA620" s="255"/>
      <c r="BB620" s="255"/>
    </row>
    <row r="621" spans="2:54" s="241" customFormat="1" ht="76.5">
      <c r="B621" s="263" t="e">
        <f>IF('Formulario PPGR2'!$G639="","",CONCATENATE('Formulario PPGR2'!$C639,".",'Formulario PPGR2'!$D639,".",'Formulario PPGR2'!$E639,".",'Formulario PPGR2'!$F639))</f>
        <v>#REF!</v>
      </c>
      <c r="C621" s="263"/>
      <c r="D621" s="263" t="e">
        <f>IF('Formulario PPGR2'!$G639="","",'Formulario PPGR1'!#REF!)</f>
        <v>#REF!</v>
      </c>
      <c r="E621" s="263" t="e">
        <f>IF('Formulario PPGR2'!$G639="","",'Formulario PPGR1'!#REF!)</f>
        <v>#REF!</v>
      </c>
      <c r="F621" s="263" t="e">
        <f>IF('Formulario PPGR2'!$G639="","",'Formulario PPGR1'!#REF!)</f>
        <v>#REF!</v>
      </c>
      <c r="G621" s="232" t="s">
        <v>432</v>
      </c>
      <c r="H621" s="232" t="s">
        <v>1836</v>
      </c>
      <c r="I621" s="232" t="s">
        <v>1803</v>
      </c>
      <c r="J621" s="231"/>
      <c r="K621" s="231"/>
      <c r="L621" s="231"/>
      <c r="M621" s="231">
        <v>1</v>
      </c>
      <c r="N621" s="231"/>
      <c r="O621" s="231"/>
      <c r="P621" s="231"/>
      <c r="Q621" s="231">
        <v>1</v>
      </c>
      <c r="R621" s="231"/>
      <c r="S621" s="231"/>
      <c r="T621" s="231"/>
      <c r="U621" s="231"/>
      <c r="V621" s="239">
        <f>+Tabla2[[#This Row],[Dic]]+Tabla2[[#This Row],[Nov]]+Tabla2[[#This Row],[Oct]]+Tabla2[[#This Row],[Sep]]+Tabla2[[#This Row],[Ago]]+Tabla2[[#This Row],[Jul]]+Tabla2[[#This Row],[Jun]]+Tabla2[[#This Row],[May]]+Tabla2[[#This Row],[Abr]]+Tabla2[[#This Row],[Mar]]+Tabla2[[#This Row],[Feb]]+Tabla2[[#This Row],[Ene]]</f>
        <v>2</v>
      </c>
      <c r="W621" s="259" t="s">
        <v>497</v>
      </c>
      <c r="X621" s="259" t="s">
        <v>507</v>
      </c>
      <c r="Y621" s="232" t="s">
        <v>1804</v>
      </c>
      <c r="Z621" s="231" t="s">
        <v>1483</v>
      </c>
      <c r="AA621" s="255"/>
      <c r="AB621" s="255"/>
      <c r="AC621" s="255"/>
      <c r="AD621" s="255"/>
      <c r="AE621" s="255"/>
      <c r="AF621" s="255"/>
      <c r="AG621" s="255"/>
      <c r="AH621" s="255"/>
      <c r="AI621" s="255"/>
      <c r="AJ621" s="255"/>
      <c r="AK621" s="255"/>
      <c r="AL621" s="255"/>
      <c r="AM621" s="255"/>
      <c r="AN621" s="255"/>
      <c r="AO621" s="255"/>
      <c r="AP621" s="255"/>
      <c r="AQ621" s="255"/>
      <c r="AR621" s="255"/>
      <c r="AS621" s="255"/>
      <c r="AT621" s="255"/>
      <c r="AU621" s="255"/>
      <c r="AV621" s="255"/>
      <c r="AW621" s="255"/>
      <c r="AX621" s="255"/>
      <c r="AY621" s="255"/>
      <c r="AZ621" s="255"/>
      <c r="BA621" s="255"/>
      <c r="BB621" s="255"/>
    </row>
    <row r="622" spans="2:54" s="241" customFormat="1" ht="76.5">
      <c r="B622" s="263" t="e">
        <f>IF('Formulario PPGR2'!$G640="","",CONCATENATE('Formulario PPGR2'!$C640,".",'Formulario PPGR2'!$D640,".",'Formulario PPGR2'!$E640,".",'Formulario PPGR2'!$F640))</f>
        <v>#REF!</v>
      </c>
      <c r="C622" s="263"/>
      <c r="D622" s="263" t="e">
        <f>IF('Formulario PPGR2'!$G640="","",'Formulario PPGR1'!#REF!)</f>
        <v>#REF!</v>
      </c>
      <c r="E622" s="263" t="e">
        <f>IF('Formulario PPGR2'!$G640="","",'Formulario PPGR1'!#REF!)</f>
        <v>#REF!</v>
      </c>
      <c r="F622" s="263" t="e">
        <f>IF('Formulario PPGR2'!$G640="","",'Formulario PPGR1'!#REF!)</f>
        <v>#REF!</v>
      </c>
      <c r="G622" s="232" t="s">
        <v>432</v>
      </c>
      <c r="H622" s="232" t="s">
        <v>1837</v>
      </c>
      <c r="I622" s="232" t="s">
        <v>1807</v>
      </c>
      <c r="J622" s="231"/>
      <c r="K622" s="231"/>
      <c r="L622" s="231"/>
      <c r="M622" s="231"/>
      <c r="N622" s="231"/>
      <c r="O622" s="231"/>
      <c r="P622" s="231"/>
      <c r="Q622" s="231"/>
      <c r="R622" s="231"/>
      <c r="S622" s="231"/>
      <c r="T622" s="231"/>
      <c r="U622" s="231">
        <v>1</v>
      </c>
      <c r="V622" s="239">
        <f>+Tabla2[[#This Row],[Dic]]+Tabla2[[#This Row],[Nov]]+Tabla2[[#This Row],[Oct]]+Tabla2[[#This Row],[Sep]]+Tabla2[[#This Row],[Ago]]+Tabla2[[#This Row],[Jul]]+Tabla2[[#This Row],[Jun]]+Tabla2[[#This Row],[May]]+Tabla2[[#This Row],[Abr]]+Tabla2[[#This Row],[Mar]]+Tabla2[[#This Row],[Feb]]+Tabla2[[#This Row],[Ene]]</f>
        <v>1</v>
      </c>
      <c r="W622" s="259" t="s">
        <v>513</v>
      </c>
      <c r="X622" s="259"/>
      <c r="Y622" s="232"/>
      <c r="Z622" s="231" t="s">
        <v>1483</v>
      </c>
      <c r="AA622" s="255"/>
      <c r="AB622" s="255"/>
      <c r="AC622" s="255"/>
      <c r="AD622" s="255"/>
      <c r="AE622" s="255"/>
      <c r="AF622" s="255"/>
      <c r="AG622" s="255"/>
      <c r="AH622" s="255"/>
      <c r="AI622" s="255"/>
      <c r="AJ622" s="255"/>
      <c r="AK622" s="255"/>
      <c r="AL622" s="255"/>
      <c r="AM622" s="255"/>
      <c r="AN622" s="255"/>
      <c r="AO622" s="255"/>
      <c r="AP622" s="255"/>
      <c r="AQ622" s="255"/>
      <c r="AR622" s="255"/>
      <c r="AS622" s="255"/>
      <c r="AT622" s="255"/>
      <c r="AU622" s="255"/>
      <c r="AV622" s="255"/>
      <c r="AW622" s="255"/>
      <c r="AX622" s="255"/>
      <c r="AY622" s="255"/>
      <c r="AZ622" s="255"/>
      <c r="BA622" s="255"/>
      <c r="BB622" s="255"/>
    </row>
    <row r="623" spans="2:54" s="241" customFormat="1" ht="63.75">
      <c r="B623" s="263" t="e">
        <f>IF('Formulario PPGR2'!$G641="","",CONCATENATE('Formulario PPGR2'!$C641,".",'Formulario PPGR2'!$D641,".",'Formulario PPGR2'!$E641,".",'Formulario PPGR2'!$F641))</f>
        <v>#REF!</v>
      </c>
      <c r="C623" s="263"/>
      <c r="D623" s="263" t="e">
        <f>IF('Formulario PPGR2'!$G641="","",'Formulario PPGR1'!#REF!)</f>
        <v>#REF!</v>
      </c>
      <c r="E623" s="263" t="e">
        <f>IF('Formulario PPGR2'!$G641="","",'Formulario PPGR1'!#REF!)</f>
        <v>#REF!</v>
      </c>
      <c r="F623" s="263" t="e">
        <f>IF('Formulario PPGR2'!$G641="","",'Formulario PPGR1'!#REF!)</f>
        <v>#REF!</v>
      </c>
      <c r="G623" s="232" t="s">
        <v>432</v>
      </c>
      <c r="H623" s="232" t="s">
        <v>1838</v>
      </c>
      <c r="I623" s="232" t="s">
        <v>1809</v>
      </c>
      <c r="J623" s="231"/>
      <c r="K623" s="231"/>
      <c r="L623" s="231">
        <v>1</v>
      </c>
      <c r="M623" s="231"/>
      <c r="N623" s="231"/>
      <c r="O623" s="231">
        <v>1</v>
      </c>
      <c r="P623" s="231"/>
      <c r="Q623" s="231"/>
      <c r="R623" s="231">
        <v>1</v>
      </c>
      <c r="S623" s="231"/>
      <c r="T623" s="231"/>
      <c r="U623" s="231">
        <v>1</v>
      </c>
      <c r="V623" s="239">
        <f>+Tabla2[[#This Row],[Dic]]+Tabla2[[#This Row],[Nov]]+Tabla2[[#This Row],[Oct]]+Tabla2[[#This Row],[Sep]]+Tabla2[[#This Row],[Ago]]+Tabla2[[#This Row],[Jul]]+Tabla2[[#This Row],[Jun]]+Tabla2[[#This Row],[May]]+Tabla2[[#This Row],[Abr]]+Tabla2[[#This Row],[Mar]]+Tabla2[[#This Row],[Feb]]+Tabla2[[#This Row],[Ene]]</f>
        <v>4</v>
      </c>
      <c r="W623" s="259" t="s">
        <v>513</v>
      </c>
      <c r="X623" s="259"/>
      <c r="Y623" s="232"/>
      <c r="Z623" s="231" t="s">
        <v>1483</v>
      </c>
      <c r="AA623" s="255"/>
      <c r="AB623" s="255"/>
      <c r="AC623" s="255"/>
      <c r="AD623" s="255"/>
      <c r="AE623" s="255"/>
      <c r="AF623" s="255"/>
      <c r="AG623" s="255"/>
      <c r="AH623" s="255"/>
      <c r="AI623" s="255"/>
      <c r="AJ623" s="255"/>
      <c r="AK623" s="255"/>
      <c r="AL623" s="255"/>
      <c r="AM623" s="255"/>
      <c r="AN623" s="255"/>
      <c r="AO623" s="255"/>
      <c r="AP623" s="255"/>
      <c r="AQ623" s="255"/>
      <c r="AR623" s="255"/>
      <c r="AS623" s="255"/>
      <c r="AT623" s="255"/>
      <c r="AU623" s="255"/>
      <c r="AV623" s="255"/>
      <c r="AW623" s="255"/>
      <c r="AX623" s="255"/>
      <c r="AY623" s="255"/>
      <c r="AZ623" s="255"/>
      <c r="BA623" s="255"/>
      <c r="BB623" s="255"/>
    </row>
    <row r="624" spans="2:54" s="241" customFormat="1" ht="51">
      <c r="B624" s="263" t="e">
        <f>IF('Formulario PPGR2'!$G642="","",CONCATENATE('Formulario PPGR2'!$C642,".",'Formulario PPGR2'!$D642,".",'Formulario PPGR2'!$E642,".",'Formulario PPGR2'!$F642))</f>
        <v>#REF!</v>
      </c>
      <c r="C624" s="263"/>
      <c r="D624" s="263" t="e">
        <f>IF('Formulario PPGR2'!$G642="","",'Formulario PPGR1'!#REF!)</f>
        <v>#REF!</v>
      </c>
      <c r="E624" s="263" t="e">
        <f>IF('Formulario PPGR2'!$G642="","",'Formulario PPGR1'!#REF!)</f>
        <v>#REF!</v>
      </c>
      <c r="F624" s="263" t="e">
        <f>IF('Formulario PPGR2'!$G642="","",'Formulario PPGR1'!#REF!)</f>
        <v>#REF!</v>
      </c>
      <c r="G624" s="232" t="s">
        <v>432</v>
      </c>
      <c r="H624" s="232" t="s">
        <v>1839</v>
      </c>
      <c r="I624" s="232" t="s">
        <v>1811</v>
      </c>
      <c r="J624" s="231"/>
      <c r="K624" s="231"/>
      <c r="L624" s="231">
        <v>1</v>
      </c>
      <c r="M624" s="231"/>
      <c r="N624" s="231"/>
      <c r="O624" s="231">
        <v>1</v>
      </c>
      <c r="P624" s="231"/>
      <c r="Q624" s="231"/>
      <c r="R624" s="231">
        <v>1</v>
      </c>
      <c r="S624" s="231"/>
      <c r="T624" s="231"/>
      <c r="U624" s="231">
        <v>1</v>
      </c>
      <c r="V624" s="239">
        <f>+Tabla2[[#This Row],[Dic]]+Tabla2[[#This Row],[Nov]]+Tabla2[[#This Row],[Oct]]+Tabla2[[#This Row],[Sep]]+Tabla2[[#This Row],[Ago]]+Tabla2[[#This Row],[Jul]]+Tabla2[[#This Row],[Jun]]+Tabla2[[#This Row],[May]]+Tabla2[[#This Row],[Abr]]+Tabla2[[#This Row],[Mar]]+Tabla2[[#This Row],[Feb]]+Tabla2[[#This Row],[Ene]]</f>
        <v>4</v>
      </c>
      <c r="W624" s="259" t="s">
        <v>513</v>
      </c>
      <c r="X624" s="259"/>
      <c r="Y624" s="232"/>
      <c r="Z624" s="231" t="s">
        <v>1483</v>
      </c>
      <c r="AA624" s="255"/>
      <c r="AB624" s="255"/>
      <c r="AC624" s="255"/>
      <c r="AD624" s="255"/>
      <c r="AE624" s="255"/>
      <c r="AF624" s="255"/>
      <c r="AG624" s="255"/>
      <c r="AH624" s="255"/>
      <c r="AI624" s="255"/>
      <c r="AJ624" s="255"/>
      <c r="AK624" s="255"/>
      <c r="AL624" s="255"/>
      <c r="AM624" s="255"/>
      <c r="AN624" s="255"/>
      <c r="AO624" s="255"/>
      <c r="AP624" s="255"/>
      <c r="AQ624" s="255"/>
      <c r="AR624" s="255"/>
      <c r="AS624" s="255"/>
      <c r="AT624" s="255"/>
      <c r="AU624" s="255"/>
      <c r="AV624" s="255"/>
      <c r="AW624" s="255"/>
      <c r="AX624" s="255"/>
      <c r="AY624" s="255"/>
      <c r="AZ624" s="255"/>
      <c r="BA624" s="255"/>
      <c r="BB624" s="255"/>
    </row>
    <row r="625" spans="2:54" s="241" customFormat="1" ht="76.5">
      <c r="B625" s="263" t="e">
        <f>IF('Formulario PPGR2'!$G663="","",CONCATENATE('Formulario PPGR2'!$C663,".",'Formulario PPGR2'!$D663,".",'Formulario PPGR2'!$E663,".",'Formulario PPGR2'!$F663))</f>
        <v>#REF!</v>
      </c>
      <c r="C625" s="263"/>
      <c r="D625" s="263" t="e">
        <f>IF('Formulario PPGR2'!$G663="","",'Formulario PPGR1'!#REF!)</f>
        <v>#REF!</v>
      </c>
      <c r="E625" s="263" t="e">
        <f>IF('Formulario PPGR2'!$G663="","",'Formulario PPGR1'!#REF!)</f>
        <v>#REF!</v>
      </c>
      <c r="F625" s="263" t="e">
        <f>IF('Formulario PPGR2'!$G663="","",'Formulario PPGR1'!#REF!)</f>
        <v>#REF!</v>
      </c>
      <c r="G625" s="232" t="s">
        <v>432</v>
      </c>
      <c r="H625" s="232" t="s">
        <v>1840</v>
      </c>
      <c r="I625" s="666" t="s">
        <v>1803</v>
      </c>
      <c r="J625" s="231"/>
      <c r="K625" s="231"/>
      <c r="L625" s="231"/>
      <c r="M625" s="231">
        <v>1</v>
      </c>
      <c r="N625" s="231"/>
      <c r="O625" s="231"/>
      <c r="P625" s="231"/>
      <c r="Q625" s="231">
        <v>1</v>
      </c>
      <c r="R625" s="231"/>
      <c r="S625" s="231"/>
      <c r="T625" s="231"/>
      <c r="U625" s="231"/>
      <c r="V625" s="239">
        <f>+Tabla2[[#This Row],[Dic]]+Tabla2[[#This Row],[Nov]]+Tabla2[[#This Row],[Oct]]+Tabla2[[#This Row],[Sep]]+Tabla2[[#This Row],[Ago]]+Tabla2[[#This Row],[Jul]]+Tabla2[[#This Row],[Jun]]+Tabla2[[#This Row],[May]]+Tabla2[[#This Row],[Abr]]+Tabla2[[#This Row],[Mar]]+Tabla2[[#This Row],[Feb]]+Tabla2[[#This Row],[Ene]]</f>
        <v>2</v>
      </c>
      <c r="W625" s="259" t="s">
        <v>497</v>
      </c>
      <c r="X625" s="259" t="s">
        <v>507</v>
      </c>
      <c r="Y625" s="232" t="s">
        <v>1804</v>
      </c>
      <c r="Z625" s="231" t="s">
        <v>983</v>
      </c>
      <c r="AA625" s="255"/>
      <c r="AB625" s="255"/>
      <c r="AC625" s="255"/>
      <c r="AD625" s="255"/>
      <c r="AE625" s="255"/>
      <c r="AF625" s="255"/>
      <c r="AG625" s="255"/>
      <c r="AH625" s="255"/>
      <c r="AI625" s="255"/>
      <c r="AJ625" s="255"/>
      <c r="AK625" s="255"/>
      <c r="AL625" s="255"/>
      <c r="AM625" s="255"/>
      <c r="AN625" s="255"/>
      <c r="AO625" s="255"/>
      <c r="AP625" s="255"/>
      <c r="AQ625" s="255"/>
      <c r="AR625" s="255"/>
      <c r="AS625" s="255"/>
      <c r="AT625" s="255"/>
      <c r="AU625" s="255"/>
      <c r="AV625" s="255"/>
      <c r="AW625" s="255"/>
      <c r="AX625" s="255"/>
      <c r="AY625" s="255"/>
      <c r="AZ625" s="255"/>
      <c r="BA625" s="255"/>
      <c r="BB625" s="255"/>
    </row>
    <row r="626" spans="2:54" s="241" customFormat="1" ht="76.5">
      <c r="B626" s="263" t="e">
        <f>IF('Formulario PPGR2'!$G664="","",CONCATENATE('Formulario PPGR2'!$C664,".",'Formulario PPGR2'!$D664,".",'Formulario PPGR2'!$E664,".",'Formulario PPGR2'!$F664))</f>
        <v>#REF!</v>
      </c>
      <c r="C626" s="263"/>
      <c r="D626" s="263" t="e">
        <f>IF('Formulario PPGR2'!$G664="","",'Formulario PPGR1'!#REF!)</f>
        <v>#REF!</v>
      </c>
      <c r="E626" s="263" t="e">
        <f>IF('Formulario PPGR2'!$G664="","",'Formulario PPGR1'!#REF!)</f>
        <v>#REF!</v>
      </c>
      <c r="F626" s="263" t="e">
        <f>IF('Formulario PPGR2'!$G664="","",'Formulario PPGR1'!#REF!)</f>
        <v>#REF!</v>
      </c>
      <c r="G626" s="232" t="s">
        <v>432</v>
      </c>
      <c r="H626" s="232" t="s">
        <v>1841</v>
      </c>
      <c r="I626" s="666" t="s">
        <v>1807</v>
      </c>
      <c r="J626" s="231"/>
      <c r="K626" s="231"/>
      <c r="L626" s="231"/>
      <c r="M626" s="231"/>
      <c r="N626" s="231"/>
      <c r="O626" s="231"/>
      <c r="P626" s="231"/>
      <c r="Q626" s="231"/>
      <c r="R626" s="231"/>
      <c r="S626" s="231"/>
      <c r="T626" s="231"/>
      <c r="U626" s="231">
        <v>1</v>
      </c>
      <c r="V626" s="239">
        <f>+Tabla2[[#This Row],[Dic]]+Tabla2[[#This Row],[Nov]]+Tabla2[[#This Row],[Oct]]+Tabla2[[#This Row],[Sep]]+Tabla2[[#This Row],[Ago]]+Tabla2[[#This Row],[Jul]]+Tabla2[[#This Row],[Jun]]+Tabla2[[#This Row],[May]]+Tabla2[[#This Row],[Abr]]+Tabla2[[#This Row],[Mar]]+Tabla2[[#This Row],[Feb]]+Tabla2[[#This Row],[Ene]]</f>
        <v>1</v>
      </c>
      <c r="W626" s="259" t="s">
        <v>513</v>
      </c>
      <c r="X626" s="259"/>
      <c r="Y626" s="232"/>
      <c r="Z626" s="231" t="s">
        <v>983</v>
      </c>
      <c r="AA626" s="255"/>
      <c r="AB626" s="255"/>
      <c r="AC626" s="255"/>
      <c r="AD626" s="255"/>
      <c r="AE626" s="255"/>
      <c r="AF626" s="255"/>
      <c r="AG626" s="255"/>
      <c r="AH626" s="255"/>
      <c r="AI626" s="255"/>
      <c r="AJ626" s="255"/>
      <c r="AK626" s="255"/>
      <c r="AL626" s="255"/>
      <c r="AM626" s="255"/>
      <c r="AN626" s="255"/>
      <c r="AO626" s="255"/>
      <c r="AP626" s="255"/>
      <c r="AQ626" s="255"/>
      <c r="AR626" s="255"/>
      <c r="AS626" s="255"/>
      <c r="AT626" s="255"/>
      <c r="AU626" s="255"/>
      <c r="AV626" s="255"/>
      <c r="AW626" s="255"/>
      <c r="AX626" s="255"/>
      <c r="AY626" s="255"/>
      <c r="AZ626" s="255"/>
      <c r="BA626" s="255"/>
      <c r="BB626" s="255"/>
    </row>
    <row r="627" spans="2:54" s="241" customFormat="1" ht="63.75">
      <c r="B627" s="263" t="e">
        <f>IF('Formulario PPGR2'!$G665="","",CONCATENATE('Formulario PPGR2'!$C665,".",'Formulario PPGR2'!$D665,".",'Formulario PPGR2'!$E665,".",'Formulario PPGR2'!$F665))</f>
        <v>#REF!</v>
      </c>
      <c r="C627" s="263"/>
      <c r="D627" s="263" t="e">
        <f>IF('Formulario PPGR2'!$G665="","",'Formulario PPGR1'!#REF!)</f>
        <v>#REF!</v>
      </c>
      <c r="E627" s="263" t="e">
        <f>IF('Formulario PPGR2'!$G665="","",'Formulario PPGR1'!#REF!)</f>
        <v>#REF!</v>
      </c>
      <c r="F627" s="263" t="e">
        <f>IF('Formulario PPGR2'!$G665="","",'Formulario PPGR1'!#REF!)</f>
        <v>#REF!</v>
      </c>
      <c r="G627" s="232" t="s">
        <v>432</v>
      </c>
      <c r="H627" s="232" t="s">
        <v>1842</v>
      </c>
      <c r="I627" s="666" t="s">
        <v>1809</v>
      </c>
      <c r="J627" s="231"/>
      <c r="K627" s="231"/>
      <c r="L627" s="231">
        <v>1</v>
      </c>
      <c r="M627" s="231"/>
      <c r="N627" s="231"/>
      <c r="O627" s="231">
        <v>1</v>
      </c>
      <c r="P627" s="231"/>
      <c r="Q627" s="231"/>
      <c r="R627" s="231">
        <v>1</v>
      </c>
      <c r="S627" s="231"/>
      <c r="T627" s="231"/>
      <c r="U627" s="231">
        <v>1</v>
      </c>
      <c r="V627" s="239">
        <f>+Tabla2[[#This Row],[Dic]]+Tabla2[[#This Row],[Nov]]+Tabla2[[#This Row],[Oct]]+Tabla2[[#This Row],[Sep]]+Tabla2[[#This Row],[Ago]]+Tabla2[[#This Row],[Jul]]+Tabla2[[#This Row],[Jun]]+Tabla2[[#This Row],[May]]+Tabla2[[#This Row],[Abr]]+Tabla2[[#This Row],[Mar]]+Tabla2[[#This Row],[Feb]]+Tabla2[[#This Row],[Ene]]</f>
        <v>4</v>
      </c>
      <c r="W627" s="259" t="s">
        <v>513</v>
      </c>
      <c r="X627" s="259"/>
      <c r="Y627" s="232"/>
      <c r="Z627" s="231" t="s">
        <v>983</v>
      </c>
      <c r="AA627" s="255"/>
      <c r="AB627" s="255"/>
      <c r="AC627" s="255"/>
      <c r="AD627" s="255"/>
      <c r="AE627" s="255"/>
      <c r="AF627" s="255"/>
      <c r="AG627" s="255"/>
      <c r="AH627" s="255"/>
      <c r="AI627" s="255"/>
      <c r="AJ627" s="255"/>
      <c r="AK627" s="255"/>
      <c r="AL627" s="255"/>
      <c r="AM627" s="255"/>
      <c r="AN627" s="255"/>
      <c r="AO627" s="255"/>
      <c r="AP627" s="255"/>
      <c r="AQ627" s="255"/>
      <c r="AR627" s="255"/>
      <c r="AS627" s="255"/>
      <c r="AT627" s="255"/>
      <c r="AU627" s="255"/>
      <c r="AV627" s="255"/>
      <c r="AW627" s="255"/>
      <c r="AX627" s="255"/>
      <c r="AY627" s="255"/>
      <c r="AZ627" s="255"/>
      <c r="BA627" s="255"/>
      <c r="BB627" s="255"/>
    </row>
    <row r="628" spans="2:54" s="241" customFormat="1" ht="51">
      <c r="B628" s="263" t="e">
        <f>IF('Formulario PPGR2'!$G666="","",CONCATENATE('Formulario PPGR2'!$C666,".",'Formulario PPGR2'!$D666,".",'Formulario PPGR2'!$E666,".",'Formulario PPGR2'!$F666))</f>
        <v>#REF!</v>
      </c>
      <c r="C628" s="263"/>
      <c r="D628" s="263" t="e">
        <f>IF('Formulario PPGR2'!$G666="","",'Formulario PPGR1'!#REF!)</f>
        <v>#REF!</v>
      </c>
      <c r="E628" s="263" t="e">
        <f>IF('Formulario PPGR2'!$G666="","",'Formulario PPGR1'!#REF!)</f>
        <v>#REF!</v>
      </c>
      <c r="F628" s="263" t="e">
        <f>IF('Formulario PPGR2'!$G666="","",'Formulario PPGR1'!#REF!)</f>
        <v>#REF!</v>
      </c>
      <c r="G628" s="232" t="s">
        <v>432</v>
      </c>
      <c r="H628" s="232" t="s">
        <v>1843</v>
      </c>
      <c r="I628" s="666" t="s">
        <v>1811</v>
      </c>
      <c r="J628" s="231"/>
      <c r="K628" s="231"/>
      <c r="L628" s="231">
        <v>1</v>
      </c>
      <c r="M628" s="231"/>
      <c r="N628" s="231"/>
      <c r="O628" s="231">
        <v>1</v>
      </c>
      <c r="P628" s="231"/>
      <c r="Q628" s="231"/>
      <c r="R628" s="231">
        <v>1</v>
      </c>
      <c r="S628" s="231"/>
      <c r="T628" s="231"/>
      <c r="U628" s="231">
        <v>1</v>
      </c>
      <c r="V628" s="239">
        <f>+Tabla2[[#This Row],[Dic]]+Tabla2[[#This Row],[Nov]]+Tabla2[[#This Row],[Oct]]+Tabla2[[#This Row],[Sep]]+Tabla2[[#This Row],[Ago]]+Tabla2[[#This Row],[Jul]]+Tabla2[[#This Row],[Jun]]+Tabla2[[#This Row],[May]]+Tabla2[[#This Row],[Abr]]+Tabla2[[#This Row],[Mar]]+Tabla2[[#This Row],[Feb]]+Tabla2[[#This Row],[Ene]]</f>
        <v>4</v>
      </c>
      <c r="W628" s="259" t="s">
        <v>513</v>
      </c>
      <c r="X628" s="259"/>
      <c r="Y628" s="232"/>
      <c r="Z628" s="231" t="s">
        <v>983</v>
      </c>
      <c r="AA628" s="255"/>
      <c r="AB628" s="255"/>
      <c r="AC628" s="255"/>
      <c r="AD628" s="255"/>
      <c r="AE628" s="255"/>
      <c r="AF628" s="255"/>
      <c r="AG628" s="255"/>
      <c r="AH628" s="255"/>
      <c r="AI628" s="255"/>
      <c r="AJ628" s="255"/>
      <c r="AK628" s="255"/>
      <c r="AL628" s="255"/>
      <c r="AM628" s="255"/>
      <c r="AN628" s="255"/>
      <c r="AO628" s="255"/>
      <c r="AP628" s="255"/>
      <c r="AQ628" s="255"/>
      <c r="AR628" s="255"/>
      <c r="AS628" s="255"/>
      <c r="AT628" s="255"/>
      <c r="AU628" s="255"/>
      <c r="AV628" s="255"/>
      <c r="AW628" s="255"/>
      <c r="AX628" s="255"/>
      <c r="AY628" s="255"/>
      <c r="AZ628" s="255"/>
      <c r="BA628" s="255"/>
      <c r="BB628" s="255"/>
    </row>
    <row r="629" spans="2:54" s="241" customFormat="1" ht="76.5">
      <c r="B629" s="263" t="e">
        <f>IF('Formulario PPGR2'!$G659="","",CONCATENATE('Formulario PPGR2'!$C659,".",'Formulario PPGR2'!$D659,".",'Formulario PPGR2'!$E659,".",'Formulario PPGR2'!$F659))</f>
        <v>#REF!</v>
      </c>
      <c r="C629" s="263"/>
      <c r="D629" s="263" t="e">
        <f>IF('Formulario PPGR2'!$G659="","",'Formulario PPGR1'!#REF!)</f>
        <v>#REF!</v>
      </c>
      <c r="E629" s="263" t="e">
        <f>IF('Formulario PPGR2'!$G659="","",'Formulario PPGR1'!#REF!)</f>
        <v>#REF!</v>
      </c>
      <c r="F629" s="263" t="e">
        <f>IF('Formulario PPGR2'!$G659="","",'Formulario PPGR1'!#REF!)</f>
        <v>#REF!</v>
      </c>
      <c r="G629" s="232" t="s">
        <v>432</v>
      </c>
      <c r="H629" s="232" t="s">
        <v>1844</v>
      </c>
      <c r="I629" s="232" t="s">
        <v>1803</v>
      </c>
      <c r="J629" s="231"/>
      <c r="K629" s="231"/>
      <c r="L629" s="231"/>
      <c r="M629" s="231">
        <v>1</v>
      </c>
      <c r="N629" s="231"/>
      <c r="O629" s="231"/>
      <c r="P629" s="231"/>
      <c r="Q629" s="231">
        <v>1</v>
      </c>
      <c r="R629" s="231"/>
      <c r="S629" s="231"/>
      <c r="T629" s="231"/>
      <c r="U629" s="231"/>
      <c r="V629" s="239">
        <f>+Tabla2[[#This Row],[Dic]]+Tabla2[[#This Row],[Nov]]+Tabla2[[#This Row],[Oct]]+Tabla2[[#This Row],[Sep]]+Tabla2[[#This Row],[Ago]]+Tabla2[[#This Row],[Jul]]+Tabla2[[#This Row],[Jun]]+Tabla2[[#This Row],[May]]+Tabla2[[#This Row],[Abr]]+Tabla2[[#This Row],[Mar]]+Tabla2[[#This Row],[Feb]]+Tabla2[[#This Row],[Ene]]</f>
        <v>2</v>
      </c>
      <c r="W629" s="259" t="s">
        <v>497</v>
      </c>
      <c r="X629" s="259" t="s">
        <v>507</v>
      </c>
      <c r="Y629" s="232" t="s">
        <v>1804</v>
      </c>
      <c r="Z629" s="231" t="s">
        <v>1627</v>
      </c>
      <c r="AA629" s="255"/>
      <c r="AB629" s="255"/>
      <c r="AC629" s="255"/>
      <c r="AD629" s="255"/>
      <c r="AE629" s="255"/>
      <c r="AF629" s="255"/>
      <c r="AG629" s="255"/>
      <c r="AH629" s="255"/>
      <c r="AI629" s="255"/>
      <c r="AJ629" s="255"/>
      <c r="AK629" s="255"/>
      <c r="AL629" s="255"/>
      <c r="AM629" s="255"/>
      <c r="AN629" s="255"/>
      <c r="AO629" s="255"/>
      <c r="AP629" s="255"/>
      <c r="AQ629" s="255"/>
      <c r="AR629" s="255"/>
      <c r="AS629" s="255"/>
      <c r="AT629" s="255"/>
      <c r="AU629" s="255"/>
      <c r="AV629" s="255"/>
      <c r="AW629" s="255"/>
      <c r="AX629" s="255"/>
      <c r="AY629" s="255"/>
      <c r="AZ629" s="255"/>
      <c r="BA629" s="255"/>
      <c r="BB629" s="255"/>
    </row>
    <row r="630" spans="2:54" s="241" customFormat="1" ht="76.5">
      <c r="B630" s="263" t="e">
        <f>IF('Formulario PPGR2'!$G660="","",CONCATENATE('Formulario PPGR2'!$C660,".",'Formulario PPGR2'!$D660,".",'Formulario PPGR2'!$E660,".",'Formulario PPGR2'!$F660))</f>
        <v>#REF!</v>
      </c>
      <c r="C630" s="263"/>
      <c r="D630" s="263" t="e">
        <f>IF('Formulario PPGR2'!$G660="","",'Formulario PPGR1'!#REF!)</f>
        <v>#REF!</v>
      </c>
      <c r="E630" s="263" t="e">
        <f>IF('Formulario PPGR2'!$G660="","",'Formulario PPGR1'!#REF!)</f>
        <v>#REF!</v>
      </c>
      <c r="F630" s="263" t="e">
        <f>IF('Formulario PPGR2'!$G660="","",'Formulario PPGR1'!#REF!)</f>
        <v>#REF!</v>
      </c>
      <c r="G630" s="232" t="s">
        <v>432</v>
      </c>
      <c r="H630" s="232" t="s">
        <v>1845</v>
      </c>
      <c r="I630" s="232" t="s">
        <v>1807</v>
      </c>
      <c r="J630" s="231"/>
      <c r="K630" s="231"/>
      <c r="L630" s="231"/>
      <c r="M630" s="231"/>
      <c r="N630" s="231"/>
      <c r="O630" s="231"/>
      <c r="P630" s="231"/>
      <c r="Q630" s="231"/>
      <c r="R630" s="231"/>
      <c r="S630" s="231"/>
      <c r="T630" s="231"/>
      <c r="U630" s="231">
        <v>1</v>
      </c>
      <c r="V630" s="239">
        <f>+Tabla2[[#This Row],[Dic]]+Tabla2[[#This Row],[Nov]]+Tabla2[[#This Row],[Oct]]+Tabla2[[#This Row],[Sep]]+Tabla2[[#This Row],[Ago]]+Tabla2[[#This Row],[Jul]]+Tabla2[[#This Row],[Jun]]+Tabla2[[#This Row],[May]]+Tabla2[[#This Row],[Abr]]+Tabla2[[#This Row],[Mar]]+Tabla2[[#This Row],[Feb]]+Tabla2[[#This Row],[Ene]]</f>
        <v>1</v>
      </c>
      <c r="W630" s="259" t="s">
        <v>513</v>
      </c>
      <c r="X630" s="259" t="s">
        <v>507</v>
      </c>
      <c r="Y630" s="232" t="s">
        <v>1804</v>
      </c>
      <c r="Z630" s="231" t="s">
        <v>1627</v>
      </c>
      <c r="AA630" s="255"/>
      <c r="AB630" s="255"/>
      <c r="AC630" s="255"/>
      <c r="AD630" s="255"/>
      <c r="AE630" s="255"/>
      <c r="AF630" s="255"/>
      <c r="AG630" s="255"/>
      <c r="AH630" s="255"/>
      <c r="AI630" s="255"/>
      <c r="AJ630" s="255"/>
      <c r="AK630" s="255"/>
      <c r="AL630" s="255"/>
      <c r="AM630" s="255"/>
      <c r="AN630" s="255"/>
      <c r="AO630" s="255"/>
      <c r="AP630" s="255"/>
      <c r="AQ630" s="255"/>
      <c r="AR630" s="255"/>
      <c r="AS630" s="255"/>
      <c r="AT630" s="255"/>
      <c r="AU630" s="255"/>
      <c r="AV630" s="255"/>
      <c r="AW630" s="255"/>
      <c r="AX630" s="255"/>
      <c r="AY630" s="255"/>
      <c r="AZ630" s="255"/>
      <c r="BA630" s="255"/>
      <c r="BB630" s="255"/>
    </row>
    <row r="631" spans="2:54" s="241" customFormat="1" ht="63.75">
      <c r="B631" s="263" t="e">
        <f>IF('Formulario PPGR2'!$G661="","",CONCATENATE('Formulario PPGR2'!$C661,".",'Formulario PPGR2'!$D661,".",'Formulario PPGR2'!$E661,".",'Formulario PPGR2'!$F661))</f>
        <v>#REF!</v>
      </c>
      <c r="C631" s="263"/>
      <c r="D631" s="263" t="e">
        <f>IF('Formulario PPGR2'!$G661="","",'Formulario PPGR1'!#REF!)</f>
        <v>#REF!</v>
      </c>
      <c r="E631" s="263" t="e">
        <f>IF('Formulario PPGR2'!$G661="","",'Formulario PPGR1'!#REF!)</f>
        <v>#REF!</v>
      </c>
      <c r="F631" s="263" t="e">
        <f>IF('Formulario PPGR2'!$G661="","",'Formulario PPGR1'!#REF!)</f>
        <v>#REF!</v>
      </c>
      <c r="G631" s="232" t="s">
        <v>432</v>
      </c>
      <c r="H631" s="232" t="s">
        <v>1846</v>
      </c>
      <c r="I631" s="232" t="s">
        <v>1809</v>
      </c>
      <c r="J631" s="231"/>
      <c r="K631" s="231"/>
      <c r="L631" s="231">
        <v>1</v>
      </c>
      <c r="M631" s="231"/>
      <c r="N631" s="231"/>
      <c r="O631" s="231">
        <v>1</v>
      </c>
      <c r="P631" s="231"/>
      <c r="Q631" s="231"/>
      <c r="R631" s="231">
        <v>1</v>
      </c>
      <c r="S631" s="231"/>
      <c r="T631" s="231"/>
      <c r="U631" s="231">
        <v>1</v>
      </c>
      <c r="V631" s="239">
        <f>+Tabla2[[#This Row],[Dic]]+Tabla2[[#This Row],[Nov]]+Tabla2[[#This Row],[Oct]]+Tabla2[[#This Row],[Sep]]+Tabla2[[#This Row],[Ago]]+Tabla2[[#This Row],[Jul]]+Tabla2[[#This Row],[Jun]]+Tabla2[[#This Row],[May]]+Tabla2[[#This Row],[Abr]]+Tabla2[[#This Row],[Mar]]+Tabla2[[#This Row],[Feb]]+Tabla2[[#This Row],[Ene]]</f>
        <v>4</v>
      </c>
      <c r="W631" s="259" t="s">
        <v>513</v>
      </c>
      <c r="X631" s="259"/>
      <c r="Y631" s="232"/>
      <c r="Z631" s="231" t="s">
        <v>1627</v>
      </c>
      <c r="AA631" s="255"/>
      <c r="AB631" s="255"/>
      <c r="AC631" s="255"/>
      <c r="AD631" s="255"/>
      <c r="AE631" s="255"/>
      <c r="AF631" s="255"/>
      <c r="AG631" s="255"/>
      <c r="AH631" s="255"/>
      <c r="AI631" s="255"/>
      <c r="AJ631" s="255"/>
      <c r="AK631" s="255"/>
      <c r="AL631" s="255"/>
      <c r="AM631" s="255"/>
      <c r="AN631" s="255"/>
      <c r="AO631" s="255"/>
      <c r="AP631" s="255"/>
      <c r="AQ631" s="255"/>
      <c r="AR631" s="255"/>
      <c r="AS631" s="255"/>
      <c r="AT631" s="255"/>
      <c r="AU631" s="255"/>
      <c r="AV631" s="255"/>
      <c r="AW631" s="255"/>
      <c r="AX631" s="255"/>
      <c r="AY631" s="255"/>
      <c r="AZ631" s="255"/>
      <c r="BA631" s="255"/>
      <c r="BB631" s="255"/>
    </row>
    <row r="632" spans="2:54" s="241" customFormat="1" ht="51">
      <c r="B632" s="263" t="e">
        <f>IF('Formulario PPGR2'!$G662="","",CONCATENATE('Formulario PPGR2'!$C662,".",'Formulario PPGR2'!$D662,".",'Formulario PPGR2'!$E662,".",'Formulario PPGR2'!$F662))</f>
        <v>#REF!</v>
      </c>
      <c r="C632" s="263"/>
      <c r="D632" s="263" t="e">
        <f>IF('Formulario PPGR2'!$G662="","",'Formulario PPGR1'!#REF!)</f>
        <v>#REF!</v>
      </c>
      <c r="E632" s="263" t="e">
        <f>IF('Formulario PPGR2'!$G662="","",'Formulario PPGR1'!#REF!)</f>
        <v>#REF!</v>
      </c>
      <c r="F632" s="263" t="e">
        <f>IF('Formulario PPGR2'!$G662="","",'Formulario PPGR1'!#REF!)</f>
        <v>#REF!</v>
      </c>
      <c r="G632" s="232" t="s">
        <v>432</v>
      </c>
      <c r="H632" s="232" t="s">
        <v>1847</v>
      </c>
      <c r="I632" s="232" t="s">
        <v>1811</v>
      </c>
      <c r="J632" s="231"/>
      <c r="K632" s="231"/>
      <c r="L632" s="231">
        <v>1</v>
      </c>
      <c r="M632" s="231"/>
      <c r="N632" s="231"/>
      <c r="O632" s="231">
        <v>1</v>
      </c>
      <c r="P632" s="231"/>
      <c r="Q632" s="231"/>
      <c r="R632" s="231">
        <v>1</v>
      </c>
      <c r="S632" s="231"/>
      <c r="T632" s="231"/>
      <c r="U632" s="231">
        <v>1</v>
      </c>
      <c r="V632" s="239">
        <f>+Tabla2[[#This Row],[Dic]]+Tabla2[[#This Row],[Nov]]+Tabla2[[#This Row],[Oct]]+Tabla2[[#This Row],[Sep]]+Tabla2[[#This Row],[Ago]]+Tabla2[[#This Row],[Jul]]+Tabla2[[#This Row],[Jun]]+Tabla2[[#This Row],[May]]+Tabla2[[#This Row],[Abr]]+Tabla2[[#This Row],[Mar]]+Tabla2[[#This Row],[Feb]]+Tabla2[[#This Row],[Ene]]</f>
        <v>4</v>
      </c>
      <c r="W632" s="259" t="s">
        <v>513</v>
      </c>
      <c r="X632" s="259"/>
      <c r="Y632" s="232"/>
      <c r="Z632" s="231" t="s">
        <v>1627</v>
      </c>
      <c r="AA632" s="255"/>
      <c r="AB632" s="255"/>
      <c r="AC632" s="255"/>
      <c r="AD632" s="255"/>
      <c r="AE632" s="255"/>
      <c r="AF632" s="255"/>
      <c r="AG632" s="255"/>
      <c r="AH632" s="255"/>
      <c r="AI632" s="255"/>
      <c r="AJ632" s="255"/>
      <c r="AK632" s="255"/>
      <c r="AL632" s="255"/>
      <c r="AM632" s="255"/>
      <c r="AN632" s="255"/>
      <c r="AO632" s="255"/>
      <c r="AP632" s="255"/>
      <c r="AQ632" s="255"/>
      <c r="AR632" s="255"/>
      <c r="AS632" s="255"/>
      <c r="AT632" s="255"/>
      <c r="AU632" s="255"/>
      <c r="AV632" s="255"/>
      <c r="AW632" s="255"/>
      <c r="AX632" s="255"/>
      <c r="AY632" s="255"/>
      <c r="AZ632" s="255"/>
      <c r="BA632" s="255"/>
      <c r="BB632" s="255"/>
    </row>
    <row r="633" spans="2:54" s="241" customFormat="1" ht="76.5">
      <c r="B633" s="263" t="e">
        <f>IF('Formulario PPGR2'!$G643="","",CONCATENATE('Formulario PPGR2'!$C643,".",'Formulario PPGR2'!$D643,".",'Formulario PPGR2'!$E643,".",'Formulario PPGR2'!$F643))</f>
        <v>#REF!</v>
      </c>
      <c r="C633" s="263"/>
      <c r="D633" s="263" t="e">
        <f>IF('Formulario PPGR2'!$G643="","",'Formulario PPGR1'!#REF!)</f>
        <v>#REF!</v>
      </c>
      <c r="E633" s="263" t="e">
        <f>IF('Formulario PPGR2'!$G643="","",'Formulario PPGR1'!#REF!)</f>
        <v>#REF!</v>
      </c>
      <c r="F633" s="263" t="e">
        <f>IF('Formulario PPGR2'!$G643="","",'Formulario PPGR1'!#REF!)</f>
        <v>#REF!</v>
      </c>
      <c r="G633" s="232" t="s">
        <v>432</v>
      </c>
      <c r="H633" s="232" t="s">
        <v>1848</v>
      </c>
      <c r="I633" s="232" t="s">
        <v>1803</v>
      </c>
      <c r="J633" s="231"/>
      <c r="K633" s="231"/>
      <c r="L633" s="231"/>
      <c r="M633" s="231">
        <v>1</v>
      </c>
      <c r="N633" s="231"/>
      <c r="O633" s="231"/>
      <c r="P633" s="231"/>
      <c r="Q633" s="231">
        <v>1</v>
      </c>
      <c r="R633" s="231"/>
      <c r="S633" s="231"/>
      <c r="T633" s="231"/>
      <c r="U633" s="231"/>
      <c r="V633" s="239">
        <f>+Tabla2[[#This Row],[Dic]]+Tabla2[[#This Row],[Nov]]+Tabla2[[#This Row],[Oct]]+Tabla2[[#This Row],[Sep]]+Tabla2[[#This Row],[Ago]]+Tabla2[[#This Row],[Jul]]+Tabla2[[#This Row],[Jun]]+Tabla2[[#This Row],[May]]+Tabla2[[#This Row],[Abr]]+Tabla2[[#This Row],[Mar]]+Tabla2[[#This Row],[Feb]]+Tabla2[[#This Row],[Ene]]</f>
        <v>2</v>
      </c>
      <c r="W633" s="259" t="s">
        <v>497</v>
      </c>
      <c r="X633" s="259" t="s">
        <v>507</v>
      </c>
      <c r="Y633" s="232" t="s">
        <v>1804</v>
      </c>
      <c r="Z633" s="231" t="s">
        <v>1698</v>
      </c>
      <c r="AA633" s="255"/>
      <c r="AB633" s="255"/>
      <c r="AC633" s="255"/>
      <c r="AD633" s="255"/>
      <c r="AE633" s="255"/>
      <c r="AF633" s="255"/>
      <c r="AG633" s="255"/>
      <c r="AH633" s="255"/>
      <c r="AI633" s="255"/>
      <c r="AJ633" s="255"/>
      <c r="AK633" s="255"/>
      <c r="AL633" s="255"/>
      <c r="AM633" s="255"/>
      <c r="AN633" s="255"/>
      <c r="AO633" s="255"/>
      <c r="AP633" s="255"/>
      <c r="AQ633" s="255"/>
      <c r="AR633" s="255"/>
      <c r="AS633" s="255"/>
      <c r="AT633" s="255"/>
      <c r="AU633" s="255"/>
      <c r="AV633" s="255"/>
      <c r="AW633" s="255"/>
      <c r="AX633" s="255"/>
      <c r="AY633" s="255"/>
      <c r="AZ633" s="255"/>
      <c r="BA633" s="255"/>
      <c r="BB633" s="255"/>
    </row>
    <row r="634" spans="2:54" s="241" customFormat="1" ht="76.5">
      <c r="B634" s="263" t="e">
        <f>IF('Formulario PPGR2'!$G644="","",CONCATENATE('Formulario PPGR2'!$C644,".",'Formulario PPGR2'!$D644,".",'Formulario PPGR2'!$E644,".",'Formulario PPGR2'!$F644))</f>
        <v>#REF!</v>
      </c>
      <c r="C634" s="263"/>
      <c r="D634" s="263" t="e">
        <f>IF('Formulario PPGR2'!$G644="","",'Formulario PPGR1'!#REF!)</f>
        <v>#REF!</v>
      </c>
      <c r="E634" s="263" t="e">
        <f>IF('Formulario PPGR2'!$G644="","",'Formulario PPGR1'!#REF!)</f>
        <v>#REF!</v>
      </c>
      <c r="F634" s="263" t="e">
        <f>IF('Formulario PPGR2'!$G644="","",'Formulario PPGR1'!#REF!)</f>
        <v>#REF!</v>
      </c>
      <c r="G634" s="232" t="s">
        <v>432</v>
      </c>
      <c r="H634" s="232" t="s">
        <v>1849</v>
      </c>
      <c r="I634" s="232" t="s">
        <v>1807</v>
      </c>
      <c r="J634" s="231"/>
      <c r="K634" s="231"/>
      <c r="L634" s="231"/>
      <c r="M634" s="231"/>
      <c r="N634" s="231"/>
      <c r="O634" s="231"/>
      <c r="P634" s="231"/>
      <c r="Q634" s="231"/>
      <c r="R634" s="231"/>
      <c r="S634" s="231"/>
      <c r="T634" s="231"/>
      <c r="U634" s="231">
        <v>1</v>
      </c>
      <c r="V634" s="239">
        <f>+Tabla2[[#This Row],[Dic]]+Tabla2[[#This Row],[Nov]]+Tabla2[[#This Row],[Oct]]+Tabla2[[#This Row],[Sep]]+Tabla2[[#This Row],[Ago]]+Tabla2[[#This Row],[Jul]]+Tabla2[[#This Row],[Jun]]+Tabla2[[#This Row],[May]]+Tabla2[[#This Row],[Abr]]+Tabla2[[#This Row],[Mar]]+Tabla2[[#This Row],[Feb]]+Tabla2[[#This Row],[Ene]]</f>
        <v>1</v>
      </c>
      <c r="W634" s="259" t="s">
        <v>513</v>
      </c>
      <c r="X634" s="259" t="s">
        <v>507</v>
      </c>
      <c r="Y634" s="232" t="s">
        <v>1804</v>
      </c>
      <c r="Z634" s="231" t="s">
        <v>1698</v>
      </c>
      <c r="AA634" s="255"/>
      <c r="AB634" s="255"/>
      <c r="AC634" s="255"/>
      <c r="AD634" s="255"/>
      <c r="AE634" s="255"/>
      <c r="AF634" s="255"/>
      <c r="AG634" s="255"/>
      <c r="AH634" s="255"/>
      <c r="AI634" s="255"/>
      <c r="AJ634" s="255"/>
      <c r="AK634" s="255"/>
      <c r="AL634" s="255"/>
      <c r="AM634" s="255"/>
      <c r="AN634" s="255"/>
      <c r="AO634" s="255"/>
      <c r="AP634" s="255"/>
      <c r="AQ634" s="255"/>
      <c r="AR634" s="255"/>
      <c r="AS634" s="255"/>
      <c r="AT634" s="255"/>
      <c r="AU634" s="255"/>
      <c r="AV634" s="255"/>
      <c r="AW634" s="255"/>
      <c r="AX634" s="255"/>
      <c r="AY634" s="255"/>
      <c r="AZ634" s="255"/>
      <c r="BA634" s="255"/>
      <c r="BB634" s="255"/>
    </row>
    <row r="635" spans="2:54" s="241" customFormat="1" ht="63.75">
      <c r="B635" s="263" t="e">
        <f>IF('Formulario PPGR2'!$G645="","",CONCATENATE('Formulario PPGR2'!$C645,".",'Formulario PPGR2'!$D645,".",'Formulario PPGR2'!$E645,".",'Formulario PPGR2'!$F645))</f>
        <v>#REF!</v>
      </c>
      <c r="C635" s="263"/>
      <c r="D635" s="263" t="e">
        <f>IF('Formulario PPGR2'!$G645="","",'Formulario PPGR1'!#REF!)</f>
        <v>#REF!</v>
      </c>
      <c r="E635" s="263" t="e">
        <f>IF('Formulario PPGR2'!$G645="","",'Formulario PPGR1'!#REF!)</f>
        <v>#REF!</v>
      </c>
      <c r="F635" s="263" t="e">
        <f>IF('Formulario PPGR2'!$G645="","",'Formulario PPGR1'!#REF!)</f>
        <v>#REF!</v>
      </c>
      <c r="G635" s="232" t="s">
        <v>432</v>
      </c>
      <c r="H635" s="232" t="s">
        <v>1850</v>
      </c>
      <c r="I635" s="232" t="s">
        <v>1809</v>
      </c>
      <c r="J635" s="231"/>
      <c r="K635" s="231"/>
      <c r="L635" s="231">
        <v>1</v>
      </c>
      <c r="M635" s="231"/>
      <c r="N635" s="231"/>
      <c r="O635" s="231">
        <v>1</v>
      </c>
      <c r="P635" s="231"/>
      <c r="Q635" s="231"/>
      <c r="R635" s="231">
        <v>1</v>
      </c>
      <c r="S635" s="231"/>
      <c r="T635" s="231"/>
      <c r="U635" s="231">
        <v>1</v>
      </c>
      <c r="V635" s="239">
        <f>+Tabla2[[#This Row],[Dic]]+Tabla2[[#This Row],[Nov]]+Tabla2[[#This Row],[Oct]]+Tabla2[[#This Row],[Sep]]+Tabla2[[#This Row],[Ago]]+Tabla2[[#This Row],[Jul]]+Tabla2[[#This Row],[Jun]]+Tabla2[[#This Row],[May]]+Tabla2[[#This Row],[Abr]]+Tabla2[[#This Row],[Mar]]+Tabla2[[#This Row],[Feb]]+Tabla2[[#This Row],[Ene]]</f>
        <v>4</v>
      </c>
      <c r="W635" s="259" t="s">
        <v>513</v>
      </c>
      <c r="X635" s="259"/>
      <c r="Y635" s="232"/>
      <c r="Z635" s="231" t="s">
        <v>1698</v>
      </c>
      <c r="AA635" s="255"/>
      <c r="AB635" s="255"/>
      <c r="AC635" s="255"/>
      <c r="AD635" s="255"/>
      <c r="AE635" s="255"/>
      <c r="AF635" s="255"/>
      <c r="AG635" s="255"/>
      <c r="AH635" s="255"/>
      <c r="AI635" s="255"/>
      <c r="AJ635" s="255"/>
      <c r="AK635" s="255"/>
      <c r="AL635" s="255"/>
      <c r="AM635" s="255"/>
      <c r="AN635" s="255"/>
      <c r="AO635" s="255"/>
      <c r="AP635" s="255"/>
      <c r="AQ635" s="255"/>
      <c r="AR635" s="255"/>
      <c r="AS635" s="255"/>
      <c r="AT635" s="255"/>
      <c r="AU635" s="255"/>
      <c r="AV635" s="255"/>
      <c r="AW635" s="255"/>
      <c r="AX635" s="255"/>
      <c r="AY635" s="255"/>
      <c r="AZ635" s="255"/>
      <c r="BA635" s="255"/>
      <c r="BB635" s="255"/>
    </row>
    <row r="636" spans="2:54" s="241" customFormat="1" ht="51">
      <c r="B636" s="263" t="e">
        <f>IF('Formulario PPGR2'!$G646="","",CONCATENATE('Formulario PPGR2'!$C646,".",'Formulario PPGR2'!$D646,".",'Formulario PPGR2'!$E646,".",'Formulario PPGR2'!$F646))</f>
        <v>#REF!</v>
      </c>
      <c r="C636" s="263"/>
      <c r="D636" s="263" t="e">
        <f>IF('Formulario PPGR2'!$G646="","",'Formulario PPGR1'!#REF!)</f>
        <v>#REF!</v>
      </c>
      <c r="E636" s="263" t="e">
        <f>IF('Formulario PPGR2'!$G646="","",'Formulario PPGR1'!#REF!)</f>
        <v>#REF!</v>
      </c>
      <c r="F636" s="263" t="e">
        <f>IF('Formulario PPGR2'!$G646="","",'Formulario PPGR1'!#REF!)</f>
        <v>#REF!</v>
      </c>
      <c r="G636" s="232" t="s">
        <v>432</v>
      </c>
      <c r="H636" s="232" t="s">
        <v>1851</v>
      </c>
      <c r="I636" s="232" t="s">
        <v>1811</v>
      </c>
      <c r="J636" s="231"/>
      <c r="K636" s="231"/>
      <c r="L636" s="231">
        <v>1</v>
      </c>
      <c r="M636" s="231"/>
      <c r="N636" s="231"/>
      <c r="O636" s="231">
        <v>1</v>
      </c>
      <c r="P636" s="231"/>
      <c r="Q636" s="231"/>
      <c r="R636" s="231">
        <v>1</v>
      </c>
      <c r="S636" s="231"/>
      <c r="T636" s="231"/>
      <c r="U636" s="231">
        <v>1</v>
      </c>
      <c r="V636" s="239">
        <f>+Tabla2[[#This Row],[Dic]]+Tabla2[[#This Row],[Nov]]+Tabla2[[#This Row],[Oct]]+Tabla2[[#This Row],[Sep]]+Tabla2[[#This Row],[Ago]]+Tabla2[[#This Row],[Jul]]+Tabla2[[#This Row],[Jun]]+Tabla2[[#This Row],[May]]+Tabla2[[#This Row],[Abr]]+Tabla2[[#This Row],[Mar]]+Tabla2[[#This Row],[Feb]]+Tabla2[[#This Row],[Ene]]</f>
        <v>4</v>
      </c>
      <c r="W636" s="259" t="s">
        <v>513</v>
      </c>
      <c r="X636" s="259"/>
      <c r="Y636" s="232"/>
      <c r="Z636" s="231" t="s">
        <v>1698</v>
      </c>
      <c r="AA636" s="255"/>
      <c r="AB636" s="255"/>
      <c r="AC636" s="255"/>
      <c r="AD636" s="255"/>
      <c r="AE636" s="255"/>
      <c r="AF636" s="255"/>
      <c r="AG636" s="255"/>
      <c r="AH636" s="255"/>
      <c r="AI636" s="255"/>
      <c r="AJ636" s="255"/>
      <c r="AK636" s="255"/>
      <c r="AL636" s="255"/>
      <c r="AM636" s="255"/>
      <c r="AN636" s="255"/>
      <c r="AO636" s="255"/>
      <c r="AP636" s="255"/>
      <c r="AQ636" s="255"/>
      <c r="AR636" s="255"/>
      <c r="AS636" s="255"/>
      <c r="AT636" s="255"/>
      <c r="AU636" s="255"/>
      <c r="AV636" s="255"/>
      <c r="AW636" s="255"/>
      <c r="AX636" s="255"/>
      <c r="AY636" s="255"/>
      <c r="AZ636" s="255"/>
      <c r="BA636" s="255"/>
      <c r="BB636" s="255"/>
    </row>
    <row r="637" spans="2:54" s="241" customFormat="1" ht="76.5">
      <c r="B637" s="263" t="e">
        <f>IF('Formulario PPGR2'!$G667="","",CONCATENATE('Formulario PPGR2'!$C667,".",'Formulario PPGR2'!$D667,".",'Formulario PPGR2'!$E667,".",'Formulario PPGR2'!$F667))</f>
        <v>#REF!</v>
      </c>
      <c r="C637" s="263"/>
      <c r="D637" s="263" t="e">
        <f>IF('Formulario PPGR2'!$G667="","",'Formulario PPGR1'!#REF!)</f>
        <v>#REF!</v>
      </c>
      <c r="E637" s="263" t="e">
        <f>IF('Formulario PPGR2'!$G667="","",'Formulario PPGR1'!#REF!)</f>
        <v>#REF!</v>
      </c>
      <c r="F637" s="263" t="e">
        <f>IF('Formulario PPGR2'!$G667="","",'Formulario PPGR1'!#REF!)</f>
        <v>#REF!</v>
      </c>
      <c r="G637" s="232" t="s">
        <v>432</v>
      </c>
      <c r="H637" s="232" t="s">
        <v>1852</v>
      </c>
      <c r="I637" s="232" t="s">
        <v>1803</v>
      </c>
      <c r="J637" s="231"/>
      <c r="K637" s="231"/>
      <c r="L637" s="231"/>
      <c r="M637" s="231">
        <v>1</v>
      </c>
      <c r="N637" s="231"/>
      <c r="O637" s="231"/>
      <c r="P637" s="231"/>
      <c r="Q637" s="231">
        <v>1</v>
      </c>
      <c r="R637" s="231"/>
      <c r="S637" s="231"/>
      <c r="T637" s="231"/>
      <c r="U637" s="231"/>
      <c r="V637" s="239">
        <f>+Tabla2[[#This Row],[Dic]]+Tabla2[[#This Row],[Nov]]+Tabla2[[#This Row],[Oct]]+Tabla2[[#This Row],[Sep]]+Tabla2[[#This Row],[Ago]]+Tabla2[[#This Row],[Jul]]+Tabla2[[#This Row],[Jun]]+Tabla2[[#This Row],[May]]+Tabla2[[#This Row],[Abr]]+Tabla2[[#This Row],[Mar]]+Tabla2[[#This Row],[Feb]]+Tabla2[[#This Row],[Ene]]</f>
        <v>2</v>
      </c>
      <c r="W637" s="259" t="s">
        <v>497</v>
      </c>
      <c r="X637" s="259" t="s">
        <v>507</v>
      </c>
      <c r="Y637" s="232" t="s">
        <v>1804</v>
      </c>
      <c r="Z637" s="231" t="s">
        <v>563</v>
      </c>
      <c r="AA637" s="255"/>
      <c r="AB637" s="255"/>
      <c r="AC637" s="255"/>
      <c r="AD637" s="255"/>
      <c r="AE637" s="255"/>
      <c r="AF637" s="255"/>
      <c r="AG637" s="255"/>
      <c r="AH637" s="255"/>
      <c r="AI637" s="255"/>
      <c r="AJ637" s="255"/>
      <c r="AK637" s="255"/>
      <c r="AL637" s="255"/>
      <c r="AM637" s="255"/>
      <c r="AN637" s="255"/>
      <c r="AO637" s="255"/>
      <c r="AP637" s="255"/>
      <c r="AQ637" s="255"/>
      <c r="AR637" s="255"/>
      <c r="AS637" s="255"/>
      <c r="AT637" s="255"/>
      <c r="AU637" s="255"/>
      <c r="AV637" s="255"/>
      <c r="AW637" s="255"/>
      <c r="AX637" s="255"/>
      <c r="AY637" s="255"/>
      <c r="AZ637" s="255"/>
      <c r="BA637" s="255"/>
      <c r="BB637" s="255"/>
    </row>
    <row r="638" spans="2:54" s="241" customFormat="1" ht="76.5">
      <c r="B638" s="263" t="e">
        <f>IF('Formulario PPGR2'!$G668="","",CONCATENATE('Formulario PPGR2'!$C668,".",'Formulario PPGR2'!$D668,".",'Formulario PPGR2'!$E668,".",'Formulario PPGR2'!$F668))</f>
        <v>#REF!</v>
      </c>
      <c r="C638" s="263"/>
      <c r="D638" s="263" t="e">
        <f>IF('Formulario PPGR2'!$G668="","",'Formulario PPGR1'!#REF!)</f>
        <v>#REF!</v>
      </c>
      <c r="E638" s="263" t="e">
        <f>IF('Formulario PPGR2'!$G668="","",'Formulario PPGR1'!#REF!)</f>
        <v>#REF!</v>
      </c>
      <c r="F638" s="263" t="e">
        <f>IF('Formulario PPGR2'!$G668="","",'Formulario PPGR1'!#REF!)</f>
        <v>#REF!</v>
      </c>
      <c r="G638" s="232" t="s">
        <v>432</v>
      </c>
      <c r="H638" s="232" t="s">
        <v>1853</v>
      </c>
      <c r="I638" s="232" t="s">
        <v>1807</v>
      </c>
      <c r="J638" s="231"/>
      <c r="K638" s="231"/>
      <c r="L638" s="231"/>
      <c r="M638" s="231"/>
      <c r="N638" s="231"/>
      <c r="O638" s="231"/>
      <c r="P638" s="231"/>
      <c r="Q638" s="231"/>
      <c r="R638" s="231"/>
      <c r="S638" s="231"/>
      <c r="T638" s="231"/>
      <c r="U638" s="231">
        <v>1</v>
      </c>
      <c r="V638" s="239">
        <f>+Tabla2[[#This Row],[Dic]]+Tabla2[[#This Row],[Nov]]+Tabla2[[#This Row],[Oct]]+Tabla2[[#This Row],[Sep]]+Tabla2[[#This Row],[Ago]]+Tabla2[[#This Row],[Jul]]+Tabla2[[#This Row],[Jun]]+Tabla2[[#This Row],[May]]+Tabla2[[#This Row],[Abr]]+Tabla2[[#This Row],[Mar]]+Tabla2[[#This Row],[Feb]]+Tabla2[[#This Row],[Ene]]</f>
        <v>1</v>
      </c>
      <c r="W638" s="259" t="s">
        <v>513</v>
      </c>
      <c r="X638" s="259" t="s">
        <v>507</v>
      </c>
      <c r="Y638" s="232" t="s">
        <v>1804</v>
      </c>
      <c r="Z638" s="231" t="s">
        <v>563</v>
      </c>
      <c r="AA638" s="255"/>
      <c r="AB638" s="255"/>
      <c r="AC638" s="255"/>
      <c r="AD638" s="255"/>
      <c r="AE638" s="255"/>
      <c r="AF638" s="255"/>
      <c r="AG638" s="255"/>
      <c r="AH638" s="255"/>
      <c r="AI638" s="255"/>
      <c r="AJ638" s="255"/>
      <c r="AK638" s="255"/>
      <c r="AL638" s="255"/>
      <c r="AM638" s="255"/>
      <c r="AN638" s="255"/>
      <c r="AO638" s="255"/>
      <c r="AP638" s="255"/>
      <c r="AQ638" s="255"/>
      <c r="AR638" s="255"/>
      <c r="AS638" s="255"/>
      <c r="AT638" s="255"/>
      <c r="AU638" s="255"/>
      <c r="AV638" s="255"/>
      <c r="AW638" s="255"/>
      <c r="AX638" s="255"/>
      <c r="AY638" s="255"/>
      <c r="AZ638" s="255"/>
      <c r="BA638" s="255"/>
      <c r="BB638" s="255"/>
    </row>
    <row r="639" spans="2:54" s="241" customFormat="1" ht="63.75">
      <c r="B639" s="263" t="e">
        <f>IF('Formulario PPGR2'!$G669="","",CONCATENATE('Formulario PPGR2'!$C669,".",'Formulario PPGR2'!$D669,".",'Formulario PPGR2'!$E669,".",'Formulario PPGR2'!$F669))</f>
        <v>#REF!</v>
      </c>
      <c r="C639" s="263"/>
      <c r="D639" s="263" t="e">
        <f>IF('Formulario PPGR2'!$G669="","",'Formulario PPGR1'!#REF!)</f>
        <v>#REF!</v>
      </c>
      <c r="E639" s="263" t="e">
        <f>IF('Formulario PPGR2'!$G669="","",'Formulario PPGR1'!#REF!)</f>
        <v>#REF!</v>
      </c>
      <c r="F639" s="263" t="e">
        <f>IF('Formulario PPGR2'!$G669="","",'Formulario PPGR1'!#REF!)</f>
        <v>#REF!</v>
      </c>
      <c r="G639" s="232" t="s">
        <v>432</v>
      </c>
      <c r="H639" s="232" t="s">
        <v>1854</v>
      </c>
      <c r="I639" s="232" t="s">
        <v>1809</v>
      </c>
      <c r="J639" s="231"/>
      <c r="K639" s="231"/>
      <c r="L639" s="231">
        <v>1</v>
      </c>
      <c r="M639" s="231"/>
      <c r="N639" s="231"/>
      <c r="O639" s="231">
        <v>1</v>
      </c>
      <c r="P639" s="231"/>
      <c r="Q639" s="231"/>
      <c r="R639" s="231">
        <v>1</v>
      </c>
      <c r="S639" s="231"/>
      <c r="T639" s="231"/>
      <c r="U639" s="231">
        <v>1</v>
      </c>
      <c r="V639" s="239">
        <f>+Tabla2[[#This Row],[Dic]]+Tabla2[[#This Row],[Nov]]+Tabla2[[#This Row],[Oct]]+Tabla2[[#This Row],[Sep]]+Tabla2[[#This Row],[Ago]]+Tabla2[[#This Row],[Jul]]+Tabla2[[#This Row],[Jun]]+Tabla2[[#This Row],[May]]+Tabla2[[#This Row],[Abr]]+Tabla2[[#This Row],[Mar]]+Tabla2[[#This Row],[Feb]]+Tabla2[[#This Row],[Ene]]</f>
        <v>4</v>
      </c>
      <c r="W639" s="259" t="s">
        <v>513</v>
      </c>
      <c r="X639" s="259"/>
      <c r="Y639" s="232"/>
      <c r="Z639" s="231" t="s">
        <v>563</v>
      </c>
      <c r="AA639" s="255"/>
      <c r="AB639" s="255"/>
      <c r="AC639" s="255"/>
      <c r="AD639" s="255"/>
      <c r="AE639" s="255"/>
      <c r="AF639" s="255"/>
      <c r="AG639" s="255"/>
      <c r="AH639" s="255"/>
      <c r="AI639" s="255"/>
      <c r="AJ639" s="255"/>
      <c r="AK639" s="255"/>
      <c r="AL639" s="255"/>
      <c r="AM639" s="255"/>
      <c r="AN639" s="255"/>
      <c r="AO639" s="255"/>
      <c r="AP639" s="255"/>
      <c r="AQ639" s="255"/>
      <c r="AR639" s="255"/>
      <c r="AS639" s="255"/>
      <c r="AT639" s="255"/>
      <c r="AU639" s="255"/>
      <c r="AV639" s="255"/>
      <c r="AW639" s="255"/>
      <c r="AX639" s="255"/>
      <c r="AY639" s="255"/>
      <c r="AZ639" s="255"/>
      <c r="BA639" s="255"/>
      <c r="BB639" s="255"/>
    </row>
    <row r="640" spans="2:54" s="241" customFormat="1" ht="51">
      <c r="B640" s="263" t="e">
        <f>IF('Formulario PPGR2'!$G670="","",CONCATENATE('Formulario PPGR2'!$C670,".",'Formulario PPGR2'!$D670,".",'Formulario PPGR2'!$E670,".",'Formulario PPGR2'!$F670))</f>
        <v>#REF!</v>
      </c>
      <c r="C640" s="263"/>
      <c r="D640" s="263" t="e">
        <f>IF('Formulario PPGR2'!$G670="","",'Formulario PPGR1'!#REF!)</f>
        <v>#REF!</v>
      </c>
      <c r="E640" s="263" t="e">
        <f>IF('Formulario PPGR2'!$G670="","",'Formulario PPGR1'!#REF!)</f>
        <v>#REF!</v>
      </c>
      <c r="F640" s="263" t="e">
        <f>IF('Formulario PPGR2'!$G670="","",'Formulario PPGR1'!#REF!)</f>
        <v>#REF!</v>
      </c>
      <c r="G640" s="232" t="s">
        <v>432</v>
      </c>
      <c r="H640" s="232" t="s">
        <v>1855</v>
      </c>
      <c r="I640" s="232" t="s">
        <v>1811</v>
      </c>
      <c r="J640" s="231"/>
      <c r="K640" s="231"/>
      <c r="L640" s="231">
        <v>1</v>
      </c>
      <c r="M640" s="231"/>
      <c r="N640" s="231"/>
      <c r="O640" s="231">
        <v>1</v>
      </c>
      <c r="P640" s="231"/>
      <c r="Q640" s="231"/>
      <c r="R640" s="231">
        <v>1</v>
      </c>
      <c r="S640" s="231"/>
      <c r="T640" s="231"/>
      <c r="U640" s="231">
        <v>1</v>
      </c>
      <c r="V640" s="239">
        <f>+Tabla2[[#This Row],[Dic]]+Tabla2[[#This Row],[Nov]]+Tabla2[[#This Row],[Oct]]+Tabla2[[#This Row],[Sep]]+Tabla2[[#This Row],[Ago]]+Tabla2[[#This Row],[Jul]]+Tabla2[[#This Row],[Jun]]+Tabla2[[#This Row],[May]]+Tabla2[[#This Row],[Abr]]+Tabla2[[#This Row],[Mar]]+Tabla2[[#This Row],[Feb]]+Tabla2[[#This Row],[Ene]]</f>
        <v>4</v>
      </c>
      <c r="W640" s="259" t="s">
        <v>513</v>
      </c>
      <c r="X640" s="259"/>
      <c r="Y640" s="232"/>
      <c r="Z640" s="231" t="s">
        <v>563</v>
      </c>
      <c r="AA640" s="255"/>
      <c r="AB640" s="255"/>
      <c r="AC640" s="255"/>
      <c r="AD640" s="255"/>
      <c r="AE640" s="255"/>
      <c r="AF640" s="255"/>
      <c r="AG640" s="255"/>
      <c r="AH640" s="255"/>
      <c r="AI640" s="255"/>
      <c r="AJ640" s="255"/>
      <c r="AK640" s="255"/>
      <c r="AL640" s="255"/>
      <c r="AM640" s="255"/>
      <c r="AN640" s="255"/>
      <c r="AO640" s="255"/>
      <c r="AP640" s="255"/>
      <c r="AQ640" s="255"/>
      <c r="AR640" s="255"/>
      <c r="AS640" s="255"/>
      <c r="AT640" s="255"/>
      <c r="AU640" s="255"/>
      <c r="AV640" s="255"/>
      <c r="AW640" s="255"/>
      <c r="AX640" s="255"/>
      <c r="AY640" s="255"/>
      <c r="AZ640" s="255"/>
      <c r="BA640" s="255"/>
      <c r="BB640" s="255"/>
    </row>
    <row r="641" spans="2:54" s="241" customFormat="1" ht="76.5">
      <c r="B641" s="263" t="e">
        <f>IF('Formulario PPGR2'!$G671="","",CONCATENATE('Formulario PPGR2'!$C671,".",'Formulario PPGR2'!$D671,".",'Formulario PPGR2'!$E671,".",'Formulario PPGR2'!$F671))</f>
        <v>#REF!</v>
      </c>
      <c r="C641" s="263"/>
      <c r="D641" s="263" t="e">
        <f>IF('Formulario PPGR2'!$G671="","",'Formulario PPGR1'!#REF!)</f>
        <v>#REF!</v>
      </c>
      <c r="E641" s="263" t="e">
        <f>IF('Formulario PPGR2'!$G671="","",'Formulario PPGR1'!#REF!)</f>
        <v>#REF!</v>
      </c>
      <c r="F641" s="263" t="e">
        <f>IF('Formulario PPGR2'!$G671="","",'Formulario PPGR1'!#REF!)</f>
        <v>#REF!</v>
      </c>
      <c r="G641" s="232" t="s">
        <v>432</v>
      </c>
      <c r="H641" s="232" t="s">
        <v>1856</v>
      </c>
      <c r="I641" s="232" t="s">
        <v>1803</v>
      </c>
      <c r="J641" s="231"/>
      <c r="K641" s="231"/>
      <c r="L641" s="231"/>
      <c r="M641" s="231">
        <v>1</v>
      </c>
      <c r="N641" s="231"/>
      <c r="O641" s="231"/>
      <c r="P641" s="231"/>
      <c r="Q641" s="231">
        <v>1</v>
      </c>
      <c r="R641" s="231"/>
      <c r="S641" s="231"/>
      <c r="T641" s="231"/>
      <c r="U641" s="231"/>
      <c r="V641" s="239">
        <f>+Tabla2[[#This Row],[Dic]]+Tabla2[[#This Row],[Nov]]+Tabla2[[#This Row],[Oct]]+Tabla2[[#This Row],[Sep]]+Tabla2[[#This Row],[Ago]]+Tabla2[[#This Row],[Jul]]+Tabla2[[#This Row],[Jun]]+Tabla2[[#This Row],[May]]+Tabla2[[#This Row],[Abr]]+Tabla2[[#This Row],[Mar]]+Tabla2[[#This Row],[Feb]]+Tabla2[[#This Row],[Ene]]</f>
        <v>2</v>
      </c>
      <c r="W641" s="259" t="s">
        <v>497</v>
      </c>
      <c r="X641" s="259"/>
      <c r="Y641" s="232" t="s">
        <v>1804</v>
      </c>
      <c r="Z641" s="231" t="s">
        <v>498</v>
      </c>
      <c r="AA641" s="255"/>
      <c r="AB641" s="255"/>
      <c r="AC641" s="255"/>
      <c r="AD641" s="255"/>
      <c r="AE641" s="255"/>
      <c r="AF641" s="255"/>
      <c r="AG641" s="255"/>
      <c r="AH641" s="255"/>
      <c r="AI641" s="255"/>
      <c r="AJ641" s="255"/>
      <c r="AK641" s="255"/>
      <c r="AL641" s="255"/>
      <c r="AM641" s="255"/>
      <c r="AN641" s="255"/>
      <c r="AO641" s="255"/>
      <c r="AP641" s="255"/>
      <c r="AQ641" s="255"/>
      <c r="AR641" s="255"/>
      <c r="AS641" s="255"/>
      <c r="AT641" s="255"/>
      <c r="AU641" s="255"/>
      <c r="AV641" s="255"/>
      <c r="AW641" s="255"/>
      <c r="AX641" s="255"/>
      <c r="AY641" s="255"/>
      <c r="AZ641" s="255"/>
      <c r="BA641" s="255"/>
      <c r="BB641" s="255"/>
    </row>
    <row r="642" spans="2:54" s="241" customFormat="1" ht="76.5">
      <c r="B642" s="263" t="e">
        <f>IF('Formulario PPGR2'!$G672="","",CONCATENATE('Formulario PPGR2'!$C672,".",'Formulario PPGR2'!$D672,".",'Formulario PPGR2'!$E672,".",'Formulario PPGR2'!$F672))</f>
        <v>#REF!</v>
      </c>
      <c r="C642" s="263"/>
      <c r="D642" s="263" t="e">
        <f>IF('Formulario PPGR2'!$G672="","",'Formulario PPGR1'!#REF!)</f>
        <v>#REF!</v>
      </c>
      <c r="E642" s="263" t="e">
        <f>IF('Formulario PPGR2'!$G672="","",'Formulario PPGR1'!#REF!)</f>
        <v>#REF!</v>
      </c>
      <c r="F642" s="263" t="e">
        <f>IF('Formulario PPGR2'!$G672="","",'Formulario PPGR1'!#REF!)</f>
        <v>#REF!</v>
      </c>
      <c r="G642" s="232" t="s">
        <v>432</v>
      </c>
      <c r="H642" s="232" t="s">
        <v>1857</v>
      </c>
      <c r="I642" s="232" t="s">
        <v>1807</v>
      </c>
      <c r="J642" s="231"/>
      <c r="K642" s="231"/>
      <c r="L642" s="231"/>
      <c r="M642" s="231"/>
      <c r="N642" s="231"/>
      <c r="O642" s="231"/>
      <c r="P642" s="231"/>
      <c r="Q642" s="231"/>
      <c r="R642" s="231"/>
      <c r="S642" s="231"/>
      <c r="T642" s="231"/>
      <c r="U642" s="231">
        <v>1</v>
      </c>
      <c r="V642" s="239">
        <f>+Tabla2[[#This Row],[Dic]]+Tabla2[[#This Row],[Nov]]+Tabla2[[#This Row],[Oct]]+Tabla2[[#This Row],[Sep]]+Tabla2[[#This Row],[Ago]]+Tabla2[[#This Row],[Jul]]+Tabla2[[#This Row],[Jun]]+Tabla2[[#This Row],[May]]+Tabla2[[#This Row],[Abr]]+Tabla2[[#This Row],[Mar]]+Tabla2[[#This Row],[Feb]]+Tabla2[[#This Row],[Ene]]</f>
        <v>1</v>
      </c>
      <c r="W642" s="259" t="s">
        <v>513</v>
      </c>
      <c r="X642" s="259"/>
      <c r="Y642" s="232"/>
      <c r="Z642" s="231" t="s">
        <v>498</v>
      </c>
      <c r="AA642" s="255"/>
      <c r="AB642" s="255"/>
      <c r="AC642" s="255"/>
      <c r="AD642" s="255"/>
      <c r="AE642" s="255"/>
      <c r="AF642" s="255"/>
      <c r="AG642" s="255"/>
      <c r="AH642" s="255"/>
      <c r="AI642" s="255"/>
      <c r="AJ642" s="255"/>
      <c r="AK642" s="255"/>
      <c r="AL642" s="255"/>
      <c r="AM642" s="255"/>
      <c r="AN642" s="255"/>
      <c r="AO642" s="255"/>
      <c r="AP642" s="255"/>
      <c r="AQ642" s="255"/>
      <c r="AR642" s="255"/>
      <c r="AS642" s="255"/>
      <c r="AT642" s="255"/>
      <c r="AU642" s="255"/>
      <c r="AV642" s="255"/>
      <c r="AW642" s="255"/>
      <c r="AX642" s="255"/>
      <c r="AY642" s="255"/>
      <c r="AZ642" s="255"/>
      <c r="BA642" s="255"/>
      <c r="BB642" s="255"/>
    </row>
    <row r="643" spans="2:54" s="241" customFormat="1" ht="63.75">
      <c r="B643" s="263" t="e">
        <f>IF('Formulario PPGR2'!$G673="","",CONCATENATE('Formulario PPGR2'!$C673,".",'Formulario PPGR2'!$D673,".",'Formulario PPGR2'!$E673,".",'Formulario PPGR2'!$F673))</f>
        <v>#REF!</v>
      </c>
      <c r="C643" s="263"/>
      <c r="D643" s="263" t="e">
        <f>IF('Formulario PPGR2'!$G673="","",'Formulario PPGR1'!#REF!)</f>
        <v>#REF!</v>
      </c>
      <c r="E643" s="263" t="e">
        <f>IF('Formulario PPGR2'!$G673="","",'Formulario PPGR1'!#REF!)</f>
        <v>#REF!</v>
      </c>
      <c r="F643" s="263" t="e">
        <f>IF('Formulario PPGR2'!$G673="","",'Formulario PPGR1'!#REF!)</f>
        <v>#REF!</v>
      </c>
      <c r="G643" s="232" t="s">
        <v>432</v>
      </c>
      <c r="H643" s="232" t="s">
        <v>1858</v>
      </c>
      <c r="I643" s="232" t="s">
        <v>1809</v>
      </c>
      <c r="J643" s="231"/>
      <c r="K643" s="231"/>
      <c r="L643" s="231">
        <v>1</v>
      </c>
      <c r="M643" s="231"/>
      <c r="N643" s="231"/>
      <c r="O643" s="231">
        <v>1</v>
      </c>
      <c r="P643" s="231"/>
      <c r="Q643" s="231"/>
      <c r="R643" s="231">
        <v>1</v>
      </c>
      <c r="S643" s="231"/>
      <c r="T643" s="231"/>
      <c r="U643" s="231">
        <v>1</v>
      </c>
      <c r="V643" s="239">
        <f>+Tabla2[[#This Row],[Dic]]+Tabla2[[#This Row],[Nov]]+Tabla2[[#This Row],[Oct]]+Tabla2[[#This Row],[Sep]]+Tabla2[[#This Row],[Ago]]+Tabla2[[#This Row],[Jul]]+Tabla2[[#This Row],[Jun]]+Tabla2[[#This Row],[May]]+Tabla2[[#This Row],[Abr]]+Tabla2[[#This Row],[Mar]]+Tabla2[[#This Row],[Feb]]+Tabla2[[#This Row],[Ene]]</f>
        <v>4</v>
      </c>
      <c r="W643" s="259" t="s">
        <v>513</v>
      </c>
      <c r="X643" s="259"/>
      <c r="Y643" s="232"/>
      <c r="Z643" s="231" t="s">
        <v>498</v>
      </c>
      <c r="AA643" s="255"/>
      <c r="AB643" s="255"/>
      <c r="AC643" s="255"/>
      <c r="AD643" s="255"/>
      <c r="AE643" s="255"/>
      <c r="AF643" s="255"/>
      <c r="AG643" s="255"/>
      <c r="AH643" s="255"/>
      <c r="AI643" s="255"/>
      <c r="AJ643" s="255"/>
      <c r="AK643" s="255"/>
      <c r="AL643" s="255"/>
      <c r="AM643" s="255"/>
      <c r="AN643" s="255"/>
      <c r="AO643" s="255"/>
      <c r="AP643" s="255"/>
      <c r="AQ643" s="255"/>
      <c r="AR643" s="255"/>
      <c r="AS643" s="255"/>
      <c r="AT643" s="255"/>
      <c r="AU643" s="255"/>
      <c r="AV643" s="255"/>
      <c r="AW643" s="255"/>
      <c r="AX643" s="255"/>
      <c r="AY643" s="255"/>
      <c r="AZ643" s="255"/>
      <c r="BA643" s="255"/>
      <c r="BB643" s="255"/>
    </row>
    <row r="644" spans="2:54" s="241" customFormat="1" ht="51">
      <c r="B644" s="263" t="e">
        <f>IF('Formulario PPGR2'!$G674="","",CONCATENATE('Formulario PPGR2'!$C674,".",'Formulario PPGR2'!$D674,".",'Formulario PPGR2'!$E674,".",'Formulario PPGR2'!$F674))</f>
        <v>#REF!</v>
      </c>
      <c r="C644" s="263"/>
      <c r="D644" s="263" t="e">
        <f>IF('Formulario PPGR2'!$G674="","",'Formulario PPGR1'!#REF!)</f>
        <v>#REF!</v>
      </c>
      <c r="E644" s="263" t="e">
        <f>IF('Formulario PPGR2'!$G674="","",'Formulario PPGR1'!#REF!)</f>
        <v>#REF!</v>
      </c>
      <c r="F644" s="263" t="e">
        <f>IF('Formulario PPGR2'!$G674="","",'Formulario PPGR1'!#REF!)</f>
        <v>#REF!</v>
      </c>
      <c r="G644" s="232" t="s">
        <v>432</v>
      </c>
      <c r="H644" s="232" t="s">
        <v>1859</v>
      </c>
      <c r="I644" s="232" t="s">
        <v>1811</v>
      </c>
      <c r="J644" s="231"/>
      <c r="K644" s="231"/>
      <c r="L644" s="231">
        <v>1</v>
      </c>
      <c r="M644" s="231"/>
      <c r="N644" s="231"/>
      <c r="O644" s="231">
        <v>1</v>
      </c>
      <c r="P644" s="231"/>
      <c r="Q644" s="231"/>
      <c r="R644" s="231">
        <v>1</v>
      </c>
      <c r="S644" s="231"/>
      <c r="T644" s="231"/>
      <c r="U644" s="231">
        <v>1</v>
      </c>
      <c r="V644" s="239">
        <f>+Tabla2[[#This Row],[Dic]]+Tabla2[[#This Row],[Nov]]+Tabla2[[#This Row],[Oct]]+Tabla2[[#This Row],[Sep]]+Tabla2[[#This Row],[Ago]]+Tabla2[[#This Row],[Jul]]+Tabla2[[#This Row],[Jun]]+Tabla2[[#This Row],[May]]+Tabla2[[#This Row],[Abr]]+Tabla2[[#This Row],[Mar]]+Tabla2[[#This Row],[Feb]]+Tabla2[[#This Row],[Ene]]</f>
        <v>4</v>
      </c>
      <c r="W644" s="259" t="s">
        <v>513</v>
      </c>
      <c r="X644" s="259"/>
      <c r="Y644" s="232"/>
      <c r="Z644" s="231" t="s">
        <v>498</v>
      </c>
      <c r="AA644" s="255"/>
      <c r="AB644" s="255"/>
      <c r="AC644" s="255"/>
      <c r="AD644" s="255"/>
      <c r="AE644" s="255"/>
      <c r="AF644" s="255"/>
      <c r="AG644" s="255"/>
      <c r="AH644" s="255"/>
      <c r="AI644" s="255"/>
      <c r="AJ644" s="255"/>
      <c r="AK644" s="255"/>
      <c r="AL644" s="255"/>
      <c r="AM644" s="255"/>
      <c r="AN644" s="255"/>
      <c r="AO644" s="255"/>
      <c r="AP644" s="255"/>
      <c r="AQ644" s="255"/>
      <c r="AR644" s="255"/>
      <c r="AS644" s="255"/>
      <c r="AT644" s="255"/>
      <c r="AU644" s="255"/>
      <c r="AV644" s="255"/>
      <c r="AW644" s="255"/>
      <c r="AX644" s="255"/>
      <c r="AY644" s="255"/>
      <c r="AZ644" s="255"/>
      <c r="BA644" s="255"/>
      <c r="BB644" s="255"/>
    </row>
    <row r="645" spans="2:54" s="241" customFormat="1" ht="38.25">
      <c r="B645" s="263" t="e">
        <f>IF('Formulario PPGR2'!$G591="","",CONCATENATE('Formulario PPGR2'!$C591,".",'Formulario PPGR2'!$D591,".",'Formulario PPGR2'!$E591,".",'Formulario PPGR2'!$F591))</f>
        <v>#REF!</v>
      </c>
      <c r="C645" s="263" t="e">
        <f>IF('Formulario PPGR2'!$G591="","",'Formulario PPGR1'!#REF!)</f>
        <v>#REF!</v>
      </c>
      <c r="D645" s="263" t="e">
        <f>IF('Formulario PPGR2'!$G591="","",'Formulario PPGR1'!#REF!)</f>
        <v>#REF!</v>
      </c>
      <c r="E645" s="263" t="e">
        <f>IF('Formulario PPGR2'!$G591="","",'Formulario PPGR1'!#REF!)</f>
        <v>#REF!</v>
      </c>
      <c r="F645" s="263" t="e">
        <f>IF('Formulario PPGR2'!$G591="","",'Formulario PPGR1'!#REF!)</f>
        <v>#REF!</v>
      </c>
      <c r="G645" s="232" t="s">
        <v>432</v>
      </c>
      <c r="H645" s="232" t="s">
        <v>1860</v>
      </c>
      <c r="I645" s="232" t="s">
        <v>1861</v>
      </c>
      <c r="J645" s="231">
        <v>1</v>
      </c>
      <c r="K645" s="231">
        <v>1</v>
      </c>
      <c r="L645" s="231">
        <v>1</v>
      </c>
      <c r="M645" s="231">
        <v>1</v>
      </c>
      <c r="N645" s="231">
        <v>1</v>
      </c>
      <c r="O645" s="231">
        <v>1</v>
      </c>
      <c r="P645" s="231">
        <v>1</v>
      </c>
      <c r="Q645" s="231">
        <v>1</v>
      </c>
      <c r="R645" s="231">
        <v>1</v>
      </c>
      <c r="S645" s="231">
        <v>1</v>
      </c>
      <c r="T645" s="231">
        <v>1</v>
      </c>
      <c r="U645" s="231">
        <v>1</v>
      </c>
      <c r="V645" s="239">
        <f>+Tabla2[[#This Row],[Dic]]+Tabla2[[#This Row],[Nov]]+Tabla2[[#This Row],[Oct]]+Tabla2[[#This Row],[Sep]]+Tabla2[[#This Row],[Ago]]+Tabla2[[#This Row],[Jul]]+Tabla2[[#This Row],[Jun]]+Tabla2[[#This Row],[May]]+Tabla2[[#This Row],[Abr]]+Tabla2[[#This Row],[Mar]]+Tabla2[[#This Row],[Feb]]+Tabla2[[#This Row],[Ene]]</f>
        <v>12</v>
      </c>
      <c r="W645" s="259" t="s">
        <v>497</v>
      </c>
      <c r="X645" s="259"/>
      <c r="Y645" s="232"/>
      <c r="Z645" s="231" t="s">
        <v>1862</v>
      </c>
      <c r="AA645" s="255"/>
      <c r="AB645" s="255"/>
      <c r="AC645" s="255"/>
      <c r="AD645" s="255"/>
      <c r="AE645" s="255"/>
      <c r="AF645" s="255"/>
      <c r="AG645" s="255"/>
      <c r="AH645" s="255"/>
      <c r="AI645" s="255"/>
      <c r="AJ645" s="255"/>
      <c r="AK645" s="255"/>
      <c r="AL645" s="255"/>
      <c r="AM645" s="255"/>
      <c r="AN645" s="255"/>
      <c r="AO645" s="255"/>
      <c r="AP645" s="255"/>
      <c r="AQ645" s="255"/>
      <c r="AR645" s="255"/>
      <c r="AS645" s="255"/>
      <c r="AT645" s="255"/>
      <c r="AU645" s="255"/>
      <c r="AV645" s="255"/>
      <c r="AW645" s="255"/>
      <c r="AX645" s="255"/>
      <c r="AY645" s="255"/>
      <c r="AZ645" s="255"/>
      <c r="BA645" s="255"/>
      <c r="BB645" s="255"/>
    </row>
    <row r="646" spans="2:54" s="241" customFormat="1" ht="38.25">
      <c r="B646" s="263" t="e">
        <f>IF('Formulario PPGR2'!$G592="","",CONCATENATE('Formulario PPGR2'!$C592,".",'Formulario PPGR2'!$D592,".",'Formulario PPGR2'!$E592,".",'Formulario PPGR2'!$F592))</f>
        <v>#REF!</v>
      </c>
      <c r="C646" s="263" t="e">
        <f>IF('Formulario PPGR2'!$G592="","",'Formulario PPGR1'!#REF!)</f>
        <v>#REF!</v>
      </c>
      <c r="D646" s="263" t="e">
        <f>IF('Formulario PPGR2'!$G592="","",'Formulario PPGR1'!#REF!)</f>
        <v>#REF!</v>
      </c>
      <c r="E646" s="263" t="e">
        <f>IF('Formulario PPGR2'!$G592="","",'Formulario PPGR1'!#REF!)</f>
        <v>#REF!</v>
      </c>
      <c r="F646" s="263" t="e">
        <f>IF('Formulario PPGR2'!$G592="","",'Formulario PPGR1'!#REF!)</f>
        <v>#REF!</v>
      </c>
      <c r="G646" s="232" t="s">
        <v>432</v>
      </c>
      <c r="H646" s="232" t="s">
        <v>1863</v>
      </c>
      <c r="I646" s="232" t="s">
        <v>1864</v>
      </c>
      <c r="J646" s="231">
        <v>1</v>
      </c>
      <c r="K646" s="231">
        <v>1</v>
      </c>
      <c r="L646" s="231">
        <v>1</v>
      </c>
      <c r="M646" s="231">
        <v>1</v>
      </c>
      <c r="N646" s="231">
        <v>1</v>
      </c>
      <c r="O646" s="231"/>
      <c r="P646" s="231">
        <v>1</v>
      </c>
      <c r="Q646" s="231">
        <v>1</v>
      </c>
      <c r="R646" s="231">
        <v>1</v>
      </c>
      <c r="S646" s="231">
        <v>1</v>
      </c>
      <c r="T646" s="231">
        <v>1</v>
      </c>
      <c r="U646" s="231">
        <v>1</v>
      </c>
      <c r="V646" s="239">
        <f>+Tabla2[[#This Row],[Dic]]+Tabla2[[#This Row],[Nov]]+Tabla2[[#This Row],[Oct]]+Tabla2[[#This Row],[Sep]]+Tabla2[[#This Row],[Ago]]+Tabla2[[#This Row],[Jul]]+Tabla2[[#This Row],[Jun]]+Tabla2[[#This Row],[May]]+Tabla2[[#This Row],[Abr]]+Tabla2[[#This Row],[Mar]]+Tabla2[[#This Row],[Feb]]+Tabla2[[#This Row],[Ene]]</f>
        <v>11</v>
      </c>
      <c r="W646" s="259" t="s">
        <v>513</v>
      </c>
      <c r="X646" s="259"/>
      <c r="Y646" s="232"/>
      <c r="Z646" s="231" t="s">
        <v>1862</v>
      </c>
      <c r="AA646" s="255"/>
      <c r="AB646" s="255"/>
      <c r="AC646" s="255"/>
      <c r="AD646" s="255"/>
      <c r="AE646" s="255"/>
      <c r="AF646" s="255"/>
      <c r="AG646" s="255"/>
      <c r="AH646" s="255"/>
      <c r="AI646" s="255"/>
      <c r="AJ646" s="255"/>
      <c r="AK646" s="255"/>
      <c r="AL646" s="255"/>
      <c r="AM646" s="255"/>
      <c r="AN646" s="255"/>
      <c r="AO646" s="255"/>
      <c r="AP646" s="255"/>
      <c r="AQ646" s="255"/>
      <c r="AR646" s="255"/>
      <c r="AS646" s="255"/>
      <c r="AT646" s="255"/>
      <c r="AU646" s="255"/>
      <c r="AV646" s="255"/>
      <c r="AW646" s="255"/>
      <c r="AX646" s="255"/>
      <c r="AY646" s="255"/>
      <c r="AZ646" s="255"/>
      <c r="BA646" s="255"/>
      <c r="BB646" s="255"/>
    </row>
    <row r="647" spans="2:54" s="241" customFormat="1" ht="38.25">
      <c r="B647" s="263" t="e">
        <f>IF('Formulario PPGR2'!$G593="","",CONCATENATE('Formulario PPGR2'!$C593,".",'Formulario PPGR2'!$D593,".",'Formulario PPGR2'!$E593,".",'Formulario PPGR2'!$F593))</f>
        <v>#REF!</v>
      </c>
      <c r="C647" s="263" t="e">
        <f>IF('Formulario PPGR2'!$G593="","",'Formulario PPGR1'!#REF!)</f>
        <v>#REF!</v>
      </c>
      <c r="D647" s="263" t="e">
        <f>IF('Formulario PPGR2'!$G593="","",'Formulario PPGR1'!#REF!)</f>
        <v>#REF!</v>
      </c>
      <c r="E647" s="263" t="e">
        <f>IF('Formulario PPGR2'!$G593="","",'Formulario PPGR1'!#REF!)</f>
        <v>#REF!</v>
      </c>
      <c r="F647" s="263" t="e">
        <f>IF('Formulario PPGR2'!$G593="","",'Formulario PPGR1'!#REF!)</f>
        <v>#REF!</v>
      </c>
      <c r="G647" s="232" t="s">
        <v>432</v>
      </c>
      <c r="H647" s="232" t="s">
        <v>1865</v>
      </c>
      <c r="I647" s="232" t="s">
        <v>1866</v>
      </c>
      <c r="J647" s="231"/>
      <c r="K647" s="231">
        <v>1</v>
      </c>
      <c r="L647" s="231"/>
      <c r="M647" s="231"/>
      <c r="N647" s="231"/>
      <c r="O647" s="231"/>
      <c r="P647" s="231"/>
      <c r="Q647" s="231"/>
      <c r="R647" s="231"/>
      <c r="S647" s="231"/>
      <c r="T647" s="231"/>
      <c r="U647" s="231"/>
      <c r="V647" s="239">
        <f>+Tabla2[[#This Row],[Dic]]+Tabla2[[#This Row],[Nov]]+Tabla2[[#This Row],[Oct]]+Tabla2[[#This Row],[Sep]]+Tabla2[[#This Row],[Ago]]+Tabla2[[#This Row],[Jul]]+Tabla2[[#This Row],[Jun]]+Tabla2[[#This Row],[May]]+Tabla2[[#This Row],[Abr]]+Tabla2[[#This Row],[Mar]]+Tabla2[[#This Row],[Feb]]+Tabla2[[#This Row],[Ene]]</f>
        <v>1</v>
      </c>
      <c r="W647" s="259" t="s">
        <v>497</v>
      </c>
      <c r="X647" s="259"/>
      <c r="Y647" s="232"/>
      <c r="Z647" s="231" t="s">
        <v>1862</v>
      </c>
      <c r="AA647" s="255"/>
      <c r="AB647" s="255"/>
      <c r="AC647" s="255"/>
      <c r="AD647" s="255"/>
      <c r="AE647" s="255"/>
      <c r="AF647" s="255"/>
      <c r="AG647" s="255"/>
      <c r="AH647" s="255"/>
      <c r="AI647" s="255"/>
      <c r="AJ647" s="255"/>
      <c r="AK647" s="255"/>
      <c r="AL647" s="255"/>
      <c r="AM647" s="255"/>
      <c r="AN647" s="255"/>
      <c r="AO647" s="255"/>
      <c r="AP647" s="255"/>
      <c r="AQ647" s="255"/>
      <c r="AR647" s="255"/>
      <c r="AS647" s="255"/>
      <c r="AT647" s="255"/>
      <c r="AU647" s="255"/>
      <c r="AV647" s="255"/>
      <c r="AW647" s="255"/>
      <c r="AX647" s="255"/>
      <c r="AY647" s="255"/>
      <c r="AZ647" s="255"/>
      <c r="BA647" s="255"/>
      <c r="BB647" s="255"/>
    </row>
    <row r="648" spans="2:54" s="241" customFormat="1" ht="51">
      <c r="B648" s="263" t="e">
        <f>IF('Formulario PPGR2'!$G594="","",CONCATENATE('Formulario PPGR2'!$C594,".",'Formulario PPGR2'!$D594,".",'Formulario PPGR2'!$E594,".",'Formulario PPGR2'!$F594))</f>
        <v>#REF!</v>
      </c>
      <c r="C648" s="263" t="e">
        <f>IF('Formulario PPGR2'!$G594="","",'Formulario PPGR1'!#REF!)</f>
        <v>#REF!</v>
      </c>
      <c r="D648" s="263" t="e">
        <f>IF('Formulario PPGR2'!$G594="","",'Formulario PPGR1'!#REF!)</f>
        <v>#REF!</v>
      </c>
      <c r="E648" s="263" t="e">
        <f>IF('Formulario PPGR2'!$G594="","",'Formulario PPGR1'!#REF!)</f>
        <v>#REF!</v>
      </c>
      <c r="F648" s="263" t="e">
        <f>IF('Formulario PPGR2'!$G594="","",'Formulario PPGR1'!#REF!)</f>
        <v>#REF!</v>
      </c>
      <c r="G648" s="232" t="s">
        <v>432</v>
      </c>
      <c r="H648" s="232" t="s">
        <v>1867</v>
      </c>
      <c r="I648" s="232" t="s">
        <v>1868</v>
      </c>
      <c r="J648" s="231"/>
      <c r="K648" s="231"/>
      <c r="L648" s="231"/>
      <c r="M648" s="231"/>
      <c r="N648" s="231"/>
      <c r="O648" s="231"/>
      <c r="P648" s="231"/>
      <c r="Q648" s="231"/>
      <c r="R648" s="231"/>
      <c r="S648" s="231"/>
      <c r="T648" s="231">
        <v>1</v>
      </c>
      <c r="U648" s="231"/>
      <c r="V648" s="239">
        <f>+Tabla2[[#This Row],[Dic]]+Tabla2[[#This Row],[Nov]]+Tabla2[[#This Row],[Oct]]+Tabla2[[#This Row],[Sep]]+Tabla2[[#This Row],[Ago]]+Tabla2[[#This Row],[Jul]]+Tabla2[[#This Row],[Jun]]+Tabla2[[#This Row],[May]]+Tabla2[[#This Row],[Abr]]+Tabla2[[#This Row],[Mar]]+Tabla2[[#This Row],[Feb]]+Tabla2[[#This Row],[Ene]]</f>
        <v>1</v>
      </c>
      <c r="W648" s="259" t="s">
        <v>497</v>
      </c>
      <c r="X648" s="259"/>
      <c r="Y648" s="232"/>
      <c r="Z648" s="231" t="s">
        <v>1862</v>
      </c>
      <c r="AA648" s="255"/>
      <c r="AB648" s="255"/>
      <c r="AC648" s="255"/>
      <c r="AD648" s="255"/>
      <c r="AE648" s="255"/>
      <c r="AF648" s="255"/>
      <c r="AG648" s="255"/>
      <c r="AH648" s="255"/>
      <c r="AI648" s="255"/>
      <c r="AJ648" s="255"/>
      <c r="AK648" s="255"/>
      <c r="AL648" s="255"/>
      <c r="AM648" s="255"/>
      <c r="AN648" s="255"/>
      <c r="AO648" s="255"/>
      <c r="AP648" s="255"/>
      <c r="AQ648" s="255"/>
      <c r="AR648" s="255"/>
      <c r="AS648" s="255"/>
      <c r="AT648" s="255"/>
      <c r="AU648" s="255"/>
      <c r="AV648" s="255"/>
      <c r="AW648" s="255"/>
      <c r="AX648" s="255"/>
      <c r="AY648" s="255"/>
      <c r="AZ648" s="255"/>
      <c r="BA648" s="255"/>
      <c r="BB648" s="255"/>
    </row>
    <row r="649" spans="2:54" s="241" customFormat="1" ht="38.25">
      <c r="B649" s="263" t="e">
        <f>IF('Formulario PPGR2'!$G595="","",CONCATENATE('Formulario PPGR2'!$C595,".",'Formulario PPGR2'!$D595,".",'Formulario PPGR2'!$E595,".",'Formulario PPGR2'!$F595))</f>
        <v>#REF!</v>
      </c>
      <c r="C649" s="263" t="e">
        <f>IF('Formulario PPGR2'!$G595="","",'Formulario PPGR1'!#REF!)</f>
        <v>#REF!</v>
      </c>
      <c r="D649" s="263" t="e">
        <f>IF('Formulario PPGR2'!$G595="","",'Formulario PPGR1'!#REF!)</f>
        <v>#REF!</v>
      </c>
      <c r="E649" s="263" t="e">
        <f>IF('Formulario PPGR2'!$G595="","",'Formulario PPGR1'!#REF!)</f>
        <v>#REF!</v>
      </c>
      <c r="F649" s="263" t="e">
        <f>IF('Formulario PPGR2'!$G595="","",'Formulario PPGR1'!#REF!)</f>
        <v>#REF!</v>
      </c>
      <c r="G649" s="232" t="s">
        <v>432</v>
      </c>
      <c r="H649" s="232" t="s">
        <v>1869</v>
      </c>
      <c r="I649" s="232" t="s">
        <v>1870</v>
      </c>
      <c r="J649" s="231"/>
      <c r="K649" s="231"/>
      <c r="L649" s="231"/>
      <c r="M649" s="231"/>
      <c r="N649" s="231"/>
      <c r="O649" s="231">
        <v>1</v>
      </c>
      <c r="P649" s="231"/>
      <c r="Q649" s="231"/>
      <c r="R649" s="231"/>
      <c r="S649" s="231"/>
      <c r="T649" s="231"/>
      <c r="U649" s="231"/>
      <c r="V649" s="239">
        <f>+Tabla2[[#This Row],[Dic]]+Tabla2[[#This Row],[Nov]]+Tabla2[[#This Row],[Oct]]+Tabla2[[#This Row],[Sep]]+Tabla2[[#This Row],[Ago]]+Tabla2[[#This Row],[Jul]]+Tabla2[[#This Row],[Jun]]+Tabla2[[#This Row],[May]]+Tabla2[[#This Row],[Abr]]+Tabla2[[#This Row],[Mar]]+Tabla2[[#This Row],[Feb]]+Tabla2[[#This Row],[Ene]]</f>
        <v>1</v>
      </c>
      <c r="W649" s="259" t="s">
        <v>507</v>
      </c>
      <c r="X649" s="259"/>
      <c r="Y649" s="232" t="s">
        <v>1871</v>
      </c>
      <c r="Z649" s="231" t="s">
        <v>1862</v>
      </c>
      <c r="AA649" s="255"/>
      <c r="AB649" s="255"/>
      <c r="AC649" s="255"/>
      <c r="AD649" s="255"/>
      <c r="AE649" s="255"/>
      <c r="AF649" s="255"/>
      <c r="AG649" s="255"/>
      <c r="AH649" s="255"/>
      <c r="AI649" s="255"/>
      <c r="AJ649" s="255"/>
      <c r="AK649" s="255"/>
      <c r="AL649" s="255"/>
      <c r="AM649" s="255"/>
      <c r="AN649" s="255"/>
      <c r="AO649" s="255"/>
      <c r="AP649" s="255"/>
      <c r="AQ649" s="255"/>
      <c r="AR649" s="255"/>
      <c r="AS649" s="255"/>
      <c r="AT649" s="255"/>
      <c r="AU649" s="255"/>
      <c r="AV649" s="255"/>
      <c r="AW649" s="255"/>
      <c r="AX649" s="255"/>
      <c r="AY649" s="255"/>
      <c r="AZ649" s="255"/>
      <c r="BA649" s="255"/>
      <c r="BB649" s="255"/>
    </row>
    <row r="650" spans="2:54" s="241" customFormat="1" ht="38.25">
      <c r="B650" s="263" t="e">
        <f>IF('Formulario PPGR2'!$G596="","",CONCATENATE('Formulario PPGR2'!$C596,".",'Formulario PPGR2'!$D596,".",'Formulario PPGR2'!$E596,".",'Formulario PPGR2'!$F596))</f>
        <v>#REF!</v>
      </c>
      <c r="C650" s="263" t="e">
        <f>IF('Formulario PPGR2'!$G596="","",'Formulario PPGR1'!#REF!)</f>
        <v>#REF!</v>
      </c>
      <c r="D650" s="263" t="e">
        <f>IF('Formulario PPGR2'!$G596="","",'Formulario PPGR1'!#REF!)</f>
        <v>#REF!</v>
      </c>
      <c r="E650" s="263" t="e">
        <f>IF('Formulario PPGR2'!$G596="","",'Formulario PPGR1'!#REF!)</f>
        <v>#REF!</v>
      </c>
      <c r="F650" s="263" t="e">
        <f>IF('Formulario PPGR2'!$G596="","",'Formulario PPGR1'!#REF!)</f>
        <v>#REF!</v>
      </c>
      <c r="G650" s="232" t="s">
        <v>432</v>
      </c>
      <c r="H650" s="232" t="s">
        <v>1872</v>
      </c>
      <c r="I650" s="232" t="s">
        <v>1873</v>
      </c>
      <c r="J650" s="231"/>
      <c r="K650" s="231"/>
      <c r="L650" s="231"/>
      <c r="M650" s="231"/>
      <c r="N650" s="231"/>
      <c r="O650" s="231"/>
      <c r="P650" s="231"/>
      <c r="Q650" s="231">
        <v>1</v>
      </c>
      <c r="R650" s="231"/>
      <c r="S650" s="231"/>
      <c r="T650" s="231"/>
      <c r="U650" s="231"/>
      <c r="V650" s="239">
        <f>+Tabla2[[#This Row],[Dic]]+Tabla2[[#This Row],[Nov]]+Tabla2[[#This Row],[Oct]]+Tabla2[[#This Row],[Sep]]+Tabla2[[#This Row],[Ago]]+Tabla2[[#This Row],[Jul]]+Tabla2[[#This Row],[Jun]]+Tabla2[[#This Row],[May]]+Tabla2[[#This Row],[Abr]]+Tabla2[[#This Row],[Mar]]+Tabla2[[#This Row],[Feb]]+Tabla2[[#This Row],[Ene]]</f>
        <v>1</v>
      </c>
      <c r="W650" s="259" t="s">
        <v>735</v>
      </c>
      <c r="X650" s="259"/>
      <c r="Y650" s="232"/>
      <c r="Z650" s="231" t="s">
        <v>1862</v>
      </c>
      <c r="AA650" s="255"/>
      <c r="AB650" s="255"/>
      <c r="AC650" s="255"/>
      <c r="AD650" s="255"/>
      <c r="AE650" s="255"/>
      <c r="AF650" s="255"/>
      <c r="AG650" s="255"/>
      <c r="AH650" s="255"/>
      <c r="AI650" s="255"/>
      <c r="AJ650" s="255"/>
      <c r="AK650" s="255"/>
      <c r="AL650" s="255"/>
      <c r="AM650" s="255"/>
      <c r="AN650" s="255"/>
      <c r="AO650" s="255"/>
      <c r="AP650" s="255"/>
      <c r="AQ650" s="255"/>
      <c r="AR650" s="255"/>
      <c r="AS650" s="255"/>
      <c r="AT650" s="255"/>
      <c r="AU650" s="255"/>
      <c r="AV650" s="255"/>
      <c r="AW650" s="255"/>
      <c r="AX650" s="255"/>
      <c r="AY650" s="255"/>
      <c r="AZ650" s="255"/>
      <c r="BA650" s="255"/>
      <c r="BB650" s="255"/>
    </row>
    <row r="651" spans="2:54" s="241" customFormat="1" ht="38.25">
      <c r="B651" s="263" t="e">
        <f>IF('Formulario PPGR2'!$G597="","",CONCATENATE('Formulario PPGR2'!$C597,".",'Formulario PPGR2'!$D597,".",'Formulario PPGR2'!$E597,".",'Formulario PPGR2'!$F597))</f>
        <v>#REF!</v>
      </c>
      <c r="C651" s="263" t="e">
        <f>IF('Formulario PPGR2'!$G597="","",'Formulario PPGR1'!#REF!)</f>
        <v>#REF!</v>
      </c>
      <c r="D651" s="263" t="e">
        <f>IF('Formulario PPGR2'!$G597="","",'Formulario PPGR1'!#REF!)</f>
        <v>#REF!</v>
      </c>
      <c r="E651" s="263" t="e">
        <f>IF('Formulario PPGR2'!$G597="","",'Formulario PPGR1'!#REF!)</f>
        <v>#REF!</v>
      </c>
      <c r="F651" s="263" t="e">
        <f>IF('Formulario PPGR2'!$G597="","",'Formulario PPGR1'!#REF!)</f>
        <v>#REF!</v>
      </c>
      <c r="G651" s="232" t="s">
        <v>432</v>
      </c>
      <c r="H651" s="232" t="s">
        <v>1874</v>
      </c>
      <c r="I651" s="232" t="s">
        <v>1875</v>
      </c>
      <c r="J651" s="231"/>
      <c r="K651" s="231"/>
      <c r="L651" s="231"/>
      <c r="M651" s="231"/>
      <c r="N651" s="231"/>
      <c r="O651" s="231"/>
      <c r="P651" s="231"/>
      <c r="Q651" s="231"/>
      <c r="R651" s="231"/>
      <c r="S651" s="231"/>
      <c r="T651" s="231">
        <v>1</v>
      </c>
      <c r="U651" s="231"/>
      <c r="V651" s="239">
        <f>+Tabla2[[#This Row],[Dic]]+Tabla2[[#This Row],[Nov]]+Tabla2[[#This Row],[Oct]]+Tabla2[[#This Row],[Sep]]+Tabla2[[#This Row],[Ago]]+Tabla2[[#This Row],[Jul]]+Tabla2[[#This Row],[Jun]]+Tabla2[[#This Row],[May]]+Tabla2[[#This Row],[Abr]]+Tabla2[[#This Row],[Mar]]+Tabla2[[#This Row],[Feb]]+Tabla2[[#This Row],[Ene]]</f>
        <v>1</v>
      </c>
      <c r="W651" s="259" t="s">
        <v>528</v>
      </c>
      <c r="X651" s="259" t="s">
        <v>496</v>
      </c>
      <c r="Y651" s="232"/>
      <c r="Z651" s="231" t="s">
        <v>1862</v>
      </c>
      <c r="AA651" s="255"/>
      <c r="AB651" s="255"/>
      <c r="AC651" s="255"/>
      <c r="AD651" s="255"/>
      <c r="AE651" s="255"/>
      <c r="AF651" s="255"/>
      <c r="AG651" s="255"/>
      <c r="AH651" s="255"/>
      <c r="AI651" s="255"/>
      <c r="AJ651" s="255"/>
      <c r="AK651" s="255"/>
      <c r="AL651" s="255"/>
      <c r="AM651" s="255"/>
      <c r="AN651" s="255"/>
      <c r="AO651" s="255"/>
      <c r="AP651" s="255"/>
      <c r="AQ651" s="255"/>
      <c r="AR651" s="255"/>
      <c r="AS651" s="255"/>
      <c r="AT651" s="255"/>
      <c r="AU651" s="255"/>
      <c r="AV651" s="255"/>
      <c r="AW651" s="255"/>
      <c r="AX651" s="255"/>
      <c r="AY651" s="255"/>
      <c r="AZ651" s="255"/>
      <c r="BA651" s="255"/>
      <c r="BB651" s="255"/>
    </row>
    <row r="652" spans="2:54" s="241" customFormat="1" ht="38.25">
      <c r="B652" s="263" t="e">
        <f>IF('Formulario PPGR2'!$G598="","",CONCATENATE('Formulario PPGR2'!$C598,".",'Formulario PPGR2'!$D598,".",'Formulario PPGR2'!$E598,".",'Formulario PPGR2'!$F598))</f>
        <v>#REF!</v>
      </c>
      <c r="C652" s="263"/>
      <c r="D652" s="263" t="e">
        <f>IF('Formulario PPGR2'!$G598="","",'Formulario PPGR1'!#REF!)</f>
        <v>#REF!</v>
      </c>
      <c r="E652" s="263" t="e">
        <f>IF('Formulario PPGR2'!$G598="","",'Formulario PPGR1'!#REF!)</f>
        <v>#REF!</v>
      </c>
      <c r="F652" s="263" t="e">
        <f>IF('Formulario PPGR2'!$G598="","",'Formulario PPGR1'!#REF!)</f>
        <v>#REF!</v>
      </c>
      <c r="G652" s="232" t="s">
        <v>432</v>
      </c>
      <c r="H652" s="232" t="s">
        <v>1876</v>
      </c>
      <c r="I652" s="234" t="s">
        <v>1877</v>
      </c>
      <c r="J652" s="231"/>
      <c r="K652" s="231"/>
      <c r="L652" s="231"/>
      <c r="M652" s="231"/>
      <c r="N652" s="231"/>
      <c r="O652" s="231">
        <v>1</v>
      </c>
      <c r="P652" s="231"/>
      <c r="Q652" s="231"/>
      <c r="R652" s="231"/>
      <c r="S652" s="231"/>
      <c r="T652" s="231"/>
      <c r="U652" s="231"/>
      <c r="V652" s="239">
        <f>+Tabla2[[#This Row],[Dic]]+Tabla2[[#This Row],[Nov]]+Tabla2[[#This Row],[Oct]]+Tabla2[[#This Row],[Sep]]+Tabla2[[#This Row],[Ago]]+Tabla2[[#This Row],[Jul]]+Tabla2[[#This Row],[Jun]]+Tabla2[[#This Row],[May]]+Tabla2[[#This Row],[Abr]]+Tabla2[[#This Row],[Mar]]+Tabla2[[#This Row],[Feb]]+Tabla2[[#This Row],[Ene]]</f>
        <v>1</v>
      </c>
      <c r="W652" s="259" t="s">
        <v>497</v>
      </c>
      <c r="X652" s="259"/>
      <c r="Y652" s="232"/>
      <c r="Z652" s="231" t="s">
        <v>1862</v>
      </c>
      <c r="AA652" s="255"/>
      <c r="AB652" s="255"/>
      <c r="AC652" s="255"/>
      <c r="AD652" s="255"/>
      <c r="AE652" s="255"/>
      <c r="AF652" s="255"/>
      <c r="AG652" s="255"/>
      <c r="AH652" s="255"/>
      <c r="AI652" s="255"/>
      <c r="AJ652" s="255"/>
      <c r="AK652" s="255"/>
      <c r="AL652" s="255"/>
      <c r="AM652" s="255"/>
      <c r="AN652" s="255"/>
      <c r="AO652" s="255"/>
      <c r="AP652" s="255"/>
      <c r="AQ652" s="255"/>
      <c r="AR652" s="255"/>
      <c r="AS652" s="255"/>
      <c r="AT652" s="255"/>
      <c r="AU652" s="255"/>
      <c r="AV652" s="255"/>
      <c r="AW652" s="255"/>
      <c r="AX652" s="255"/>
      <c r="AY652" s="255"/>
      <c r="AZ652" s="255"/>
      <c r="BA652" s="255"/>
      <c r="BB652" s="255"/>
    </row>
    <row r="653" spans="2:54" s="241" customFormat="1" ht="38.25">
      <c r="B653" s="263" t="e">
        <f>IF('Formulario PPGR2'!$G599="","",CONCATENATE('Formulario PPGR2'!$C599,".",'Formulario PPGR2'!$D599,".",'Formulario PPGR2'!$E599,".",'Formulario PPGR2'!$F599))</f>
        <v>#REF!</v>
      </c>
      <c r="C653" s="263" t="e">
        <f>IF('Formulario PPGR2'!$G599="","",'Formulario PPGR1'!#REF!)</f>
        <v>#REF!</v>
      </c>
      <c r="D653" s="263" t="e">
        <f>IF('Formulario PPGR2'!$G599="","",'Formulario PPGR1'!#REF!)</f>
        <v>#REF!</v>
      </c>
      <c r="E653" s="263" t="e">
        <f>IF('Formulario PPGR2'!$G599="","",'Formulario PPGR1'!#REF!)</f>
        <v>#REF!</v>
      </c>
      <c r="F653" s="263" t="e">
        <f>IF('Formulario PPGR2'!$G599="","",'Formulario PPGR1'!#REF!)</f>
        <v>#REF!</v>
      </c>
      <c r="G653" s="232" t="s">
        <v>432</v>
      </c>
      <c r="H653" s="232" t="s">
        <v>1876</v>
      </c>
      <c r="I653" s="234" t="s">
        <v>1878</v>
      </c>
      <c r="J653" s="231"/>
      <c r="K653" s="231"/>
      <c r="L653" s="231"/>
      <c r="M653" s="231"/>
      <c r="N653" s="231"/>
      <c r="O653" s="231">
        <v>1</v>
      </c>
      <c r="P653" s="231"/>
      <c r="Q653" s="231"/>
      <c r="R653" s="231">
        <v>1</v>
      </c>
      <c r="S653" s="231"/>
      <c r="T653" s="231"/>
      <c r="U653" s="231">
        <v>1</v>
      </c>
      <c r="V653" s="239">
        <f>+Tabla2[[#This Row],[Dic]]+Tabla2[[#This Row],[Nov]]+Tabla2[[#This Row],[Oct]]+Tabla2[[#This Row],[Sep]]+Tabla2[[#This Row],[Ago]]+Tabla2[[#This Row],[Jul]]+Tabla2[[#This Row],[Jun]]+Tabla2[[#This Row],[May]]+Tabla2[[#This Row],[Abr]]+Tabla2[[#This Row],[Mar]]+Tabla2[[#This Row],[Feb]]+Tabla2[[#This Row],[Ene]]</f>
        <v>3</v>
      </c>
      <c r="W653" s="259" t="s">
        <v>513</v>
      </c>
      <c r="X653" s="259"/>
      <c r="Y653" s="232"/>
      <c r="Z653" s="231" t="s">
        <v>1862</v>
      </c>
      <c r="AA653" s="255"/>
      <c r="AB653" s="255"/>
      <c r="AC653" s="255"/>
      <c r="AD653" s="255"/>
      <c r="AE653" s="255"/>
      <c r="AF653" s="255"/>
      <c r="AG653" s="255"/>
      <c r="AH653" s="255"/>
      <c r="AI653" s="255"/>
      <c r="AJ653" s="255"/>
      <c r="AK653" s="255"/>
      <c r="AL653" s="255"/>
      <c r="AM653" s="255"/>
      <c r="AN653" s="255"/>
      <c r="AO653" s="255"/>
      <c r="AP653" s="255"/>
      <c r="AQ653" s="255"/>
      <c r="AR653" s="255"/>
      <c r="AS653" s="255"/>
      <c r="AT653" s="255"/>
      <c r="AU653" s="255"/>
      <c r="AV653" s="255"/>
      <c r="AW653" s="255"/>
      <c r="AX653" s="255"/>
      <c r="AY653" s="255"/>
      <c r="AZ653" s="255"/>
      <c r="BA653" s="255"/>
      <c r="BB653" s="255"/>
    </row>
    <row r="654" spans="2:54" s="241" customFormat="1" ht="38.25">
      <c r="B654" s="263" t="e">
        <f>IF('Formulario PPGR2'!$G600="","",CONCATENATE('Formulario PPGR2'!$C600,".",'Formulario PPGR2'!$D600,".",'Formulario PPGR2'!$E600,".",'Formulario PPGR2'!$F600))</f>
        <v>#REF!</v>
      </c>
      <c r="C654" s="263"/>
      <c r="D654" s="263" t="e">
        <f>IF('Formulario PPGR2'!$G600="","",'Formulario PPGR1'!#REF!)</f>
        <v>#REF!</v>
      </c>
      <c r="E654" s="263" t="e">
        <f>IF('Formulario PPGR2'!$G600="","",'Formulario PPGR1'!#REF!)</f>
        <v>#REF!</v>
      </c>
      <c r="F654" s="263" t="e">
        <f>IF('Formulario PPGR2'!$G600="","",'Formulario PPGR1'!#REF!)</f>
        <v>#REF!</v>
      </c>
      <c r="G654" s="232" t="s">
        <v>432</v>
      </c>
      <c r="H654" s="232" t="s">
        <v>1879</v>
      </c>
      <c r="I654" s="232" t="s">
        <v>1880</v>
      </c>
      <c r="J654" s="231"/>
      <c r="K654" s="231"/>
      <c r="L654" s="231"/>
      <c r="M654" s="231">
        <v>1</v>
      </c>
      <c r="N654" s="231">
        <v>1</v>
      </c>
      <c r="O654" s="231"/>
      <c r="P654" s="231"/>
      <c r="Q654" s="231"/>
      <c r="R654" s="231"/>
      <c r="S654" s="231">
        <v>1</v>
      </c>
      <c r="T654" s="231">
        <v>1</v>
      </c>
      <c r="U654" s="231"/>
      <c r="V654" s="239">
        <f>+Tabla2[[#This Row],[Dic]]+Tabla2[[#This Row],[Nov]]+Tabla2[[#This Row],[Oct]]+Tabla2[[#This Row],[Sep]]+Tabla2[[#This Row],[Ago]]+Tabla2[[#This Row],[Jul]]+Tabla2[[#This Row],[Jun]]+Tabla2[[#This Row],[May]]+Tabla2[[#This Row],[Abr]]+Tabla2[[#This Row],[Mar]]+Tabla2[[#This Row],[Feb]]+Tabla2[[#This Row],[Ene]]</f>
        <v>4</v>
      </c>
      <c r="W654" s="259" t="s">
        <v>496</v>
      </c>
      <c r="X654" s="259" t="s">
        <v>507</v>
      </c>
      <c r="Y654" s="232" t="s">
        <v>1881</v>
      </c>
      <c r="Z654" s="231" t="s">
        <v>1475</v>
      </c>
      <c r="AA654" s="255"/>
      <c r="AB654" s="255"/>
      <c r="AC654" s="255"/>
      <c r="AD654" s="255"/>
      <c r="AE654" s="255"/>
      <c r="AF654" s="255"/>
      <c r="AG654" s="255"/>
      <c r="AH654" s="255"/>
      <c r="AI654" s="255"/>
      <c r="AJ654" s="255"/>
      <c r="AK654" s="255"/>
      <c r="AL654" s="255"/>
      <c r="AM654" s="255"/>
      <c r="AN654" s="255"/>
      <c r="AO654" s="255"/>
      <c r="AP654" s="255"/>
      <c r="AQ654" s="255"/>
      <c r="AR654" s="255"/>
      <c r="AS654" s="255"/>
      <c r="AT654" s="255"/>
      <c r="AU654" s="255"/>
      <c r="AV654" s="255"/>
      <c r="AW654" s="255"/>
      <c r="AX654" s="255"/>
      <c r="AY654" s="255"/>
      <c r="AZ654" s="255"/>
      <c r="BA654" s="255"/>
      <c r="BB654" s="255"/>
    </row>
    <row r="655" spans="2:54" s="241" customFormat="1" ht="38.25">
      <c r="B655" s="263" t="e">
        <f>IF('Formulario PPGR2'!$G601="","",CONCATENATE('Formulario PPGR2'!$C601,".",'Formulario PPGR2'!$D601,".",'Formulario PPGR2'!$E601,".",'Formulario PPGR2'!$F601))</f>
        <v>#REF!</v>
      </c>
      <c r="C655" s="263"/>
      <c r="D655" s="263" t="e">
        <f>IF('Formulario PPGR2'!$G601="","",'Formulario PPGR1'!#REF!)</f>
        <v>#REF!</v>
      </c>
      <c r="E655" s="263" t="e">
        <f>IF('Formulario PPGR2'!$G601="","",'Formulario PPGR1'!#REF!)</f>
        <v>#REF!</v>
      </c>
      <c r="F655" s="263" t="e">
        <f>IF('Formulario PPGR2'!$G601="","",'Formulario PPGR1'!#REF!)</f>
        <v>#REF!</v>
      </c>
      <c r="G655" s="232" t="s">
        <v>432</v>
      </c>
      <c r="H655" s="232" t="s">
        <v>1882</v>
      </c>
      <c r="I655" s="232" t="s">
        <v>1883</v>
      </c>
      <c r="J655" s="231"/>
      <c r="K655" s="231"/>
      <c r="L655" s="231">
        <v>1</v>
      </c>
      <c r="M655" s="231"/>
      <c r="N655" s="231"/>
      <c r="O655" s="231">
        <v>1</v>
      </c>
      <c r="P655" s="231"/>
      <c r="Q655" s="231"/>
      <c r="R655" s="231">
        <v>1</v>
      </c>
      <c r="S655" s="231"/>
      <c r="T655" s="231"/>
      <c r="U655" s="231">
        <v>1</v>
      </c>
      <c r="V655" s="239">
        <f>+Tabla2[[#This Row],[Dic]]+Tabla2[[#This Row],[Nov]]+Tabla2[[#This Row],[Oct]]+Tabla2[[#This Row],[Sep]]+Tabla2[[#This Row],[Ago]]+Tabla2[[#This Row],[Jul]]+Tabla2[[#This Row],[Jun]]+Tabla2[[#This Row],[May]]+Tabla2[[#This Row],[Abr]]+Tabla2[[#This Row],[Mar]]+Tabla2[[#This Row],[Feb]]+Tabla2[[#This Row],[Ene]]</f>
        <v>4</v>
      </c>
      <c r="W655" s="259" t="s">
        <v>497</v>
      </c>
      <c r="X655" s="259" t="s">
        <v>507</v>
      </c>
      <c r="Y655" s="232" t="s">
        <v>1478</v>
      </c>
      <c r="Z655" s="231" t="s">
        <v>1475</v>
      </c>
      <c r="AA655" s="255"/>
      <c r="AB655" s="255"/>
      <c r="AC655" s="255"/>
      <c r="AD655" s="255"/>
      <c r="AE655" s="255"/>
      <c r="AF655" s="255"/>
      <c r="AG655" s="255"/>
      <c r="AH655" s="255"/>
      <c r="AI655" s="255"/>
      <c r="AJ655" s="255"/>
      <c r="AK655" s="255"/>
      <c r="AL655" s="255"/>
      <c r="AM655" s="255"/>
      <c r="AN655" s="255"/>
      <c r="AO655" s="255"/>
      <c r="AP655" s="255"/>
      <c r="AQ655" s="255"/>
      <c r="AR655" s="255"/>
      <c r="AS655" s="255"/>
      <c r="AT655" s="255"/>
      <c r="AU655" s="255"/>
      <c r="AV655" s="255"/>
      <c r="AW655" s="255"/>
      <c r="AX655" s="255"/>
      <c r="AY655" s="255"/>
      <c r="AZ655" s="255"/>
      <c r="BA655" s="255"/>
      <c r="BB655" s="255"/>
    </row>
    <row r="656" spans="2:54" s="241" customFormat="1" ht="38.25">
      <c r="B656" s="263" t="e">
        <f>IF('Formulario PPGR2'!$G602="","",CONCATENATE('Formulario PPGR2'!$C602,".",'Formulario PPGR2'!$D602,".",'Formulario PPGR2'!$E602,".",'Formulario PPGR2'!$F602))</f>
        <v>#REF!</v>
      </c>
      <c r="C656" s="263"/>
      <c r="D656" s="263" t="e">
        <f>IF('Formulario PPGR2'!$G602="","",'Formulario PPGR1'!#REF!)</f>
        <v>#REF!</v>
      </c>
      <c r="E656" s="263" t="e">
        <f>IF('Formulario PPGR2'!$G602="","",'Formulario PPGR1'!#REF!)</f>
        <v>#REF!</v>
      </c>
      <c r="F656" s="263" t="e">
        <f>IF('Formulario PPGR2'!$G602="","",'Formulario PPGR1'!#REF!)</f>
        <v>#REF!</v>
      </c>
      <c r="G656" s="232" t="s">
        <v>432</v>
      </c>
      <c r="H656" s="232" t="s">
        <v>1884</v>
      </c>
      <c r="I656" s="232" t="s">
        <v>1885</v>
      </c>
      <c r="J656" s="231">
        <v>1</v>
      </c>
      <c r="K656" s="231">
        <v>1</v>
      </c>
      <c r="L656" s="231"/>
      <c r="M656" s="231"/>
      <c r="N656" s="231"/>
      <c r="O656" s="231"/>
      <c r="P656" s="231">
        <v>1</v>
      </c>
      <c r="Q656" s="231">
        <v>1</v>
      </c>
      <c r="R656" s="231"/>
      <c r="S656" s="231"/>
      <c r="T656" s="231"/>
      <c r="U656" s="231"/>
      <c r="V656" s="239">
        <f>+Tabla2[[#This Row],[Dic]]+Tabla2[[#This Row],[Nov]]+Tabla2[[#This Row],[Oct]]+Tabla2[[#This Row],[Sep]]+Tabla2[[#This Row],[Ago]]+Tabla2[[#This Row],[Jul]]+Tabla2[[#This Row],[Jun]]+Tabla2[[#This Row],[May]]+Tabla2[[#This Row],[Abr]]+Tabla2[[#This Row],[Mar]]+Tabla2[[#This Row],[Feb]]+Tabla2[[#This Row],[Ene]]</f>
        <v>4</v>
      </c>
      <c r="W656" s="259" t="s">
        <v>496</v>
      </c>
      <c r="X656" s="259" t="s">
        <v>507</v>
      </c>
      <c r="Y656" s="232" t="s">
        <v>1881</v>
      </c>
      <c r="Z656" s="231" t="s">
        <v>1475</v>
      </c>
      <c r="AA656" s="255"/>
      <c r="AB656" s="255"/>
      <c r="AC656" s="255"/>
      <c r="AD656" s="255"/>
      <c r="AE656" s="255"/>
      <c r="AF656" s="255"/>
      <c r="AG656" s="255"/>
      <c r="AH656" s="255"/>
      <c r="AI656" s="255"/>
      <c r="AJ656" s="255"/>
      <c r="AK656" s="255"/>
      <c r="AL656" s="255"/>
      <c r="AM656" s="255"/>
      <c r="AN656" s="255"/>
      <c r="AO656" s="255"/>
      <c r="AP656" s="255"/>
      <c r="AQ656" s="255"/>
      <c r="AR656" s="255"/>
      <c r="AS656" s="255"/>
      <c r="AT656" s="255"/>
      <c r="AU656" s="255"/>
      <c r="AV656" s="255"/>
      <c r="AW656" s="255"/>
      <c r="AX656" s="255"/>
      <c r="AY656" s="255"/>
      <c r="AZ656" s="255"/>
      <c r="BA656" s="255"/>
      <c r="BB656" s="255"/>
    </row>
    <row r="657" spans="2:54" s="241" customFormat="1" ht="38.25">
      <c r="B657" s="263" t="e">
        <f>IF('Formulario PPGR2'!$G603="","",CONCATENATE('Formulario PPGR2'!$C603,".",'Formulario PPGR2'!$D603,".",'Formulario PPGR2'!$E603,".",'Formulario PPGR2'!$F603))</f>
        <v>#REF!</v>
      </c>
      <c r="C657" s="263"/>
      <c r="D657" s="263" t="e">
        <f>IF('Formulario PPGR2'!$G603="","",'Formulario PPGR1'!#REF!)</f>
        <v>#REF!</v>
      </c>
      <c r="E657" s="263" t="e">
        <f>IF('Formulario PPGR2'!$G603="","",'Formulario PPGR1'!#REF!)</f>
        <v>#REF!</v>
      </c>
      <c r="F657" s="263" t="e">
        <f>IF('Formulario PPGR2'!$G603="","",'Formulario PPGR1'!#REF!)</f>
        <v>#REF!</v>
      </c>
      <c r="G657" s="232" t="s">
        <v>432</v>
      </c>
      <c r="H657" s="668" t="s">
        <v>1886</v>
      </c>
      <c r="I657" s="232" t="s">
        <v>1887</v>
      </c>
      <c r="J657" s="231"/>
      <c r="K657" s="231"/>
      <c r="L657" s="231"/>
      <c r="M657" s="231"/>
      <c r="N657" s="231"/>
      <c r="O657" s="231"/>
      <c r="P657" s="231"/>
      <c r="Q657" s="231"/>
      <c r="R657" s="231"/>
      <c r="S657" s="231"/>
      <c r="T657" s="231"/>
      <c r="U657" s="231">
        <v>1</v>
      </c>
      <c r="V657" s="239">
        <f>+Tabla2[[#This Row],[Dic]]+Tabla2[[#This Row],[Nov]]+Tabla2[[#This Row],[Oct]]+Tabla2[[#This Row],[Sep]]+Tabla2[[#This Row],[Ago]]+Tabla2[[#This Row],[Jul]]+Tabla2[[#This Row],[Jun]]+Tabla2[[#This Row],[May]]+Tabla2[[#This Row],[Abr]]+Tabla2[[#This Row],[Mar]]+Tabla2[[#This Row],[Feb]]+Tabla2[[#This Row],[Ene]]</f>
        <v>1</v>
      </c>
      <c r="W657" s="259" t="s">
        <v>1535</v>
      </c>
      <c r="X657" s="259"/>
      <c r="Y657" s="232"/>
      <c r="Z657" s="231" t="s">
        <v>1475</v>
      </c>
      <c r="AA657" s="255"/>
      <c r="AB657" s="255"/>
      <c r="AC657" s="255"/>
      <c r="AD657" s="255"/>
      <c r="AE657" s="255"/>
      <c r="AF657" s="255"/>
      <c r="AG657" s="255"/>
      <c r="AH657" s="255"/>
      <c r="AI657" s="255"/>
      <c r="AJ657" s="255"/>
      <c r="AK657" s="255"/>
      <c r="AL657" s="255"/>
      <c r="AM657" s="255"/>
      <c r="AN657" s="255"/>
      <c r="AO657" s="255"/>
      <c r="AP657" s="255"/>
      <c r="AQ657" s="255"/>
      <c r="AR657" s="255"/>
      <c r="AS657" s="255"/>
      <c r="AT657" s="255"/>
      <c r="AU657" s="255"/>
      <c r="AV657" s="255"/>
      <c r="AW657" s="255"/>
      <c r="AX657" s="255"/>
      <c r="AY657" s="255"/>
      <c r="AZ657" s="255"/>
      <c r="BA657" s="255"/>
      <c r="BB657" s="255"/>
    </row>
    <row r="658" spans="2:54" s="241" customFormat="1" ht="38.25">
      <c r="B658" s="263" t="e">
        <f>IF('Formulario PPGR2'!$G604="","",CONCATENATE('Formulario PPGR2'!$C604,".",'Formulario PPGR2'!$D604,".",'Formulario PPGR2'!$E604,".",'Formulario PPGR2'!$F604))</f>
        <v>#REF!</v>
      </c>
      <c r="C658" s="263"/>
      <c r="D658" s="263" t="e">
        <f>IF('Formulario PPGR2'!$G604="","",'Formulario PPGR1'!#REF!)</f>
        <v>#REF!</v>
      </c>
      <c r="E658" s="263" t="e">
        <f>IF('Formulario PPGR2'!$G604="","",'Formulario PPGR1'!#REF!)</f>
        <v>#REF!</v>
      </c>
      <c r="F658" s="263" t="e">
        <f>IF('Formulario PPGR2'!$G604="","",'Formulario PPGR1'!#REF!)</f>
        <v>#REF!</v>
      </c>
      <c r="G658" s="232" t="s">
        <v>432</v>
      </c>
      <c r="H658" s="668" t="s">
        <v>1888</v>
      </c>
      <c r="I658" s="232" t="s">
        <v>1889</v>
      </c>
      <c r="J658" s="231"/>
      <c r="K658" s="231"/>
      <c r="L658" s="231"/>
      <c r="M658" s="231"/>
      <c r="N658" s="231"/>
      <c r="O658" s="231"/>
      <c r="P658" s="231">
        <v>1</v>
      </c>
      <c r="Q658" s="231"/>
      <c r="R658" s="231"/>
      <c r="S658" s="231"/>
      <c r="T658" s="231"/>
      <c r="U658" s="231"/>
      <c r="V658" s="239">
        <f>+Tabla2[[#This Row],[Dic]]+Tabla2[[#This Row],[Nov]]+Tabla2[[#This Row],[Oct]]+Tabla2[[#This Row],[Sep]]+Tabla2[[#This Row],[Ago]]+Tabla2[[#This Row],[Jul]]+Tabla2[[#This Row],[Jun]]+Tabla2[[#This Row],[May]]+Tabla2[[#This Row],[Abr]]+Tabla2[[#This Row],[Mar]]+Tabla2[[#This Row],[Feb]]+Tabla2[[#This Row],[Ene]]</f>
        <v>1</v>
      </c>
      <c r="W658" s="259" t="s">
        <v>496</v>
      </c>
      <c r="X658" s="259" t="s">
        <v>610</v>
      </c>
      <c r="Y658" s="232"/>
      <c r="Z658" s="231" t="s">
        <v>1475</v>
      </c>
      <c r="AA658" s="255"/>
      <c r="AB658" s="255"/>
      <c r="AC658" s="255"/>
      <c r="AD658" s="255"/>
      <c r="AE658" s="255"/>
      <c r="AF658" s="255"/>
      <c r="AG658" s="255"/>
      <c r="AH658" s="255"/>
      <c r="AI658" s="255"/>
      <c r="AJ658" s="255"/>
      <c r="AK658" s="255"/>
      <c r="AL658" s="255"/>
      <c r="AM658" s="255"/>
      <c r="AN658" s="255"/>
      <c r="AO658" s="255"/>
      <c r="AP658" s="255"/>
      <c r="AQ658" s="255"/>
      <c r="AR658" s="255"/>
      <c r="AS658" s="255"/>
      <c r="AT658" s="255"/>
      <c r="AU658" s="255"/>
      <c r="AV658" s="255"/>
      <c r="AW658" s="255"/>
      <c r="AX658" s="255"/>
      <c r="AY658" s="255"/>
      <c r="AZ658" s="255"/>
      <c r="BA658" s="255"/>
      <c r="BB658" s="255"/>
    </row>
    <row r="659" spans="2:54" s="241" customFormat="1" ht="38.25">
      <c r="B659" s="263" t="e">
        <f>IF('Formulario PPGR2'!$G605="","",CONCATENATE('Formulario PPGR2'!$C605,".",'Formulario PPGR2'!$D605,".",'Formulario PPGR2'!$E605,".",'Formulario PPGR2'!$F605))</f>
        <v>#REF!</v>
      </c>
      <c r="C659" s="263"/>
      <c r="D659" s="263" t="e">
        <f>IF('Formulario PPGR2'!$G605="","",'Formulario PPGR1'!#REF!)</f>
        <v>#REF!</v>
      </c>
      <c r="E659" s="263" t="e">
        <f>IF('Formulario PPGR2'!$G605="","",'Formulario PPGR1'!#REF!)</f>
        <v>#REF!</v>
      </c>
      <c r="F659" s="263" t="e">
        <f>IF('Formulario PPGR2'!$G605="","",'Formulario PPGR1'!#REF!)</f>
        <v>#REF!</v>
      </c>
      <c r="G659" s="232" t="s">
        <v>432</v>
      </c>
      <c r="H659" s="668" t="s">
        <v>1890</v>
      </c>
      <c r="I659" s="232" t="s">
        <v>1891</v>
      </c>
      <c r="J659" s="231"/>
      <c r="K659" s="231"/>
      <c r="L659" s="231"/>
      <c r="M659" s="231"/>
      <c r="N659" s="231"/>
      <c r="O659" s="231"/>
      <c r="P659" s="231">
        <v>1</v>
      </c>
      <c r="Q659" s="231">
        <v>1</v>
      </c>
      <c r="R659" s="231"/>
      <c r="S659" s="231"/>
      <c r="T659" s="231"/>
      <c r="U659" s="231"/>
      <c r="V659" s="239">
        <f>+Tabla2[[#This Row],[Dic]]+Tabla2[[#This Row],[Nov]]+Tabla2[[#This Row],[Oct]]+Tabla2[[#This Row],[Sep]]+Tabla2[[#This Row],[Ago]]+Tabla2[[#This Row],[Jul]]+Tabla2[[#This Row],[Jun]]+Tabla2[[#This Row],[May]]+Tabla2[[#This Row],[Abr]]+Tabla2[[#This Row],[Mar]]+Tabla2[[#This Row],[Feb]]+Tabla2[[#This Row],[Ene]]</f>
        <v>2</v>
      </c>
      <c r="W659" s="259" t="s">
        <v>496</v>
      </c>
      <c r="X659" s="259" t="s">
        <v>610</v>
      </c>
      <c r="Y659" s="232"/>
      <c r="Z659" s="231" t="s">
        <v>1475</v>
      </c>
      <c r="AA659" s="255"/>
      <c r="AB659" s="255"/>
      <c r="AC659" s="255"/>
      <c r="AD659" s="255"/>
      <c r="AE659" s="255"/>
      <c r="AF659" s="255"/>
      <c r="AG659" s="255"/>
      <c r="AH659" s="255"/>
      <c r="AI659" s="255"/>
      <c r="AJ659" s="255"/>
      <c r="AK659" s="255"/>
      <c r="AL659" s="255"/>
      <c r="AM659" s="255"/>
      <c r="AN659" s="255"/>
      <c r="AO659" s="255"/>
      <c r="AP659" s="255"/>
      <c r="AQ659" s="255"/>
      <c r="AR659" s="255"/>
      <c r="AS659" s="255"/>
      <c r="AT659" s="255"/>
      <c r="AU659" s="255"/>
      <c r="AV659" s="255"/>
      <c r="AW659" s="255"/>
      <c r="AX659" s="255"/>
      <c r="AY659" s="255"/>
      <c r="AZ659" s="255"/>
      <c r="BA659" s="255"/>
      <c r="BB659" s="255"/>
    </row>
    <row r="660" spans="2:54" s="241" customFormat="1" ht="38.25">
      <c r="B660" s="263" t="e">
        <f>IF('Formulario PPGR2'!$G606="","",CONCATENATE('Formulario PPGR2'!$C606,".",'Formulario PPGR2'!$D606,".",'Formulario PPGR2'!$E606,".",'Formulario PPGR2'!$F606))</f>
        <v>#REF!</v>
      </c>
      <c r="C660" s="263"/>
      <c r="D660" s="263" t="e">
        <f>IF('Formulario PPGR2'!$G606="","",'Formulario PPGR1'!#REF!)</f>
        <v>#REF!</v>
      </c>
      <c r="E660" s="263" t="e">
        <f>IF('Formulario PPGR2'!$G606="","",'Formulario PPGR1'!#REF!)</f>
        <v>#REF!</v>
      </c>
      <c r="F660" s="263" t="e">
        <f>IF('Formulario PPGR2'!$G606="","",'Formulario PPGR1'!#REF!)</f>
        <v>#REF!</v>
      </c>
      <c r="G660" s="232" t="s">
        <v>432</v>
      </c>
      <c r="H660" s="668" t="s">
        <v>1892</v>
      </c>
      <c r="I660" s="232" t="s">
        <v>1893</v>
      </c>
      <c r="J660" s="231"/>
      <c r="K660" s="231"/>
      <c r="L660" s="231"/>
      <c r="M660" s="231"/>
      <c r="N660" s="231"/>
      <c r="O660" s="231"/>
      <c r="P660" s="231">
        <v>1</v>
      </c>
      <c r="Q660" s="231"/>
      <c r="R660" s="231"/>
      <c r="S660" s="231"/>
      <c r="T660" s="231"/>
      <c r="U660" s="231"/>
      <c r="V660" s="239">
        <f>+Tabla2[[#This Row],[Dic]]+Tabla2[[#This Row],[Nov]]+Tabla2[[#This Row],[Oct]]+Tabla2[[#This Row],[Sep]]+Tabla2[[#This Row],[Ago]]+Tabla2[[#This Row],[Jul]]+Tabla2[[#This Row],[Jun]]+Tabla2[[#This Row],[May]]+Tabla2[[#This Row],[Abr]]+Tabla2[[#This Row],[Mar]]+Tabla2[[#This Row],[Feb]]+Tabla2[[#This Row],[Ene]]</f>
        <v>1</v>
      </c>
      <c r="W660" s="259" t="s">
        <v>496</v>
      </c>
      <c r="X660" s="259" t="s">
        <v>528</v>
      </c>
      <c r="Y660" s="232"/>
      <c r="Z660" s="231" t="s">
        <v>1475</v>
      </c>
      <c r="AA660" s="255"/>
      <c r="AB660" s="255"/>
      <c r="AC660" s="255"/>
      <c r="AD660" s="255"/>
      <c r="AE660" s="255"/>
      <c r="AF660" s="255"/>
      <c r="AG660" s="255"/>
      <c r="AH660" s="255"/>
      <c r="AI660" s="255"/>
      <c r="AJ660" s="255"/>
      <c r="AK660" s="255"/>
      <c r="AL660" s="255"/>
      <c r="AM660" s="255"/>
      <c r="AN660" s="255"/>
      <c r="AO660" s="255"/>
      <c r="AP660" s="255"/>
      <c r="AQ660" s="255"/>
      <c r="AR660" s="255"/>
      <c r="AS660" s="255"/>
      <c r="AT660" s="255"/>
      <c r="AU660" s="255"/>
      <c r="AV660" s="255"/>
      <c r="AW660" s="255"/>
      <c r="AX660" s="255"/>
      <c r="AY660" s="255"/>
      <c r="AZ660" s="255"/>
      <c r="BA660" s="255"/>
      <c r="BB660" s="255"/>
    </row>
    <row r="661" spans="2:54" s="241" customFormat="1" ht="38.25">
      <c r="B661" s="263" t="e">
        <f>IF('Formulario PPGR2'!$G607="","",CONCATENATE('Formulario PPGR2'!$C607,".",'Formulario PPGR2'!$D607,".",'Formulario PPGR2'!$E607,".",'Formulario PPGR2'!$F607))</f>
        <v>#REF!</v>
      </c>
      <c r="C661" s="263"/>
      <c r="D661" s="263" t="e">
        <f>IF('Formulario PPGR2'!$G607="","",'Formulario PPGR1'!#REF!)</f>
        <v>#REF!</v>
      </c>
      <c r="E661" s="263" t="e">
        <f>IF('Formulario PPGR2'!$G607="","",'Formulario PPGR1'!#REF!)</f>
        <v>#REF!</v>
      </c>
      <c r="F661" s="263" t="e">
        <f>IF('Formulario PPGR2'!$G607="","",'Formulario PPGR1'!#REF!)</f>
        <v>#REF!</v>
      </c>
      <c r="G661" s="232" t="s">
        <v>432</v>
      </c>
      <c r="H661" s="232" t="s">
        <v>1894</v>
      </c>
      <c r="I661" s="232" t="s">
        <v>1895</v>
      </c>
      <c r="J661" s="231"/>
      <c r="K661" s="231"/>
      <c r="L661" s="231">
        <v>1</v>
      </c>
      <c r="M661" s="231"/>
      <c r="N661" s="231"/>
      <c r="O661" s="231">
        <v>1</v>
      </c>
      <c r="P661" s="231"/>
      <c r="Q661" s="231"/>
      <c r="R661" s="231">
        <v>1</v>
      </c>
      <c r="S661" s="231"/>
      <c r="T661" s="231"/>
      <c r="U661" s="231">
        <v>1</v>
      </c>
      <c r="V661" s="239">
        <f>+Tabla2[[#This Row],[Dic]]+Tabla2[[#This Row],[Nov]]+Tabla2[[#This Row],[Oct]]+Tabla2[[#This Row],[Sep]]+Tabla2[[#This Row],[Ago]]+Tabla2[[#This Row],[Jul]]+Tabla2[[#This Row],[Jun]]+Tabla2[[#This Row],[May]]+Tabla2[[#This Row],[Abr]]+Tabla2[[#This Row],[Mar]]+Tabla2[[#This Row],[Feb]]+Tabla2[[#This Row],[Ene]]</f>
        <v>4</v>
      </c>
      <c r="W661" s="259" t="s">
        <v>674</v>
      </c>
      <c r="X661" s="259"/>
      <c r="Y661" s="232"/>
      <c r="Z661" s="231" t="s">
        <v>1475</v>
      </c>
      <c r="AA661" s="255"/>
      <c r="AB661" s="255"/>
      <c r="AC661" s="255"/>
      <c r="AD661" s="255"/>
      <c r="AE661" s="255"/>
      <c r="AF661" s="255"/>
      <c r="AG661" s="255"/>
      <c r="AH661" s="255"/>
      <c r="AI661" s="255"/>
      <c r="AJ661" s="255"/>
      <c r="AK661" s="255"/>
      <c r="AL661" s="255"/>
      <c r="AM661" s="255"/>
      <c r="AN661" s="255"/>
      <c r="AO661" s="255"/>
      <c r="AP661" s="255"/>
      <c r="AQ661" s="255"/>
      <c r="AR661" s="255"/>
      <c r="AS661" s="255"/>
      <c r="AT661" s="255"/>
      <c r="AU661" s="255"/>
      <c r="AV661" s="255"/>
      <c r="AW661" s="255"/>
      <c r="AX661" s="255"/>
      <c r="AY661" s="255"/>
      <c r="AZ661" s="255"/>
      <c r="BA661" s="255"/>
      <c r="BB661" s="255"/>
    </row>
    <row r="662" spans="2:54" s="241" customFormat="1" ht="51">
      <c r="B662" s="263" t="e">
        <f>IF('Formulario PPGR2'!$G608="","",CONCATENATE('Formulario PPGR2'!$C608,".",'Formulario PPGR2'!$D608,".",'Formulario PPGR2'!$E608,".",'Formulario PPGR2'!$F608))</f>
        <v>#REF!</v>
      </c>
      <c r="C662" s="263"/>
      <c r="D662" s="263" t="e">
        <f>IF('Formulario PPGR2'!$G608="","",'Formulario PPGR1'!#REF!)</f>
        <v>#REF!</v>
      </c>
      <c r="E662" s="263" t="e">
        <f>IF('Formulario PPGR2'!$G608="","",'Formulario PPGR1'!#REF!)</f>
        <v>#REF!</v>
      </c>
      <c r="F662" s="263" t="e">
        <f>IF('Formulario PPGR2'!$G608="","",'Formulario PPGR1'!#REF!)</f>
        <v>#REF!</v>
      </c>
      <c r="G662" s="232" t="s">
        <v>432</v>
      </c>
      <c r="H662" s="232" t="s">
        <v>1896</v>
      </c>
      <c r="I662" s="232" t="s">
        <v>1897</v>
      </c>
      <c r="J662" s="231"/>
      <c r="K662" s="231"/>
      <c r="L662" s="231"/>
      <c r="M662" s="231"/>
      <c r="N662" s="231"/>
      <c r="O662" s="231"/>
      <c r="P662" s="231"/>
      <c r="Q662" s="231">
        <v>1</v>
      </c>
      <c r="R662" s="231"/>
      <c r="S662" s="231"/>
      <c r="T662" s="231"/>
      <c r="U662" s="231">
        <v>1</v>
      </c>
      <c r="V662" s="239">
        <f>+Tabla2[[#This Row],[Dic]]+Tabla2[[#This Row],[Nov]]+Tabla2[[#This Row],[Oct]]+Tabla2[[#This Row],[Sep]]+Tabla2[[#This Row],[Ago]]+Tabla2[[#This Row],[Jul]]+Tabla2[[#This Row],[Jun]]+Tabla2[[#This Row],[May]]+Tabla2[[#This Row],[Abr]]+Tabla2[[#This Row],[Mar]]+Tabla2[[#This Row],[Feb]]+Tabla2[[#This Row],[Ene]]</f>
        <v>2</v>
      </c>
      <c r="W662" s="259" t="s">
        <v>497</v>
      </c>
      <c r="X662" s="259" t="s">
        <v>507</v>
      </c>
      <c r="Y662" s="232" t="s">
        <v>1804</v>
      </c>
      <c r="Z662" s="231" t="s">
        <v>1898</v>
      </c>
      <c r="AA662" s="255"/>
      <c r="AB662" s="255"/>
      <c r="AC662" s="255"/>
      <c r="AD662" s="255"/>
      <c r="AE662" s="255"/>
      <c r="AF662" s="255"/>
      <c r="AG662" s="255"/>
      <c r="AH662" s="255"/>
      <c r="AI662" s="255"/>
      <c r="AJ662" s="255"/>
      <c r="AK662" s="255"/>
      <c r="AL662" s="255"/>
      <c r="AM662" s="255"/>
      <c r="AN662" s="255"/>
      <c r="AO662" s="255"/>
      <c r="AP662" s="255"/>
      <c r="AQ662" s="255"/>
      <c r="AR662" s="255"/>
      <c r="AS662" s="255"/>
      <c r="AT662" s="255"/>
      <c r="AU662" s="255"/>
      <c r="AV662" s="255"/>
      <c r="AW662" s="255"/>
      <c r="AX662" s="255"/>
      <c r="AY662" s="255"/>
      <c r="AZ662" s="255"/>
      <c r="BA662" s="255"/>
      <c r="BB662" s="255"/>
    </row>
    <row r="663" spans="2:54" s="241" customFormat="1" ht="51">
      <c r="B663" s="263" t="e">
        <f>IF('Formulario PPGR2'!$G609="","",CONCATENATE('Formulario PPGR2'!$C609,".",'Formulario PPGR2'!$D609,".",'Formulario PPGR2'!$E609,".",'Formulario PPGR2'!$F609))</f>
        <v>#REF!</v>
      </c>
      <c r="C663" s="263"/>
      <c r="D663" s="263" t="e">
        <f>IF('Formulario PPGR2'!$G609="","",'Formulario PPGR1'!#REF!)</f>
        <v>#REF!</v>
      </c>
      <c r="E663" s="263" t="e">
        <f>IF('Formulario PPGR2'!$G609="","",'Formulario PPGR1'!#REF!)</f>
        <v>#REF!</v>
      </c>
      <c r="F663" s="263" t="e">
        <f>IF('Formulario PPGR2'!$G609="","",'Formulario PPGR1'!#REF!)</f>
        <v>#REF!</v>
      </c>
      <c r="G663" s="232" t="s">
        <v>432</v>
      </c>
      <c r="H663" s="232" t="s">
        <v>1899</v>
      </c>
      <c r="I663" s="232" t="s">
        <v>1900</v>
      </c>
      <c r="J663" s="231"/>
      <c r="K663" s="231"/>
      <c r="L663" s="231"/>
      <c r="M663" s="231"/>
      <c r="N663" s="231"/>
      <c r="O663" s="231">
        <v>1</v>
      </c>
      <c r="P663" s="231"/>
      <c r="Q663" s="231"/>
      <c r="R663" s="231"/>
      <c r="S663" s="231"/>
      <c r="T663" s="231"/>
      <c r="U663" s="231">
        <v>1</v>
      </c>
      <c r="V663" s="239">
        <f>+Tabla2[[#This Row],[Dic]]+Tabla2[[#This Row],[Nov]]+Tabla2[[#This Row],[Oct]]+Tabla2[[#This Row],[Sep]]+Tabla2[[#This Row],[Ago]]+Tabla2[[#This Row],[Jul]]+Tabla2[[#This Row],[Jun]]+Tabla2[[#This Row],[May]]+Tabla2[[#This Row],[Abr]]+Tabla2[[#This Row],[Mar]]+Tabla2[[#This Row],[Feb]]+Tabla2[[#This Row],[Ene]]</f>
        <v>2</v>
      </c>
      <c r="W663" s="259" t="s">
        <v>497</v>
      </c>
      <c r="X663" s="259" t="s">
        <v>507</v>
      </c>
      <c r="Y663" s="232" t="s">
        <v>1804</v>
      </c>
      <c r="Z663" s="231" t="s">
        <v>1898</v>
      </c>
      <c r="AA663" s="255"/>
      <c r="AB663" s="255"/>
      <c r="AC663" s="255"/>
      <c r="AD663" s="255"/>
      <c r="AE663" s="255"/>
      <c r="AF663" s="255"/>
      <c r="AG663" s="255"/>
      <c r="AH663" s="255"/>
      <c r="AI663" s="255"/>
      <c r="AJ663" s="255"/>
      <c r="AK663" s="255"/>
      <c r="AL663" s="255"/>
      <c r="AM663" s="255"/>
      <c r="AN663" s="255"/>
      <c r="AO663" s="255"/>
      <c r="AP663" s="255"/>
      <c r="AQ663" s="255"/>
      <c r="AR663" s="255"/>
      <c r="AS663" s="255"/>
      <c r="AT663" s="255"/>
      <c r="AU663" s="255"/>
      <c r="AV663" s="255"/>
      <c r="AW663" s="255"/>
      <c r="AX663" s="255"/>
      <c r="AY663" s="255"/>
      <c r="AZ663" s="255"/>
      <c r="BA663" s="255"/>
      <c r="BB663" s="255"/>
    </row>
    <row r="664" spans="2:54" s="241" customFormat="1" ht="63.75">
      <c r="B664" s="263" t="e">
        <f>IF('Formulario PPGR2'!$G610="","",CONCATENATE('Formulario PPGR2'!$C610,".",'Formulario PPGR2'!$D610,".",'Formulario PPGR2'!$E610,".",'Formulario PPGR2'!$F610))</f>
        <v>#REF!</v>
      </c>
      <c r="C664" s="263"/>
      <c r="D664" s="263" t="e">
        <f>IF('Formulario PPGR2'!$G610="","",'Formulario PPGR1'!#REF!)</f>
        <v>#REF!</v>
      </c>
      <c r="E664" s="263" t="e">
        <f>IF('Formulario PPGR2'!$G610="","",'Formulario PPGR1'!#REF!)</f>
        <v>#REF!</v>
      </c>
      <c r="F664" s="263" t="e">
        <f>IF('Formulario PPGR2'!$G610="","",'Formulario PPGR1'!#REF!)</f>
        <v>#REF!</v>
      </c>
      <c r="G664" s="232" t="s">
        <v>432</v>
      </c>
      <c r="H664" s="232" t="s">
        <v>1901</v>
      </c>
      <c r="I664" s="232" t="s">
        <v>1809</v>
      </c>
      <c r="J664" s="231"/>
      <c r="K664" s="231"/>
      <c r="L664" s="231">
        <v>1</v>
      </c>
      <c r="M664" s="231"/>
      <c r="N664" s="231"/>
      <c r="O664" s="231">
        <v>1</v>
      </c>
      <c r="P664" s="231"/>
      <c r="Q664" s="231"/>
      <c r="R664" s="231">
        <v>1</v>
      </c>
      <c r="S664" s="231"/>
      <c r="T664" s="231"/>
      <c r="U664" s="231">
        <v>1</v>
      </c>
      <c r="V664" s="239">
        <f>+Tabla2[[#This Row],[Dic]]+Tabla2[[#This Row],[Nov]]+Tabla2[[#This Row],[Oct]]+Tabla2[[#This Row],[Sep]]+Tabla2[[#This Row],[Ago]]+Tabla2[[#This Row],[Jul]]+Tabla2[[#This Row],[Jun]]+Tabla2[[#This Row],[May]]+Tabla2[[#This Row],[Abr]]+Tabla2[[#This Row],[Mar]]+Tabla2[[#This Row],[Feb]]+Tabla2[[#This Row],[Ene]]</f>
        <v>4</v>
      </c>
      <c r="W664" s="259" t="s">
        <v>513</v>
      </c>
      <c r="X664" s="259"/>
      <c r="Y664" s="232"/>
      <c r="Z664" s="231" t="s">
        <v>1898</v>
      </c>
      <c r="AA664" s="255"/>
      <c r="AB664" s="255"/>
      <c r="AC664" s="255"/>
      <c r="AD664" s="255"/>
      <c r="AE664" s="255"/>
      <c r="AF664" s="255"/>
      <c r="AG664" s="255"/>
      <c r="AH664" s="255"/>
      <c r="AI664" s="255"/>
      <c r="AJ664" s="255"/>
      <c r="AK664" s="255"/>
      <c r="AL664" s="255"/>
      <c r="AM664" s="255"/>
      <c r="AN664" s="255"/>
      <c r="AO664" s="255"/>
      <c r="AP664" s="255"/>
      <c r="AQ664" s="255"/>
      <c r="AR664" s="255"/>
      <c r="AS664" s="255"/>
      <c r="AT664" s="255"/>
      <c r="AU664" s="255"/>
      <c r="AV664" s="255"/>
      <c r="AW664" s="255"/>
      <c r="AX664" s="255"/>
      <c r="AY664" s="255"/>
      <c r="AZ664" s="255"/>
      <c r="BA664" s="255"/>
      <c r="BB664" s="255"/>
    </row>
    <row r="665" spans="2:54" s="241" customFormat="1" ht="51">
      <c r="B665" s="263" t="e">
        <f>IF('Formulario PPGR2'!$G611="","",CONCATENATE('Formulario PPGR2'!$C611,".",'Formulario PPGR2'!$D611,".",'Formulario PPGR2'!$E611,".",'Formulario PPGR2'!$F611))</f>
        <v>#REF!</v>
      </c>
      <c r="C665" s="263"/>
      <c r="D665" s="263" t="e">
        <f>IF('Formulario PPGR2'!$G611="","",'Formulario PPGR1'!#REF!)</f>
        <v>#REF!</v>
      </c>
      <c r="E665" s="263" t="e">
        <f>IF('Formulario PPGR2'!$G611="","",'Formulario PPGR1'!#REF!)</f>
        <v>#REF!</v>
      </c>
      <c r="F665" s="263" t="e">
        <f>IF('Formulario PPGR2'!$G611="","",'Formulario PPGR1'!#REF!)</f>
        <v>#REF!</v>
      </c>
      <c r="G665" s="232" t="s">
        <v>432</v>
      </c>
      <c r="H665" s="232" t="s">
        <v>1902</v>
      </c>
      <c r="I665" s="232" t="s">
        <v>1811</v>
      </c>
      <c r="J665" s="231"/>
      <c r="K665" s="231"/>
      <c r="L665" s="231">
        <v>1</v>
      </c>
      <c r="M665" s="231"/>
      <c r="N665" s="231"/>
      <c r="O665" s="231">
        <v>1</v>
      </c>
      <c r="P665" s="231"/>
      <c r="Q665" s="231"/>
      <c r="R665" s="231">
        <v>1</v>
      </c>
      <c r="S665" s="231"/>
      <c r="T665" s="231"/>
      <c r="U665" s="231">
        <v>1</v>
      </c>
      <c r="V665" s="239">
        <f>+Tabla2[[#This Row],[Dic]]+Tabla2[[#This Row],[Nov]]+Tabla2[[#This Row],[Oct]]+Tabla2[[#This Row],[Sep]]+Tabla2[[#This Row],[Ago]]+Tabla2[[#This Row],[Jul]]+Tabla2[[#This Row],[Jun]]+Tabla2[[#This Row],[May]]+Tabla2[[#This Row],[Abr]]+Tabla2[[#This Row],[Mar]]+Tabla2[[#This Row],[Feb]]+Tabla2[[#This Row],[Ene]]</f>
        <v>4</v>
      </c>
      <c r="W665" s="259" t="s">
        <v>513</v>
      </c>
      <c r="X665" s="259"/>
      <c r="Y665" s="232"/>
      <c r="Z665" s="231" t="s">
        <v>1898</v>
      </c>
      <c r="AA665" s="255"/>
      <c r="AB665" s="255"/>
      <c r="AC665" s="255"/>
      <c r="AD665" s="255"/>
      <c r="AE665" s="255"/>
      <c r="AF665" s="255"/>
      <c r="AG665" s="255"/>
      <c r="AH665" s="255"/>
      <c r="AI665" s="255"/>
      <c r="AJ665" s="255"/>
      <c r="AK665" s="255"/>
      <c r="AL665" s="255"/>
      <c r="AM665" s="255"/>
      <c r="AN665" s="255"/>
      <c r="AO665" s="255"/>
      <c r="AP665" s="255"/>
      <c r="AQ665" s="255"/>
      <c r="AR665" s="255"/>
      <c r="AS665" s="255"/>
      <c r="AT665" s="255"/>
      <c r="AU665" s="255"/>
      <c r="AV665" s="255"/>
      <c r="AW665" s="255"/>
      <c r="AX665" s="255"/>
      <c r="AY665" s="255"/>
      <c r="AZ665" s="255"/>
      <c r="BA665" s="255"/>
      <c r="BB665" s="255"/>
    </row>
    <row r="666" spans="2:54" s="241" customFormat="1" ht="76.5">
      <c r="B666" s="263" t="e">
        <f>IF('Formulario PPGR2'!$G647="","",CONCATENATE('Formulario PPGR2'!$C647,".",'Formulario PPGR2'!$D647,".",'Formulario PPGR2'!$E647,".",'Formulario PPGR2'!$F647))</f>
        <v>#REF!</v>
      </c>
      <c r="C666" s="263"/>
      <c r="D666" s="263" t="e">
        <f>IF('Formulario PPGR2'!$G647="","",'Formulario PPGR1'!#REF!)</f>
        <v>#REF!</v>
      </c>
      <c r="E666" s="263" t="e">
        <f>IF('Formulario PPGR2'!$G647="","",'Formulario PPGR1'!#REF!)</f>
        <v>#REF!</v>
      </c>
      <c r="F666" s="263" t="e">
        <f>IF('Formulario PPGR2'!$G647="","",'Formulario PPGR1'!#REF!)</f>
        <v>#REF!</v>
      </c>
      <c r="G666" s="232" t="s">
        <v>432</v>
      </c>
      <c r="H666" s="232" t="s">
        <v>1903</v>
      </c>
      <c r="I666" s="232" t="s">
        <v>1803</v>
      </c>
      <c r="J666" s="231"/>
      <c r="K666" s="231"/>
      <c r="L666" s="231"/>
      <c r="M666" s="231">
        <v>1</v>
      </c>
      <c r="N666" s="231"/>
      <c r="O666" s="231"/>
      <c r="P666" s="231"/>
      <c r="Q666" s="231">
        <v>1</v>
      </c>
      <c r="R666" s="231"/>
      <c r="S666" s="231"/>
      <c r="T666" s="231"/>
      <c r="U666" s="231"/>
      <c r="V666" s="239">
        <f>+Tabla2[[#This Row],[Dic]]+Tabla2[[#This Row],[Nov]]+Tabla2[[#This Row],[Oct]]+Tabla2[[#This Row],[Sep]]+Tabla2[[#This Row],[Ago]]+Tabla2[[#This Row],[Jul]]+Tabla2[[#This Row],[Jun]]+Tabla2[[#This Row],[May]]+Tabla2[[#This Row],[Abr]]+Tabla2[[#This Row],[Mar]]+Tabla2[[#This Row],[Feb]]+Tabla2[[#This Row],[Ene]]</f>
        <v>2</v>
      </c>
      <c r="W666" s="259" t="s">
        <v>497</v>
      </c>
      <c r="X666" s="259" t="s">
        <v>507</v>
      </c>
      <c r="Y666" s="232" t="s">
        <v>1804</v>
      </c>
      <c r="Z666" s="231" t="s">
        <v>504</v>
      </c>
      <c r="AA666" s="255"/>
      <c r="AB666" s="255"/>
      <c r="AC666" s="255"/>
      <c r="AD666" s="255"/>
      <c r="AE666" s="255"/>
      <c r="AF666" s="255"/>
      <c r="AG666" s="255"/>
      <c r="AH666" s="255"/>
      <c r="AI666" s="255"/>
      <c r="AJ666" s="255"/>
      <c r="AK666" s="255"/>
      <c r="AL666" s="255"/>
      <c r="AM666" s="255"/>
      <c r="AN666" s="255"/>
      <c r="AO666" s="255"/>
      <c r="AP666" s="255"/>
      <c r="AQ666" s="255"/>
      <c r="AR666" s="255"/>
      <c r="AS666" s="255"/>
      <c r="AT666" s="255"/>
      <c r="AU666" s="255"/>
      <c r="AV666" s="255"/>
      <c r="AW666" s="255"/>
      <c r="AX666" s="255"/>
      <c r="AY666" s="255"/>
      <c r="AZ666" s="255"/>
      <c r="BA666" s="255"/>
      <c r="BB666" s="255"/>
    </row>
    <row r="667" spans="2:54" s="241" customFormat="1" ht="76.5">
      <c r="B667" s="263" t="e">
        <f>IF('Formulario PPGR2'!$G648="","",CONCATENATE('Formulario PPGR2'!$C648,".",'Formulario PPGR2'!$D648,".",'Formulario PPGR2'!$E648,".",'Formulario PPGR2'!$F648))</f>
        <v>#REF!</v>
      </c>
      <c r="C667" s="263"/>
      <c r="D667" s="263" t="e">
        <f>IF('Formulario PPGR2'!$G648="","",'Formulario PPGR1'!#REF!)</f>
        <v>#REF!</v>
      </c>
      <c r="E667" s="263" t="e">
        <f>IF('Formulario PPGR2'!$G648="","",'Formulario PPGR1'!#REF!)</f>
        <v>#REF!</v>
      </c>
      <c r="F667" s="263" t="e">
        <f>IF('Formulario PPGR2'!$G648="","",'Formulario PPGR1'!#REF!)</f>
        <v>#REF!</v>
      </c>
      <c r="G667" s="232" t="s">
        <v>432</v>
      </c>
      <c r="H667" s="232" t="s">
        <v>1904</v>
      </c>
      <c r="I667" s="232" t="s">
        <v>1807</v>
      </c>
      <c r="J667" s="231"/>
      <c r="K667" s="231"/>
      <c r="L667" s="231"/>
      <c r="M667" s="231"/>
      <c r="N667" s="231"/>
      <c r="O667" s="231"/>
      <c r="P667" s="231"/>
      <c r="Q667" s="231"/>
      <c r="R667" s="231"/>
      <c r="S667" s="231"/>
      <c r="T667" s="231"/>
      <c r="U667" s="231">
        <v>1</v>
      </c>
      <c r="V667" s="239">
        <f>+Tabla2[[#This Row],[Dic]]+Tabla2[[#This Row],[Nov]]+Tabla2[[#This Row],[Oct]]+Tabla2[[#This Row],[Sep]]+Tabla2[[#This Row],[Ago]]+Tabla2[[#This Row],[Jul]]+Tabla2[[#This Row],[Jun]]+Tabla2[[#This Row],[May]]+Tabla2[[#This Row],[Abr]]+Tabla2[[#This Row],[Mar]]+Tabla2[[#This Row],[Feb]]+Tabla2[[#This Row],[Ene]]</f>
        <v>1</v>
      </c>
      <c r="W667" s="259" t="s">
        <v>513</v>
      </c>
      <c r="X667" s="259"/>
      <c r="Y667" s="232"/>
      <c r="Z667" s="231" t="s">
        <v>504</v>
      </c>
      <c r="AA667" s="255"/>
      <c r="AB667" s="255"/>
      <c r="AC667" s="255"/>
      <c r="AD667" s="255"/>
      <c r="AE667" s="255"/>
      <c r="AF667" s="255"/>
      <c r="AG667" s="255"/>
      <c r="AH667" s="255"/>
      <c r="AI667" s="255"/>
      <c r="AJ667" s="255"/>
      <c r="AK667" s="255"/>
      <c r="AL667" s="255"/>
      <c r="AM667" s="255"/>
      <c r="AN667" s="255"/>
      <c r="AO667" s="255"/>
      <c r="AP667" s="255"/>
      <c r="AQ667" s="255"/>
      <c r="AR667" s="255"/>
      <c r="AS667" s="255"/>
      <c r="AT667" s="255"/>
      <c r="AU667" s="255"/>
      <c r="AV667" s="255"/>
      <c r="AW667" s="255"/>
      <c r="AX667" s="255"/>
      <c r="AY667" s="255"/>
      <c r="AZ667" s="255"/>
      <c r="BA667" s="255"/>
      <c r="BB667" s="255"/>
    </row>
    <row r="668" spans="2:54" s="241" customFormat="1" ht="63.75">
      <c r="B668" s="263" t="e">
        <f>IF('Formulario PPGR2'!$G649="","",CONCATENATE('Formulario PPGR2'!$C649,".",'Formulario PPGR2'!$D649,".",'Formulario PPGR2'!$E649,".",'Formulario PPGR2'!$F649))</f>
        <v>#REF!</v>
      </c>
      <c r="C668" s="263"/>
      <c r="D668" s="263" t="e">
        <f>IF('Formulario PPGR2'!$G649="","",'Formulario PPGR1'!#REF!)</f>
        <v>#REF!</v>
      </c>
      <c r="E668" s="263" t="e">
        <f>IF('Formulario PPGR2'!$G649="","",'Formulario PPGR1'!#REF!)</f>
        <v>#REF!</v>
      </c>
      <c r="F668" s="263" t="e">
        <f>IF('Formulario PPGR2'!$G649="","",'Formulario PPGR1'!#REF!)</f>
        <v>#REF!</v>
      </c>
      <c r="G668" s="232" t="s">
        <v>432</v>
      </c>
      <c r="H668" s="232" t="s">
        <v>1905</v>
      </c>
      <c r="I668" s="232" t="s">
        <v>1809</v>
      </c>
      <c r="J668" s="231"/>
      <c r="K668" s="231"/>
      <c r="L668" s="231">
        <v>1</v>
      </c>
      <c r="M668" s="231"/>
      <c r="N668" s="231"/>
      <c r="O668" s="231">
        <v>1</v>
      </c>
      <c r="P668" s="231"/>
      <c r="Q668" s="231"/>
      <c r="R668" s="231">
        <v>1</v>
      </c>
      <c r="S668" s="231"/>
      <c r="T668" s="231"/>
      <c r="U668" s="231">
        <v>1</v>
      </c>
      <c r="V668" s="239">
        <f>+Tabla2[[#This Row],[Dic]]+Tabla2[[#This Row],[Nov]]+Tabla2[[#This Row],[Oct]]+Tabla2[[#This Row],[Sep]]+Tabla2[[#This Row],[Ago]]+Tabla2[[#This Row],[Jul]]+Tabla2[[#This Row],[Jun]]+Tabla2[[#This Row],[May]]+Tabla2[[#This Row],[Abr]]+Tabla2[[#This Row],[Mar]]+Tabla2[[#This Row],[Feb]]+Tabla2[[#This Row],[Ene]]</f>
        <v>4</v>
      </c>
      <c r="W668" s="259" t="s">
        <v>513</v>
      </c>
      <c r="X668" s="259"/>
      <c r="Y668" s="232"/>
      <c r="Z668" s="231" t="s">
        <v>504</v>
      </c>
      <c r="AA668" s="255"/>
      <c r="AB668" s="255"/>
      <c r="AC668" s="255"/>
      <c r="AD668" s="255"/>
      <c r="AE668" s="255"/>
      <c r="AF668" s="255"/>
      <c r="AG668" s="255"/>
      <c r="AH668" s="255"/>
      <c r="AI668" s="255"/>
      <c r="AJ668" s="255"/>
      <c r="AK668" s="255"/>
      <c r="AL668" s="255"/>
      <c r="AM668" s="255"/>
      <c r="AN668" s="255"/>
      <c r="AO668" s="255"/>
      <c r="AP668" s="255"/>
      <c r="AQ668" s="255"/>
      <c r="AR668" s="255"/>
      <c r="AS668" s="255"/>
      <c r="AT668" s="255"/>
      <c r="AU668" s="255"/>
      <c r="AV668" s="255"/>
      <c r="AW668" s="255"/>
      <c r="AX668" s="255"/>
      <c r="AY668" s="255"/>
      <c r="AZ668" s="255"/>
      <c r="BA668" s="255"/>
      <c r="BB668" s="255"/>
    </row>
    <row r="669" spans="2:54" s="241" customFormat="1" ht="51">
      <c r="B669" s="263" t="e">
        <f>IF('Formulario PPGR2'!$G650="","",CONCATENATE('Formulario PPGR2'!$C650,".",'Formulario PPGR2'!$D650,".",'Formulario PPGR2'!$E650,".",'Formulario PPGR2'!$F650))</f>
        <v>#REF!</v>
      </c>
      <c r="C669" s="263"/>
      <c r="D669" s="263" t="e">
        <f>IF('Formulario PPGR2'!$G650="","",'Formulario PPGR1'!#REF!)</f>
        <v>#REF!</v>
      </c>
      <c r="E669" s="263" t="e">
        <f>IF('Formulario PPGR2'!$G650="","",'Formulario PPGR1'!#REF!)</f>
        <v>#REF!</v>
      </c>
      <c r="F669" s="263" t="e">
        <f>IF('Formulario PPGR2'!$G650="","",'Formulario PPGR1'!#REF!)</f>
        <v>#REF!</v>
      </c>
      <c r="G669" s="232" t="s">
        <v>432</v>
      </c>
      <c r="H669" s="232" t="s">
        <v>1906</v>
      </c>
      <c r="I669" s="232" t="s">
        <v>1811</v>
      </c>
      <c r="J669" s="231"/>
      <c r="K669" s="231"/>
      <c r="L669" s="231">
        <v>1</v>
      </c>
      <c r="M669" s="231"/>
      <c r="N669" s="231"/>
      <c r="O669" s="231">
        <v>1</v>
      </c>
      <c r="P669" s="231"/>
      <c r="Q669" s="231"/>
      <c r="R669" s="231">
        <v>1</v>
      </c>
      <c r="S669" s="231"/>
      <c r="T669" s="231"/>
      <c r="U669" s="231">
        <v>1</v>
      </c>
      <c r="V669" s="239">
        <f>+Tabla2[[#This Row],[Dic]]+Tabla2[[#This Row],[Nov]]+Tabla2[[#This Row],[Oct]]+Tabla2[[#This Row],[Sep]]+Tabla2[[#This Row],[Ago]]+Tabla2[[#This Row],[Jul]]+Tabla2[[#This Row],[Jun]]+Tabla2[[#This Row],[May]]+Tabla2[[#This Row],[Abr]]+Tabla2[[#This Row],[Mar]]+Tabla2[[#This Row],[Feb]]+Tabla2[[#This Row],[Ene]]</f>
        <v>4</v>
      </c>
      <c r="W669" s="259" t="s">
        <v>513</v>
      </c>
      <c r="X669" s="259"/>
      <c r="Y669" s="232"/>
      <c r="Z669" s="231" t="s">
        <v>504</v>
      </c>
      <c r="AA669" s="255"/>
      <c r="AB669" s="255"/>
      <c r="AC669" s="255"/>
      <c r="AD669" s="255"/>
      <c r="AE669" s="255"/>
      <c r="AF669" s="255"/>
      <c r="AG669" s="255"/>
      <c r="AH669" s="255"/>
      <c r="AI669" s="255"/>
      <c r="AJ669" s="255"/>
      <c r="AK669" s="255"/>
      <c r="AL669" s="255"/>
      <c r="AM669" s="255"/>
      <c r="AN669" s="255"/>
      <c r="AO669" s="255"/>
      <c r="AP669" s="255"/>
      <c r="AQ669" s="255"/>
      <c r="AR669" s="255"/>
      <c r="AS669" s="255"/>
      <c r="AT669" s="255"/>
      <c r="AU669" s="255"/>
      <c r="AV669" s="255"/>
      <c r="AW669" s="255"/>
      <c r="AX669" s="255"/>
      <c r="AY669" s="255"/>
      <c r="AZ669" s="255"/>
      <c r="BA669" s="255"/>
      <c r="BB669" s="255"/>
    </row>
    <row r="670" spans="2:54" s="241" customFormat="1" ht="76.5">
      <c r="B670" s="263" t="e">
        <f>IF('Formulario PPGR2'!#REF!="","",CONCATENATE('Formulario PPGR2'!#REF!,".",'Formulario PPGR2'!#REF!,".",'Formulario PPGR2'!#REF!,".",'Formulario PPGR2'!#REF!))</f>
        <v>#REF!</v>
      </c>
      <c r="C670" s="263"/>
      <c r="D670" s="263" t="e">
        <f>IF('Formulario PPGR2'!#REF!="","",'Formulario PPGR1'!#REF!)</f>
        <v>#REF!</v>
      </c>
      <c r="E670" s="263" t="e">
        <f>IF('Formulario PPGR2'!#REF!="","",'Formulario PPGR1'!#REF!)</f>
        <v>#REF!</v>
      </c>
      <c r="F670" s="263" t="e">
        <f>IF('Formulario PPGR2'!#REF!="","",'Formulario PPGR1'!#REF!)</f>
        <v>#REF!</v>
      </c>
      <c r="G670" s="232" t="s">
        <v>432</v>
      </c>
      <c r="H670" s="232" t="s">
        <v>1907</v>
      </c>
      <c r="I670" s="232" t="s">
        <v>1803</v>
      </c>
      <c r="J670" s="231"/>
      <c r="K670" s="231"/>
      <c r="L670" s="231"/>
      <c r="M670" s="231">
        <v>1</v>
      </c>
      <c r="N670" s="231"/>
      <c r="O670" s="231"/>
      <c r="P670" s="231"/>
      <c r="Q670" s="231">
        <v>1</v>
      </c>
      <c r="R670" s="231"/>
      <c r="S670" s="231"/>
      <c r="T670" s="231"/>
      <c r="U670" s="231"/>
      <c r="V670" s="239">
        <f>+Tabla2[[#This Row],[Dic]]+Tabla2[[#This Row],[Nov]]+Tabla2[[#This Row],[Oct]]+Tabla2[[#This Row],[Sep]]+Tabla2[[#This Row],[Ago]]+Tabla2[[#This Row],[Jul]]+Tabla2[[#This Row],[Jun]]+Tabla2[[#This Row],[May]]+Tabla2[[#This Row],[Abr]]+Tabla2[[#This Row],[Mar]]+Tabla2[[#This Row],[Feb]]+Tabla2[[#This Row],[Ene]]</f>
        <v>2</v>
      </c>
      <c r="W670" s="259" t="s">
        <v>497</v>
      </c>
      <c r="X670" s="259" t="s">
        <v>507</v>
      </c>
      <c r="Y670" s="232" t="s">
        <v>1804</v>
      </c>
      <c r="Z670" s="231" t="s">
        <v>1239</v>
      </c>
      <c r="AA670" s="255"/>
      <c r="AB670" s="255"/>
      <c r="AC670" s="255"/>
      <c r="AD670" s="255"/>
      <c r="AE670" s="255"/>
      <c r="AF670" s="255"/>
      <c r="AG670" s="255"/>
      <c r="AH670" s="255"/>
      <c r="AI670" s="255"/>
      <c r="AJ670" s="255"/>
      <c r="AK670" s="255"/>
      <c r="AL670" s="255"/>
      <c r="AM670" s="255"/>
      <c r="AN670" s="255"/>
      <c r="AO670" s="255"/>
      <c r="AP670" s="255"/>
      <c r="AQ670" s="255"/>
      <c r="AR670" s="255"/>
      <c r="AS670" s="255"/>
      <c r="AT670" s="255"/>
      <c r="AU670" s="255"/>
      <c r="AV670" s="255"/>
      <c r="AW670" s="255"/>
      <c r="AX670" s="255"/>
      <c r="AY670" s="255"/>
      <c r="AZ670" s="255"/>
      <c r="BA670" s="255"/>
      <c r="BB670" s="255"/>
    </row>
    <row r="671" spans="2:54" s="241" customFormat="1" ht="76.5">
      <c r="B671" s="263" t="e">
        <f>IF('Formulario PPGR2'!$G624="","",CONCATENATE('Formulario PPGR2'!$C624,".",'Formulario PPGR2'!$D624,".",'Formulario PPGR2'!$E624,".",'Formulario PPGR2'!$F624))</f>
        <v>#REF!</v>
      </c>
      <c r="C671" s="263"/>
      <c r="D671" s="263" t="e">
        <f>IF('Formulario PPGR2'!$G624="","",'Formulario PPGR1'!#REF!)</f>
        <v>#REF!</v>
      </c>
      <c r="E671" s="263" t="e">
        <f>IF('Formulario PPGR2'!$G624="","",'Formulario PPGR1'!#REF!)</f>
        <v>#REF!</v>
      </c>
      <c r="F671" s="263" t="e">
        <f>IF('Formulario PPGR2'!$G624="","",'Formulario PPGR1'!#REF!)</f>
        <v>#REF!</v>
      </c>
      <c r="G671" s="232" t="s">
        <v>432</v>
      </c>
      <c r="H671" s="232" t="s">
        <v>1908</v>
      </c>
      <c r="I671" s="232" t="s">
        <v>1807</v>
      </c>
      <c r="J671" s="231"/>
      <c r="K671" s="231"/>
      <c r="L671" s="231"/>
      <c r="M671" s="231"/>
      <c r="N671" s="231"/>
      <c r="O671" s="231"/>
      <c r="P671" s="231"/>
      <c r="Q671" s="231"/>
      <c r="R671" s="231"/>
      <c r="S671" s="231"/>
      <c r="T671" s="231"/>
      <c r="U671" s="231">
        <v>1</v>
      </c>
      <c r="V671" s="239">
        <f>+Tabla2[[#This Row],[Dic]]+Tabla2[[#This Row],[Nov]]+Tabla2[[#This Row],[Oct]]+Tabla2[[#This Row],[Sep]]+Tabla2[[#This Row],[Ago]]+Tabla2[[#This Row],[Jul]]+Tabla2[[#This Row],[Jun]]+Tabla2[[#This Row],[May]]+Tabla2[[#This Row],[Abr]]+Tabla2[[#This Row],[Mar]]+Tabla2[[#This Row],[Feb]]+Tabla2[[#This Row],[Ene]]</f>
        <v>1</v>
      </c>
      <c r="W671" s="259" t="s">
        <v>513</v>
      </c>
      <c r="X671" s="259"/>
      <c r="Y671" s="232"/>
      <c r="Z671" s="231" t="s">
        <v>1239</v>
      </c>
      <c r="AA671" s="255"/>
      <c r="AB671" s="255"/>
      <c r="AC671" s="255"/>
      <c r="AD671" s="255"/>
      <c r="AE671" s="255"/>
      <c r="AF671" s="255"/>
      <c r="AG671" s="255"/>
      <c r="AH671" s="255"/>
      <c r="AI671" s="255"/>
      <c r="AJ671" s="255"/>
      <c r="AK671" s="255"/>
      <c r="AL671" s="255"/>
      <c r="AM671" s="255"/>
      <c r="AN671" s="255"/>
      <c r="AO671" s="255"/>
      <c r="AP671" s="255"/>
      <c r="AQ671" s="255"/>
      <c r="AR671" s="255"/>
      <c r="AS671" s="255"/>
      <c r="AT671" s="255"/>
      <c r="AU671" s="255"/>
      <c r="AV671" s="255"/>
      <c r="AW671" s="255"/>
      <c r="AX671" s="255"/>
      <c r="AY671" s="255"/>
      <c r="AZ671" s="255"/>
      <c r="BA671" s="255"/>
      <c r="BB671" s="255"/>
    </row>
    <row r="672" spans="2:54" s="241" customFormat="1" ht="63.75">
      <c r="B672" s="263" t="e">
        <f>IF('Formulario PPGR2'!$G625="","",CONCATENATE('Formulario PPGR2'!$C625,".",'Formulario PPGR2'!$D625,".",'Formulario PPGR2'!$E625,".",'Formulario PPGR2'!$F625))</f>
        <v>#REF!</v>
      </c>
      <c r="C672" s="263"/>
      <c r="D672" s="263" t="e">
        <f>IF('Formulario PPGR2'!$G625="","",'Formulario PPGR1'!#REF!)</f>
        <v>#REF!</v>
      </c>
      <c r="E672" s="263" t="e">
        <f>IF('Formulario PPGR2'!$G625="","",'Formulario PPGR1'!#REF!)</f>
        <v>#REF!</v>
      </c>
      <c r="F672" s="263" t="e">
        <f>IF('Formulario PPGR2'!$G625="","",'Formulario PPGR1'!#REF!)</f>
        <v>#REF!</v>
      </c>
      <c r="G672" s="232" t="s">
        <v>432</v>
      </c>
      <c r="H672" s="232" t="s">
        <v>1909</v>
      </c>
      <c r="I672" s="232" t="s">
        <v>1809</v>
      </c>
      <c r="J672" s="231"/>
      <c r="K672" s="231"/>
      <c r="L672" s="231">
        <v>1</v>
      </c>
      <c r="M672" s="231"/>
      <c r="N672" s="231"/>
      <c r="O672" s="231">
        <v>1</v>
      </c>
      <c r="P672" s="231"/>
      <c r="Q672" s="231"/>
      <c r="R672" s="231">
        <v>1</v>
      </c>
      <c r="S672" s="231"/>
      <c r="T672" s="231"/>
      <c r="U672" s="231">
        <v>1</v>
      </c>
      <c r="V672" s="239">
        <f>+Tabla2[[#This Row],[Dic]]+Tabla2[[#This Row],[Nov]]+Tabla2[[#This Row],[Oct]]+Tabla2[[#This Row],[Sep]]+Tabla2[[#This Row],[Ago]]+Tabla2[[#This Row],[Jul]]+Tabla2[[#This Row],[Jun]]+Tabla2[[#This Row],[May]]+Tabla2[[#This Row],[Abr]]+Tabla2[[#This Row],[Mar]]+Tabla2[[#This Row],[Feb]]+Tabla2[[#This Row],[Ene]]</f>
        <v>4</v>
      </c>
      <c r="W672" s="259" t="s">
        <v>513</v>
      </c>
      <c r="X672" s="259"/>
      <c r="Y672" s="232"/>
      <c r="Z672" s="231" t="s">
        <v>1239</v>
      </c>
      <c r="AA672" s="255"/>
      <c r="AB672" s="255"/>
      <c r="AC672" s="255"/>
      <c r="AD672" s="255"/>
      <c r="AE672" s="255"/>
      <c r="AF672" s="255"/>
      <c r="AG672" s="255"/>
      <c r="AH672" s="255"/>
      <c r="AI672" s="255"/>
      <c r="AJ672" s="255"/>
      <c r="AK672" s="255"/>
      <c r="AL672" s="255"/>
      <c r="AM672" s="255"/>
      <c r="AN672" s="255"/>
      <c r="AO672" s="255"/>
      <c r="AP672" s="255"/>
      <c r="AQ672" s="255"/>
      <c r="AR672" s="255"/>
      <c r="AS672" s="255"/>
      <c r="AT672" s="255"/>
      <c r="AU672" s="255"/>
      <c r="AV672" s="255"/>
      <c r="AW672" s="255"/>
      <c r="AX672" s="255"/>
      <c r="AY672" s="255"/>
      <c r="AZ672" s="255"/>
      <c r="BA672" s="255"/>
      <c r="BB672" s="255"/>
    </row>
    <row r="673" spans="2:54" s="241" customFormat="1" ht="51">
      <c r="B673" s="263" t="e">
        <f>IF('Formulario PPGR2'!$G626="","",CONCATENATE('Formulario PPGR2'!$C626,".",'Formulario PPGR2'!$D626,".",'Formulario PPGR2'!$E626,".",'Formulario PPGR2'!$F626))</f>
        <v>#REF!</v>
      </c>
      <c r="C673" s="263"/>
      <c r="D673" s="263" t="e">
        <f>IF('Formulario PPGR2'!$G626="","",'Formulario PPGR1'!#REF!)</f>
        <v>#REF!</v>
      </c>
      <c r="E673" s="263" t="e">
        <f>IF('Formulario PPGR2'!$G626="","",'Formulario PPGR1'!#REF!)</f>
        <v>#REF!</v>
      </c>
      <c r="F673" s="263" t="e">
        <f>IF('Formulario PPGR2'!$G626="","",'Formulario PPGR1'!#REF!)</f>
        <v>#REF!</v>
      </c>
      <c r="G673" s="232" t="s">
        <v>432</v>
      </c>
      <c r="H673" s="232" t="s">
        <v>1910</v>
      </c>
      <c r="I673" s="232" t="s">
        <v>1811</v>
      </c>
      <c r="J673" s="231"/>
      <c r="K673" s="231"/>
      <c r="L673" s="231">
        <v>1</v>
      </c>
      <c r="M673" s="231"/>
      <c r="N673" s="231"/>
      <c r="O673" s="231">
        <v>1</v>
      </c>
      <c r="P673" s="231"/>
      <c r="Q673" s="231"/>
      <c r="R673" s="231">
        <v>1</v>
      </c>
      <c r="S673" s="231"/>
      <c r="T673" s="231"/>
      <c r="U673" s="231">
        <v>1</v>
      </c>
      <c r="V673" s="239">
        <f>+Tabla2[[#This Row],[Dic]]+Tabla2[[#This Row],[Nov]]+Tabla2[[#This Row],[Oct]]+Tabla2[[#This Row],[Sep]]+Tabla2[[#This Row],[Ago]]+Tabla2[[#This Row],[Jul]]+Tabla2[[#This Row],[Jun]]+Tabla2[[#This Row],[May]]+Tabla2[[#This Row],[Abr]]+Tabla2[[#This Row],[Mar]]+Tabla2[[#This Row],[Feb]]+Tabla2[[#This Row],[Ene]]</f>
        <v>4</v>
      </c>
      <c r="W673" s="259" t="s">
        <v>513</v>
      </c>
      <c r="X673" s="259"/>
      <c r="Y673" s="232"/>
      <c r="Z673" s="231" t="s">
        <v>1239</v>
      </c>
      <c r="AA673" s="255"/>
      <c r="AB673" s="255"/>
      <c r="AC673" s="255"/>
      <c r="AD673" s="255"/>
      <c r="AE673" s="255"/>
      <c r="AF673" s="255"/>
      <c r="AG673" s="255"/>
      <c r="AH673" s="255"/>
      <c r="AI673" s="255"/>
      <c r="AJ673" s="255"/>
      <c r="AK673" s="255"/>
      <c r="AL673" s="255"/>
      <c r="AM673" s="255"/>
      <c r="AN673" s="255"/>
      <c r="AO673" s="255"/>
      <c r="AP673" s="255"/>
      <c r="AQ673" s="255"/>
      <c r="AR673" s="255"/>
      <c r="AS673" s="255"/>
      <c r="AT673" s="255"/>
      <c r="AU673" s="255"/>
      <c r="AV673" s="255"/>
      <c r="AW673" s="255"/>
      <c r="AX673" s="255"/>
      <c r="AY673" s="255"/>
      <c r="AZ673" s="255"/>
      <c r="BA673" s="255"/>
      <c r="BB673" s="255"/>
    </row>
    <row r="674" spans="2:54" s="241" customFormat="1" ht="76.5">
      <c r="B674" s="263" t="e">
        <f>IF('Formulario PPGR2'!$G687="","",CONCATENATE('Formulario PPGR2'!$C687,".",'Formulario PPGR2'!$D687,".",'Formulario PPGR2'!$E687,".",'Formulario PPGR2'!$F687))</f>
        <v>#REF!</v>
      </c>
      <c r="C674" s="263"/>
      <c r="D674" s="263" t="e">
        <f>IF('Formulario PPGR2'!$G687="","",'Formulario PPGR1'!#REF!)</f>
        <v>#REF!</v>
      </c>
      <c r="E674" s="263" t="e">
        <f>IF('Formulario PPGR2'!$G687="","",'Formulario PPGR1'!#REF!)</f>
        <v>#REF!</v>
      </c>
      <c r="F674" s="263" t="e">
        <f>IF('Formulario PPGR2'!$G687="","",'Formulario PPGR1'!#REF!)</f>
        <v>#REF!</v>
      </c>
      <c r="G674" s="232" t="s">
        <v>432</v>
      </c>
      <c r="H674" s="232" t="s">
        <v>1911</v>
      </c>
      <c r="I674" s="232" t="s">
        <v>1803</v>
      </c>
      <c r="J674" s="231"/>
      <c r="K674" s="231"/>
      <c r="L674" s="231"/>
      <c r="M674" s="231">
        <v>1</v>
      </c>
      <c r="N674" s="231"/>
      <c r="O674" s="231"/>
      <c r="P674" s="231"/>
      <c r="Q674" s="231">
        <v>1</v>
      </c>
      <c r="R674" s="231"/>
      <c r="S674" s="231"/>
      <c r="T674" s="231"/>
      <c r="U674" s="231"/>
      <c r="V674" s="239">
        <f>+Tabla2[[#This Row],[Dic]]+Tabla2[[#This Row],[Nov]]+Tabla2[[#This Row],[Oct]]+Tabla2[[#This Row],[Sep]]+Tabla2[[#This Row],[Ago]]+Tabla2[[#This Row],[Jul]]+Tabla2[[#This Row],[Jun]]+Tabla2[[#This Row],[May]]+Tabla2[[#This Row],[Abr]]+Tabla2[[#This Row],[Mar]]+Tabla2[[#This Row],[Feb]]+Tabla2[[#This Row],[Ene]]</f>
        <v>2</v>
      </c>
      <c r="W674" s="259" t="s">
        <v>497</v>
      </c>
      <c r="X674" s="259" t="s">
        <v>507</v>
      </c>
      <c r="Y674" s="232" t="s">
        <v>1804</v>
      </c>
      <c r="Z674" s="231" t="s">
        <v>1370</v>
      </c>
      <c r="AA674" s="255"/>
      <c r="AB674" s="255"/>
      <c r="AC674" s="255"/>
      <c r="AD674" s="255"/>
      <c r="AE674" s="255"/>
      <c r="AF674" s="255"/>
      <c r="AG674" s="255"/>
      <c r="AH674" s="255"/>
      <c r="AI674" s="255"/>
      <c r="AJ674" s="255"/>
      <c r="AK674" s="255"/>
      <c r="AL674" s="255"/>
      <c r="AM674" s="255"/>
      <c r="AN674" s="255"/>
      <c r="AO674" s="255"/>
      <c r="AP674" s="255"/>
      <c r="AQ674" s="255"/>
      <c r="AR674" s="255"/>
      <c r="AS674" s="255"/>
      <c r="AT674" s="255"/>
      <c r="AU674" s="255"/>
      <c r="AV674" s="255"/>
      <c r="AW674" s="255"/>
      <c r="AX674" s="255"/>
      <c r="AY674" s="255"/>
      <c r="AZ674" s="255"/>
      <c r="BA674" s="255"/>
      <c r="BB674" s="255"/>
    </row>
    <row r="675" spans="2:54" s="241" customFormat="1" ht="76.5">
      <c r="B675" s="263" t="e">
        <f>IF('Formulario PPGR2'!$G688="","",CONCATENATE('Formulario PPGR2'!$C688,".",'Formulario PPGR2'!$D688,".",'Formulario PPGR2'!$E688,".",'Formulario PPGR2'!$F688))</f>
        <v>#REF!</v>
      </c>
      <c r="C675" s="263"/>
      <c r="D675" s="263" t="e">
        <f>IF('Formulario PPGR2'!$G688="","",'Formulario PPGR1'!#REF!)</f>
        <v>#REF!</v>
      </c>
      <c r="E675" s="263" t="e">
        <f>IF('Formulario PPGR2'!$G688="","",'Formulario PPGR1'!#REF!)</f>
        <v>#REF!</v>
      </c>
      <c r="F675" s="263" t="e">
        <f>IF('Formulario PPGR2'!$G688="","",'Formulario PPGR1'!#REF!)</f>
        <v>#REF!</v>
      </c>
      <c r="G675" s="232" t="s">
        <v>432</v>
      </c>
      <c r="H675" s="232" t="s">
        <v>1912</v>
      </c>
      <c r="I675" s="232" t="s">
        <v>1807</v>
      </c>
      <c r="J675" s="231"/>
      <c r="K675" s="231"/>
      <c r="L675" s="231"/>
      <c r="M675" s="231"/>
      <c r="N675" s="231"/>
      <c r="O675" s="231"/>
      <c r="P675" s="231"/>
      <c r="Q675" s="231"/>
      <c r="R675" s="231"/>
      <c r="S675" s="231"/>
      <c r="T675" s="231"/>
      <c r="U675" s="231">
        <v>1</v>
      </c>
      <c r="V675" s="239">
        <f>+Tabla2[[#This Row],[Dic]]+Tabla2[[#This Row],[Nov]]+Tabla2[[#This Row],[Oct]]+Tabla2[[#This Row],[Sep]]+Tabla2[[#This Row],[Ago]]+Tabla2[[#This Row],[Jul]]+Tabla2[[#This Row],[Jun]]+Tabla2[[#This Row],[May]]+Tabla2[[#This Row],[Abr]]+Tabla2[[#This Row],[Mar]]+Tabla2[[#This Row],[Feb]]+Tabla2[[#This Row],[Ene]]</f>
        <v>1</v>
      </c>
      <c r="W675" s="259" t="s">
        <v>513</v>
      </c>
      <c r="X675" s="259"/>
      <c r="Y675" s="232"/>
      <c r="Z675" s="231" t="s">
        <v>1370</v>
      </c>
      <c r="AA675" s="255"/>
      <c r="AB675" s="255"/>
      <c r="AC675" s="255"/>
      <c r="AD675" s="255"/>
      <c r="AE675" s="255"/>
      <c r="AF675" s="255"/>
      <c r="AG675" s="255"/>
      <c r="AH675" s="255"/>
      <c r="AI675" s="255"/>
      <c r="AJ675" s="255"/>
      <c r="AK675" s="255"/>
      <c r="AL675" s="255"/>
      <c r="AM675" s="255"/>
      <c r="AN675" s="255"/>
      <c r="AO675" s="255"/>
      <c r="AP675" s="255"/>
      <c r="AQ675" s="255"/>
      <c r="AR675" s="255"/>
      <c r="AS675" s="255"/>
      <c r="AT675" s="255"/>
      <c r="AU675" s="255"/>
      <c r="AV675" s="255"/>
      <c r="AW675" s="255"/>
      <c r="AX675" s="255"/>
      <c r="AY675" s="255"/>
      <c r="AZ675" s="255"/>
      <c r="BA675" s="255"/>
      <c r="BB675" s="255"/>
    </row>
    <row r="676" spans="2:54" s="241" customFormat="1" ht="63.75">
      <c r="B676" s="263" t="e">
        <f>IF('Formulario PPGR2'!$G689="","",CONCATENATE('Formulario PPGR2'!$C689,".",'Formulario PPGR2'!$D689,".",'Formulario PPGR2'!$E689,".",'Formulario PPGR2'!$F689))</f>
        <v>#REF!</v>
      </c>
      <c r="C676" s="263"/>
      <c r="D676" s="263" t="e">
        <f>IF('Formulario PPGR2'!$G689="","",'Formulario PPGR1'!#REF!)</f>
        <v>#REF!</v>
      </c>
      <c r="E676" s="263" t="e">
        <f>IF('Formulario PPGR2'!$G689="","",'Formulario PPGR1'!#REF!)</f>
        <v>#REF!</v>
      </c>
      <c r="F676" s="263" t="e">
        <f>IF('Formulario PPGR2'!$G689="","",'Formulario PPGR1'!#REF!)</f>
        <v>#REF!</v>
      </c>
      <c r="G676" s="232" t="s">
        <v>432</v>
      </c>
      <c r="H676" s="232" t="s">
        <v>1913</v>
      </c>
      <c r="I676" s="232" t="s">
        <v>1809</v>
      </c>
      <c r="J676" s="231"/>
      <c r="K676" s="231"/>
      <c r="L676" s="231">
        <v>1</v>
      </c>
      <c r="M676" s="231"/>
      <c r="N676" s="231"/>
      <c r="O676" s="231">
        <v>1</v>
      </c>
      <c r="P676" s="231"/>
      <c r="Q676" s="231"/>
      <c r="R676" s="231">
        <v>1</v>
      </c>
      <c r="S676" s="231"/>
      <c r="T676" s="231"/>
      <c r="U676" s="231">
        <v>1</v>
      </c>
      <c r="V676" s="239">
        <f>+Tabla2[[#This Row],[Dic]]+Tabla2[[#This Row],[Nov]]+Tabla2[[#This Row],[Oct]]+Tabla2[[#This Row],[Sep]]+Tabla2[[#This Row],[Ago]]+Tabla2[[#This Row],[Jul]]+Tabla2[[#This Row],[Jun]]+Tabla2[[#This Row],[May]]+Tabla2[[#This Row],[Abr]]+Tabla2[[#This Row],[Mar]]+Tabla2[[#This Row],[Feb]]+Tabla2[[#This Row],[Ene]]</f>
        <v>4</v>
      </c>
      <c r="W676" s="259" t="s">
        <v>513</v>
      </c>
      <c r="X676" s="259"/>
      <c r="Y676" s="232"/>
      <c r="Z676" s="231" t="s">
        <v>1370</v>
      </c>
      <c r="AA676" s="255"/>
      <c r="AB676" s="255"/>
      <c r="AC676" s="255"/>
      <c r="AD676" s="255"/>
      <c r="AE676" s="255"/>
      <c r="AF676" s="255"/>
      <c r="AG676" s="255"/>
      <c r="AH676" s="255"/>
      <c r="AI676" s="255"/>
      <c r="AJ676" s="255"/>
      <c r="AK676" s="255"/>
      <c r="AL676" s="255"/>
      <c r="AM676" s="255"/>
      <c r="AN676" s="255"/>
      <c r="AO676" s="255"/>
      <c r="AP676" s="255"/>
      <c r="AQ676" s="255"/>
      <c r="AR676" s="255"/>
      <c r="AS676" s="255"/>
      <c r="AT676" s="255"/>
      <c r="AU676" s="255"/>
      <c r="AV676" s="255"/>
      <c r="AW676" s="255"/>
      <c r="AX676" s="255"/>
      <c r="AY676" s="255"/>
      <c r="AZ676" s="255"/>
      <c r="BA676" s="255"/>
      <c r="BB676" s="255"/>
    </row>
    <row r="677" spans="2:54" s="241" customFormat="1" ht="51">
      <c r="B677" s="263" t="e">
        <f>IF('Formulario PPGR2'!$G690="","",CONCATENATE('Formulario PPGR2'!$C690,".",'Formulario PPGR2'!$D690,".",'Formulario PPGR2'!$E690,".",'Formulario PPGR2'!$F690))</f>
        <v>#REF!</v>
      </c>
      <c r="C677" s="263"/>
      <c r="D677" s="263" t="e">
        <f>IF('Formulario PPGR2'!$G690="","",'Formulario PPGR1'!#REF!)</f>
        <v>#REF!</v>
      </c>
      <c r="E677" s="263" t="e">
        <f>IF('Formulario PPGR2'!$G690="","",'Formulario PPGR1'!#REF!)</f>
        <v>#REF!</v>
      </c>
      <c r="F677" s="263" t="e">
        <f>IF('Formulario PPGR2'!$G690="","",'Formulario PPGR1'!#REF!)</f>
        <v>#REF!</v>
      </c>
      <c r="G677" s="232" t="s">
        <v>432</v>
      </c>
      <c r="H677" s="232" t="s">
        <v>1914</v>
      </c>
      <c r="I677" s="232" t="s">
        <v>1811</v>
      </c>
      <c r="J677" s="231"/>
      <c r="K677" s="231"/>
      <c r="L677" s="231">
        <v>1</v>
      </c>
      <c r="M677" s="231"/>
      <c r="N677" s="231"/>
      <c r="O677" s="231">
        <v>1</v>
      </c>
      <c r="P677" s="231"/>
      <c r="Q677" s="231"/>
      <c r="R677" s="231">
        <v>1</v>
      </c>
      <c r="S677" s="231"/>
      <c r="T677" s="231"/>
      <c r="U677" s="231">
        <v>1</v>
      </c>
      <c r="V677" s="239">
        <f>+Tabla2[[#This Row],[Dic]]+Tabla2[[#This Row],[Nov]]+Tabla2[[#This Row],[Oct]]+Tabla2[[#This Row],[Sep]]+Tabla2[[#This Row],[Ago]]+Tabla2[[#This Row],[Jul]]+Tabla2[[#This Row],[Jun]]+Tabla2[[#This Row],[May]]+Tabla2[[#This Row],[Abr]]+Tabla2[[#This Row],[Mar]]+Tabla2[[#This Row],[Feb]]+Tabla2[[#This Row],[Ene]]</f>
        <v>4</v>
      </c>
      <c r="W677" s="259" t="s">
        <v>513</v>
      </c>
      <c r="X677" s="259"/>
      <c r="Y677" s="232"/>
      <c r="Z677" s="231" t="s">
        <v>1370</v>
      </c>
      <c r="AA677" s="255"/>
      <c r="AB677" s="255"/>
      <c r="AC677" s="255"/>
      <c r="AD677" s="255"/>
      <c r="AE677" s="255"/>
      <c r="AF677" s="255"/>
      <c r="AG677" s="255"/>
      <c r="AH677" s="255"/>
      <c r="AI677" s="255"/>
      <c r="AJ677" s="255"/>
      <c r="AK677" s="255"/>
      <c r="AL677" s="255"/>
      <c r="AM677" s="255"/>
      <c r="AN677" s="255"/>
      <c r="AO677" s="255"/>
      <c r="AP677" s="255"/>
      <c r="AQ677" s="255"/>
      <c r="AR677" s="255"/>
      <c r="AS677" s="255"/>
      <c r="AT677" s="255"/>
      <c r="AU677" s="255"/>
      <c r="AV677" s="255"/>
      <c r="AW677" s="255"/>
      <c r="AX677" s="255"/>
      <c r="AY677" s="255"/>
      <c r="AZ677" s="255"/>
      <c r="BA677" s="255"/>
      <c r="BB677" s="255"/>
    </row>
    <row r="678" spans="2:54" s="241" customFormat="1" ht="76.5">
      <c r="B678" s="263" t="e">
        <f>IF('Formulario PPGR2'!$G635="","",CONCATENATE('Formulario PPGR2'!$C635,".",'Formulario PPGR2'!$D635,".",'Formulario PPGR2'!$E635,".",'Formulario PPGR2'!$F635))</f>
        <v>#REF!</v>
      </c>
      <c r="C678" s="263"/>
      <c r="D678" s="263" t="e">
        <f>IF('Formulario PPGR2'!$G635="","",'Formulario PPGR1'!#REF!)</f>
        <v>#REF!</v>
      </c>
      <c r="E678" s="263" t="e">
        <f>IF('Formulario PPGR2'!$G635="","",'Formulario PPGR1'!#REF!)</f>
        <v>#REF!</v>
      </c>
      <c r="F678" s="263" t="e">
        <f>IF('Formulario PPGR2'!$G635="","",'Formulario PPGR1'!#REF!)</f>
        <v>#REF!</v>
      </c>
      <c r="G678" s="232" t="s">
        <v>432</v>
      </c>
      <c r="H678" s="232" t="s">
        <v>1915</v>
      </c>
      <c r="I678" s="232" t="s">
        <v>1803</v>
      </c>
      <c r="J678" s="231"/>
      <c r="K678" s="231"/>
      <c r="L678" s="231"/>
      <c r="M678" s="231">
        <v>1</v>
      </c>
      <c r="N678" s="231"/>
      <c r="O678" s="231"/>
      <c r="P678" s="231"/>
      <c r="Q678" s="231">
        <v>1</v>
      </c>
      <c r="R678" s="231"/>
      <c r="S678" s="231"/>
      <c r="T678" s="231"/>
      <c r="U678" s="231"/>
      <c r="V678" s="239">
        <f>+Tabla2[[#This Row],[Dic]]+Tabla2[[#This Row],[Nov]]+Tabla2[[#This Row],[Oct]]+Tabla2[[#This Row],[Sep]]+Tabla2[[#This Row],[Ago]]+Tabla2[[#This Row],[Jul]]+Tabla2[[#This Row],[Jun]]+Tabla2[[#This Row],[May]]+Tabla2[[#This Row],[Abr]]+Tabla2[[#This Row],[Mar]]+Tabla2[[#This Row],[Feb]]+Tabla2[[#This Row],[Ene]]</f>
        <v>2</v>
      </c>
      <c r="W678" s="259" t="s">
        <v>497</v>
      </c>
      <c r="X678" s="259" t="s">
        <v>507</v>
      </c>
      <c r="Y678" s="232" t="s">
        <v>1804</v>
      </c>
      <c r="Z678" s="231" t="s">
        <v>1670</v>
      </c>
      <c r="AA678" s="255"/>
      <c r="AB678" s="255"/>
      <c r="AC678" s="255"/>
      <c r="AD678" s="255"/>
      <c r="AE678" s="255"/>
      <c r="AF678" s="255"/>
      <c r="AG678" s="255"/>
      <c r="AH678" s="255"/>
      <c r="AI678" s="255"/>
      <c r="AJ678" s="255"/>
      <c r="AK678" s="255"/>
      <c r="AL678" s="255"/>
      <c r="AM678" s="255"/>
      <c r="AN678" s="255"/>
      <c r="AO678" s="255"/>
      <c r="AP678" s="255"/>
      <c r="AQ678" s="255"/>
      <c r="AR678" s="255"/>
      <c r="AS678" s="255"/>
      <c r="AT678" s="255"/>
      <c r="AU678" s="255"/>
      <c r="AV678" s="255"/>
      <c r="AW678" s="255"/>
      <c r="AX678" s="255"/>
      <c r="AY678" s="255"/>
      <c r="AZ678" s="255"/>
      <c r="BA678" s="255"/>
      <c r="BB678" s="255"/>
    </row>
    <row r="679" spans="2:54" s="241" customFormat="1" ht="76.5">
      <c r="B679" s="263" t="e">
        <f>IF('Formulario PPGR2'!$G636="","",CONCATENATE('Formulario PPGR2'!$C636,".",'Formulario PPGR2'!$D636,".",'Formulario PPGR2'!$E636,".",'Formulario PPGR2'!$F636))</f>
        <v>#REF!</v>
      </c>
      <c r="C679" s="263"/>
      <c r="D679" s="263" t="e">
        <f>IF('Formulario PPGR2'!$G636="","",'Formulario PPGR1'!#REF!)</f>
        <v>#REF!</v>
      </c>
      <c r="E679" s="263" t="e">
        <f>IF('Formulario PPGR2'!$G636="","",'Formulario PPGR1'!#REF!)</f>
        <v>#REF!</v>
      </c>
      <c r="F679" s="263" t="e">
        <f>IF('Formulario PPGR2'!$G636="","",'Formulario PPGR1'!#REF!)</f>
        <v>#REF!</v>
      </c>
      <c r="G679" s="232" t="s">
        <v>432</v>
      </c>
      <c r="H679" s="232" t="s">
        <v>1916</v>
      </c>
      <c r="I679" s="232" t="s">
        <v>1807</v>
      </c>
      <c r="J679" s="231"/>
      <c r="K679" s="231"/>
      <c r="L679" s="231"/>
      <c r="M679" s="231"/>
      <c r="N679" s="231"/>
      <c r="O679" s="231"/>
      <c r="P679" s="231"/>
      <c r="Q679" s="231"/>
      <c r="R679" s="231"/>
      <c r="S679" s="231"/>
      <c r="T679" s="231"/>
      <c r="U679" s="231">
        <v>1</v>
      </c>
      <c r="V679" s="239">
        <f>+Tabla2[[#This Row],[Dic]]+Tabla2[[#This Row],[Nov]]+Tabla2[[#This Row],[Oct]]+Tabla2[[#This Row],[Sep]]+Tabla2[[#This Row],[Ago]]+Tabla2[[#This Row],[Jul]]+Tabla2[[#This Row],[Jun]]+Tabla2[[#This Row],[May]]+Tabla2[[#This Row],[Abr]]+Tabla2[[#This Row],[Mar]]+Tabla2[[#This Row],[Feb]]+Tabla2[[#This Row],[Ene]]</f>
        <v>1</v>
      </c>
      <c r="W679" s="259" t="s">
        <v>513</v>
      </c>
      <c r="X679" s="259"/>
      <c r="Y679" s="232"/>
      <c r="Z679" s="231" t="s">
        <v>1670</v>
      </c>
      <c r="AA679" s="255"/>
      <c r="AB679" s="255"/>
      <c r="AC679" s="255"/>
      <c r="AD679" s="255"/>
      <c r="AE679" s="255"/>
      <c r="AF679" s="255"/>
      <c r="AG679" s="255"/>
      <c r="AH679" s="255"/>
      <c r="AI679" s="255"/>
      <c r="AJ679" s="255"/>
      <c r="AK679" s="255"/>
      <c r="AL679" s="255"/>
      <c r="AM679" s="255"/>
      <c r="AN679" s="255"/>
      <c r="AO679" s="255"/>
      <c r="AP679" s="255"/>
      <c r="AQ679" s="255"/>
      <c r="AR679" s="255"/>
      <c r="AS679" s="255"/>
      <c r="AT679" s="255"/>
      <c r="AU679" s="255"/>
      <c r="AV679" s="255"/>
      <c r="AW679" s="255"/>
      <c r="AX679" s="255"/>
      <c r="AY679" s="255"/>
      <c r="AZ679" s="255"/>
      <c r="BA679" s="255"/>
      <c r="BB679" s="255"/>
    </row>
    <row r="680" spans="2:54" s="241" customFormat="1" ht="63.75">
      <c r="B680" s="263" t="e">
        <f>IF('Formulario PPGR2'!$G637="","",CONCATENATE('Formulario PPGR2'!$C637,".",'Formulario PPGR2'!$D637,".",'Formulario PPGR2'!$E637,".",'Formulario PPGR2'!$F637))</f>
        <v>#REF!</v>
      </c>
      <c r="C680" s="263"/>
      <c r="D680" s="263" t="e">
        <f>IF('Formulario PPGR2'!$G637="","",'Formulario PPGR1'!#REF!)</f>
        <v>#REF!</v>
      </c>
      <c r="E680" s="263" t="e">
        <f>IF('Formulario PPGR2'!$G637="","",'Formulario PPGR1'!#REF!)</f>
        <v>#REF!</v>
      </c>
      <c r="F680" s="263" t="e">
        <f>IF('Formulario PPGR2'!$G637="","",'Formulario PPGR1'!#REF!)</f>
        <v>#REF!</v>
      </c>
      <c r="G680" s="232" t="s">
        <v>432</v>
      </c>
      <c r="H680" s="232" t="s">
        <v>1917</v>
      </c>
      <c r="I680" s="232" t="s">
        <v>1809</v>
      </c>
      <c r="J680" s="231"/>
      <c r="K680" s="231"/>
      <c r="L680" s="231">
        <v>1</v>
      </c>
      <c r="M680" s="231"/>
      <c r="N680" s="231"/>
      <c r="O680" s="231">
        <v>1</v>
      </c>
      <c r="P680" s="231"/>
      <c r="Q680" s="231"/>
      <c r="R680" s="231">
        <v>1</v>
      </c>
      <c r="S680" s="231"/>
      <c r="T680" s="231"/>
      <c r="U680" s="231">
        <v>1</v>
      </c>
      <c r="V680" s="239">
        <f>+Tabla2[[#This Row],[Dic]]+Tabla2[[#This Row],[Nov]]+Tabla2[[#This Row],[Oct]]+Tabla2[[#This Row],[Sep]]+Tabla2[[#This Row],[Ago]]+Tabla2[[#This Row],[Jul]]+Tabla2[[#This Row],[Jun]]+Tabla2[[#This Row],[May]]+Tabla2[[#This Row],[Abr]]+Tabla2[[#This Row],[Mar]]+Tabla2[[#This Row],[Feb]]+Tabla2[[#This Row],[Ene]]</f>
        <v>4</v>
      </c>
      <c r="W680" s="259" t="s">
        <v>513</v>
      </c>
      <c r="X680" s="259"/>
      <c r="Y680" s="232"/>
      <c r="Z680" s="231" t="s">
        <v>1670</v>
      </c>
      <c r="AA680" s="255"/>
      <c r="AB680" s="255"/>
      <c r="AC680" s="255"/>
      <c r="AD680" s="255"/>
      <c r="AE680" s="255"/>
      <c r="AF680" s="255"/>
      <c r="AG680" s="255"/>
      <c r="AH680" s="255"/>
      <c r="AI680" s="255"/>
      <c r="AJ680" s="255"/>
      <c r="AK680" s="255"/>
      <c r="AL680" s="255"/>
      <c r="AM680" s="255"/>
      <c r="AN680" s="255"/>
      <c r="AO680" s="255"/>
      <c r="AP680" s="255"/>
      <c r="AQ680" s="255"/>
      <c r="AR680" s="255"/>
      <c r="AS680" s="255"/>
      <c r="AT680" s="255"/>
      <c r="AU680" s="255"/>
      <c r="AV680" s="255"/>
      <c r="AW680" s="255"/>
      <c r="AX680" s="255"/>
      <c r="AY680" s="255"/>
      <c r="AZ680" s="255"/>
      <c r="BA680" s="255"/>
      <c r="BB680" s="255"/>
    </row>
    <row r="681" spans="2:54" s="241" customFormat="1" ht="51">
      <c r="B681" s="263" t="e">
        <f>IF('Formulario PPGR2'!$G638="","",CONCATENATE('Formulario PPGR2'!$C638,".",'Formulario PPGR2'!$D638,".",'Formulario PPGR2'!$E638,".",'Formulario PPGR2'!$F638))</f>
        <v>#REF!</v>
      </c>
      <c r="C681" s="263"/>
      <c r="D681" s="263" t="e">
        <f>IF('Formulario PPGR2'!$G638="","",'Formulario PPGR1'!#REF!)</f>
        <v>#REF!</v>
      </c>
      <c r="E681" s="263" t="e">
        <f>IF('Formulario PPGR2'!$G638="","",'Formulario PPGR1'!#REF!)</f>
        <v>#REF!</v>
      </c>
      <c r="F681" s="263" t="e">
        <f>IF('Formulario PPGR2'!$G638="","",'Formulario PPGR1'!#REF!)</f>
        <v>#REF!</v>
      </c>
      <c r="G681" s="232" t="s">
        <v>432</v>
      </c>
      <c r="H681" s="232" t="s">
        <v>1918</v>
      </c>
      <c r="I681" s="232" t="s">
        <v>1811</v>
      </c>
      <c r="J681" s="231"/>
      <c r="K681" s="231"/>
      <c r="L681" s="231">
        <v>1</v>
      </c>
      <c r="M681" s="231"/>
      <c r="N681" s="231"/>
      <c r="O681" s="231">
        <v>1</v>
      </c>
      <c r="P681" s="231"/>
      <c r="Q681" s="231"/>
      <c r="R681" s="231">
        <v>1</v>
      </c>
      <c r="S681" s="231"/>
      <c r="T681" s="231"/>
      <c r="U681" s="231">
        <v>1</v>
      </c>
      <c r="V681" s="239">
        <f>+Tabla2[[#This Row],[Dic]]+Tabla2[[#This Row],[Nov]]+Tabla2[[#This Row],[Oct]]+Tabla2[[#This Row],[Sep]]+Tabla2[[#This Row],[Ago]]+Tabla2[[#This Row],[Jul]]+Tabla2[[#This Row],[Jun]]+Tabla2[[#This Row],[May]]+Tabla2[[#This Row],[Abr]]+Tabla2[[#This Row],[Mar]]+Tabla2[[#This Row],[Feb]]+Tabla2[[#This Row],[Ene]]</f>
        <v>4</v>
      </c>
      <c r="W681" s="259" t="s">
        <v>513</v>
      </c>
      <c r="X681" s="259"/>
      <c r="Y681" s="232"/>
      <c r="Z681" s="231" t="s">
        <v>1670</v>
      </c>
      <c r="AA681" s="255"/>
      <c r="AB681" s="255"/>
      <c r="AC681" s="255"/>
      <c r="AD681" s="255"/>
      <c r="AE681" s="255"/>
      <c r="AF681" s="255"/>
      <c r="AG681" s="255"/>
      <c r="AH681" s="255"/>
      <c r="AI681" s="255"/>
      <c r="AJ681" s="255"/>
      <c r="AK681" s="255"/>
      <c r="AL681" s="255"/>
      <c r="AM681" s="255"/>
      <c r="AN681" s="255"/>
      <c r="AO681" s="255"/>
      <c r="AP681" s="255"/>
      <c r="AQ681" s="255"/>
      <c r="AR681" s="255"/>
      <c r="AS681" s="255"/>
      <c r="AT681" s="255"/>
      <c r="AU681" s="255"/>
      <c r="AV681" s="255"/>
      <c r="AW681" s="255"/>
      <c r="AX681" s="255"/>
      <c r="AY681" s="255"/>
      <c r="AZ681" s="255"/>
      <c r="BA681" s="255"/>
      <c r="BB681" s="255"/>
    </row>
    <row r="682" spans="2:54" s="241" customFormat="1" ht="76.5">
      <c r="B682" s="263" t="e">
        <f>IF('Formulario PPGR2'!$G655="","",CONCATENATE('Formulario PPGR2'!$C655,".",'Formulario PPGR2'!$D655,".",'Formulario PPGR2'!$E655,".",'Formulario PPGR2'!$F655))</f>
        <v>#REF!</v>
      </c>
      <c r="C682" s="263"/>
      <c r="D682" s="263" t="e">
        <f>IF('Formulario PPGR2'!$G655="","",'Formulario PPGR1'!#REF!)</f>
        <v>#REF!</v>
      </c>
      <c r="E682" s="263" t="e">
        <f>IF('Formulario PPGR2'!$G655="","",'Formulario PPGR1'!#REF!)</f>
        <v>#REF!</v>
      </c>
      <c r="F682" s="263" t="e">
        <f>IF('Formulario PPGR2'!$G655="","",'Formulario PPGR1'!#REF!)</f>
        <v>#REF!</v>
      </c>
      <c r="G682" s="232" t="s">
        <v>432</v>
      </c>
      <c r="H682" s="232" t="s">
        <v>1919</v>
      </c>
      <c r="I682" s="666" t="s">
        <v>1803</v>
      </c>
      <c r="J682" s="231"/>
      <c r="K682" s="231"/>
      <c r="L682" s="231"/>
      <c r="M682" s="231">
        <v>1</v>
      </c>
      <c r="N682" s="231"/>
      <c r="O682" s="231"/>
      <c r="P682" s="231"/>
      <c r="Q682" s="231">
        <v>1</v>
      </c>
      <c r="R682" s="231"/>
      <c r="S682" s="231"/>
      <c r="T682" s="231"/>
      <c r="U682" s="231"/>
      <c r="V682" s="239">
        <f>+Tabla2[[#This Row],[Dic]]+Tabla2[[#This Row],[Nov]]+Tabla2[[#This Row],[Oct]]+Tabla2[[#This Row],[Sep]]+Tabla2[[#This Row],[Ago]]+Tabla2[[#This Row],[Jul]]+Tabla2[[#This Row],[Jun]]+Tabla2[[#This Row],[May]]+Tabla2[[#This Row],[Abr]]+Tabla2[[#This Row],[Mar]]+Tabla2[[#This Row],[Feb]]+Tabla2[[#This Row],[Ene]]</f>
        <v>2</v>
      </c>
      <c r="W682" s="259" t="s">
        <v>497</v>
      </c>
      <c r="X682" s="259" t="s">
        <v>507</v>
      </c>
      <c r="Y682" s="232" t="s">
        <v>1804</v>
      </c>
      <c r="Z682" s="231" t="s">
        <v>1050</v>
      </c>
      <c r="AA682" s="255"/>
      <c r="AB682" s="255"/>
      <c r="AC682" s="255"/>
      <c r="AD682" s="255"/>
      <c r="AE682" s="255"/>
      <c r="AF682" s="255"/>
      <c r="AG682" s="255"/>
      <c r="AH682" s="255"/>
      <c r="AI682" s="255"/>
      <c r="AJ682" s="255"/>
      <c r="AK682" s="255"/>
      <c r="AL682" s="255"/>
      <c r="AM682" s="255"/>
      <c r="AN682" s="255"/>
      <c r="AO682" s="255"/>
      <c r="AP682" s="255"/>
      <c r="AQ682" s="255"/>
      <c r="AR682" s="255"/>
      <c r="AS682" s="255"/>
      <c r="AT682" s="255"/>
      <c r="AU682" s="255"/>
      <c r="AV682" s="255"/>
      <c r="AW682" s="255"/>
      <c r="AX682" s="255"/>
      <c r="AY682" s="255"/>
      <c r="AZ682" s="255"/>
      <c r="BA682" s="255"/>
      <c r="BB682" s="255"/>
    </row>
    <row r="683" spans="2:54" s="241" customFormat="1" ht="76.5">
      <c r="B683" s="263" t="e">
        <f>IF('Formulario PPGR2'!$G656="","",CONCATENATE('Formulario PPGR2'!$C656,".",'Formulario PPGR2'!$D656,".",'Formulario PPGR2'!$E656,".",'Formulario PPGR2'!$F656))</f>
        <v>#REF!</v>
      </c>
      <c r="C683" s="263"/>
      <c r="D683" s="263" t="e">
        <f>IF('Formulario PPGR2'!$G656="","",'Formulario PPGR1'!#REF!)</f>
        <v>#REF!</v>
      </c>
      <c r="E683" s="263" t="e">
        <f>IF('Formulario PPGR2'!$G656="","",'Formulario PPGR1'!#REF!)</f>
        <v>#REF!</v>
      </c>
      <c r="F683" s="263" t="e">
        <f>IF('Formulario PPGR2'!$G656="","",'Formulario PPGR1'!#REF!)</f>
        <v>#REF!</v>
      </c>
      <c r="G683" s="232" t="s">
        <v>432</v>
      </c>
      <c r="H683" s="232" t="s">
        <v>1920</v>
      </c>
      <c r="I683" s="666" t="s">
        <v>1807</v>
      </c>
      <c r="J683" s="231"/>
      <c r="K683" s="231"/>
      <c r="L683" s="231"/>
      <c r="M683" s="231"/>
      <c r="N683" s="231"/>
      <c r="O683" s="231"/>
      <c r="P683" s="231"/>
      <c r="Q683" s="231"/>
      <c r="R683" s="231"/>
      <c r="S683" s="231"/>
      <c r="T683" s="231"/>
      <c r="U683" s="231">
        <v>1</v>
      </c>
      <c r="V683" s="239">
        <f>+Tabla2[[#This Row],[Dic]]+Tabla2[[#This Row],[Nov]]+Tabla2[[#This Row],[Oct]]+Tabla2[[#This Row],[Sep]]+Tabla2[[#This Row],[Ago]]+Tabla2[[#This Row],[Jul]]+Tabla2[[#This Row],[Jun]]+Tabla2[[#This Row],[May]]+Tabla2[[#This Row],[Abr]]+Tabla2[[#This Row],[Mar]]+Tabla2[[#This Row],[Feb]]+Tabla2[[#This Row],[Ene]]</f>
        <v>1</v>
      </c>
      <c r="W683" s="259" t="s">
        <v>513</v>
      </c>
      <c r="X683" s="259"/>
      <c r="Y683" s="232"/>
      <c r="Z683" s="231" t="s">
        <v>1050</v>
      </c>
      <c r="AA683" s="255"/>
      <c r="AB683" s="255"/>
      <c r="AC683" s="255"/>
      <c r="AD683" s="255"/>
      <c r="AE683" s="255"/>
      <c r="AF683" s="255"/>
      <c r="AG683" s="255"/>
      <c r="AH683" s="255"/>
      <c r="AI683" s="255"/>
      <c r="AJ683" s="255"/>
      <c r="AK683" s="255"/>
      <c r="AL683" s="255"/>
      <c r="AM683" s="255"/>
      <c r="AN683" s="255"/>
      <c r="AO683" s="255"/>
      <c r="AP683" s="255"/>
      <c r="AQ683" s="255"/>
      <c r="AR683" s="255"/>
      <c r="AS683" s="255"/>
      <c r="AT683" s="255"/>
      <c r="AU683" s="255"/>
      <c r="AV683" s="255"/>
      <c r="AW683" s="255"/>
      <c r="AX683" s="255"/>
      <c r="AY683" s="255"/>
      <c r="AZ683" s="255"/>
      <c r="BA683" s="255"/>
      <c r="BB683" s="255"/>
    </row>
    <row r="684" spans="2:54" s="241" customFormat="1" ht="63.75">
      <c r="B684" s="263" t="e">
        <f>IF('Formulario PPGR2'!$G657="","",CONCATENATE('Formulario PPGR2'!$C657,".",'Formulario PPGR2'!$D657,".",'Formulario PPGR2'!$E657,".",'Formulario PPGR2'!$F657))</f>
        <v>#REF!</v>
      </c>
      <c r="C684" s="263"/>
      <c r="D684" s="263" t="e">
        <f>IF('Formulario PPGR2'!$G657="","",'Formulario PPGR1'!#REF!)</f>
        <v>#REF!</v>
      </c>
      <c r="E684" s="263" t="e">
        <f>IF('Formulario PPGR2'!$G657="","",'Formulario PPGR1'!#REF!)</f>
        <v>#REF!</v>
      </c>
      <c r="F684" s="263" t="e">
        <f>IF('Formulario PPGR2'!$G657="","",'Formulario PPGR1'!#REF!)</f>
        <v>#REF!</v>
      </c>
      <c r="G684" s="232" t="s">
        <v>432</v>
      </c>
      <c r="H684" s="232" t="s">
        <v>1921</v>
      </c>
      <c r="I684" s="666" t="s">
        <v>1809</v>
      </c>
      <c r="J684" s="231"/>
      <c r="K684" s="231"/>
      <c r="L684" s="231">
        <v>1</v>
      </c>
      <c r="M684" s="231"/>
      <c r="N684" s="231"/>
      <c r="O684" s="231">
        <v>1</v>
      </c>
      <c r="P684" s="231"/>
      <c r="Q684" s="231"/>
      <c r="R684" s="231">
        <v>1</v>
      </c>
      <c r="S684" s="231"/>
      <c r="T684" s="231"/>
      <c r="U684" s="231">
        <v>1</v>
      </c>
      <c r="V684" s="239">
        <f>+Tabla2[[#This Row],[Dic]]+Tabla2[[#This Row],[Nov]]+Tabla2[[#This Row],[Oct]]+Tabla2[[#This Row],[Sep]]+Tabla2[[#This Row],[Ago]]+Tabla2[[#This Row],[Jul]]+Tabla2[[#This Row],[Jun]]+Tabla2[[#This Row],[May]]+Tabla2[[#This Row],[Abr]]+Tabla2[[#This Row],[Mar]]+Tabla2[[#This Row],[Feb]]+Tabla2[[#This Row],[Ene]]</f>
        <v>4</v>
      </c>
      <c r="W684" s="259" t="s">
        <v>513</v>
      </c>
      <c r="X684" s="259"/>
      <c r="Y684" s="232"/>
      <c r="Z684" s="231" t="s">
        <v>1050</v>
      </c>
      <c r="AA684" s="255"/>
      <c r="AB684" s="255"/>
      <c r="AC684" s="255"/>
      <c r="AD684" s="255"/>
      <c r="AE684" s="255"/>
      <c r="AF684" s="255"/>
      <c r="AG684" s="255"/>
      <c r="AH684" s="255"/>
      <c r="AI684" s="255"/>
      <c r="AJ684" s="255"/>
      <c r="AK684" s="255"/>
      <c r="AL684" s="255"/>
      <c r="AM684" s="255"/>
      <c r="AN684" s="255"/>
      <c r="AO684" s="255"/>
      <c r="AP684" s="255"/>
      <c r="AQ684" s="255"/>
      <c r="AR684" s="255"/>
      <c r="AS684" s="255"/>
      <c r="AT684" s="255"/>
      <c r="AU684" s="255"/>
      <c r="AV684" s="255"/>
      <c r="AW684" s="255"/>
      <c r="AX684" s="255"/>
      <c r="AY684" s="255"/>
      <c r="AZ684" s="255"/>
      <c r="BA684" s="255"/>
      <c r="BB684" s="255"/>
    </row>
    <row r="685" spans="2:54" s="241" customFormat="1" ht="51">
      <c r="B685" s="263" t="e">
        <f>IF('Formulario PPGR2'!$G658="","",CONCATENATE('Formulario PPGR2'!$C658,".",'Formulario PPGR2'!$D658,".",'Formulario PPGR2'!$E658,".",'Formulario PPGR2'!$F658))</f>
        <v>#REF!</v>
      </c>
      <c r="C685" s="263"/>
      <c r="D685" s="263" t="e">
        <f>IF('Formulario PPGR2'!$G658="","",'Formulario PPGR1'!#REF!)</f>
        <v>#REF!</v>
      </c>
      <c r="E685" s="263" t="e">
        <f>IF('Formulario PPGR2'!$G658="","",'Formulario PPGR1'!#REF!)</f>
        <v>#REF!</v>
      </c>
      <c r="F685" s="263" t="e">
        <f>IF('Formulario PPGR2'!$G658="","",'Formulario PPGR1'!#REF!)</f>
        <v>#REF!</v>
      </c>
      <c r="G685" s="232" t="s">
        <v>432</v>
      </c>
      <c r="H685" s="232" t="s">
        <v>1922</v>
      </c>
      <c r="I685" s="666" t="s">
        <v>1811</v>
      </c>
      <c r="J685" s="231"/>
      <c r="K685" s="231"/>
      <c r="L685" s="231">
        <v>1</v>
      </c>
      <c r="M685" s="231"/>
      <c r="N685" s="231"/>
      <c r="O685" s="231">
        <v>1</v>
      </c>
      <c r="P685" s="231"/>
      <c r="Q685" s="231"/>
      <c r="R685" s="231">
        <v>1</v>
      </c>
      <c r="S685" s="231"/>
      <c r="T685" s="231"/>
      <c r="U685" s="231">
        <v>1</v>
      </c>
      <c r="V685" s="239">
        <f>+Tabla2[[#This Row],[Dic]]+Tabla2[[#This Row],[Nov]]+Tabla2[[#This Row],[Oct]]+Tabla2[[#This Row],[Sep]]+Tabla2[[#This Row],[Ago]]+Tabla2[[#This Row],[Jul]]+Tabla2[[#This Row],[Jun]]+Tabla2[[#This Row],[May]]+Tabla2[[#This Row],[Abr]]+Tabla2[[#This Row],[Mar]]+Tabla2[[#This Row],[Feb]]+Tabla2[[#This Row],[Ene]]</f>
        <v>4</v>
      </c>
      <c r="W685" s="259" t="s">
        <v>513</v>
      </c>
      <c r="X685" s="259"/>
      <c r="Y685" s="232"/>
      <c r="Z685" s="231" t="s">
        <v>1050</v>
      </c>
      <c r="AA685" s="255"/>
      <c r="AB685" s="255"/>
      <c r="AC685" s="255"/>
      <c r="AD685" s="255"/>
      <c r="AE685" s="255"/>
      <c r="AF685" s="255"/>
      <c r="AG685" s="255"/>
      <c r="AH685" s="255"/>
      <c r="AI685" s="255"/>
      <c r="AJ685" s="255"/>
      <c r="AK685" s="255"/>
      <c r="AL685" s="255"/>
      <c r="AM685" s="255"/>
      <c r="AN685" s="255"/>
      <c r="AO685" s="255"/>
      <c r="AP685" s="255"/>
      <c r="AQ685" s="255"/>
      <c r="AR685" s="255"/>
      <c r="AS685" s="255"/>
      <c r="AT685" s="255"/>
      <c r="AU685" s="255"/>
      <c r="AV685" s="255"/>
      <c r="AW685" s="255"/>
      <c r="AX685" s="255"/>
      <c r="AY685" s="255"/>
      <c r="AZ685" s="255"/>
      <c r="BA685" s="255"/>
      <c r="BB685" s="255"/>
    </row>
    <row r="686" spans="2:54" s="241" customFormat="1" ht="76.5">
      <c r="B686" s="263" t="e">
        <f>IF('Formulario PPGR2'!$G679="","",CONCATENATE('Formulario PPGR2'!$C679,".",'Formulario PPGR2'!$D679,".",'Formulario PPGR2'!$E679,".",'Formulario PPGR2'!$F679))</f>
        <v>#REF!</v>
      </c>
      <c r="C686" s="263"/>
      <c r="D686" s="263" t="e">
        <f>IF('Formulario PPGR2'!$G679="","",'Formulario PPGR1'!#REF!)</f>
        <v>#REF!</v>
      </c>
      <c r="E686" s="263" t="e">
        <f>IF('Formulario PPGR2'!$G679="","",'Formulario PPGR1'!#REF!)</f>
        <v>#REF!</v>
      </c>
      <c r="F686" s="263" t="e">
        <f>IF('Formulario PPGR2'!$G679="","",'Formulario PPGR1'!#REF!)</f>
        <v>#REF!</v>
      </c>
      <c r="G686" s="232" t="s">
        <v>432</v>
      </c>
      <c r="H686" s="232" t="s">
        <v>1923</v>
      </c>
      <c r="I686" s="232" t="s">
        <v>1803</v>
      </c>
      <c r="J686" s="231"/>
      <c r="K686" s="231"/>
      <c r="L686" s="231"/>
      <c r="M686" s="231">
        <v>1</v>
      </c>
      <c r="N686" s="231"/>
      <c r="O686" s="231"/>
      <c r="P686" s="231"/>
      <c r="Q686" s="231">
        <v>1</v>
      </c>
      <c r="R686" s="231"/>
      <c r="S686" s="231"/>
      <c r="T686" s="231"/>
      <c r="U686" s="231"/>
      <c r="V686" s="239">
        <f>+Tabla2[[#This Row],[Dic]]+Tabla2[[#This Row],[Nov]]+Tabla2[[#This Row],[Oct]]+Tabla2[[#This Row],[Sep]]+Tabla2[[#This Row],[Ago]]+Tabla2[[#This Row],[Jul]]+Tabla2[[#This Row],[Jun]]+Tabla2[[#This Row],[May]]+Tabla2[[#This Row],[Abr]]+Tabla2[[#This Row],[Mar]]+Tabla2[[#This Row],[Feb]]+Tabla2[[#This Row],[Ene]]</f>
        <v>2</v>
      </c>
      <c r="W686" s="259" t="s">
        <v>497</v>
      </c>
      <c r="X686" s="259" t="s">
        <v>507</v>
      </c>
      <c r="Y686" s="232" t="s">
        <v>1804</v>
      </c>
      <c r="Z686" s="231" t="s">
        <v>1924</v>
      </c>
      <c r="AA686" s="255"/>
      <c r="AB686" s="255"/>
      <c r="AC686" s="255"/>
      <c r="AD686" s="255"/>
      <c r="AE686" s="255"/>
      <c r="AF686" s="255"/>
      <c r="AG686" s="255"/>
      <c r="AH686" s="255"/>
      <c r="AI686" s="255"/>
      <c r="AJ686" s="255"/>
      <c r="AK686" s="255"/>
      <c r="AL686" s="255"/>
      <c r="AM686" s="255"/>
      <c r="AN686" s="255"/>
      <c r="AO686" s="255"/>
      <c r="AP686" s="255"/>
      <c r="AQ686" s="255"/>
      <c r="AR686" s="255"/>
      <c r="AS686" s="255"/>
      <c r="AT686" s="255"/>
      <c r="AU686" s="255"/>
      <c r="AV686" s="255"/>
      <c r="AW686" s="255"/>
      <c r="AX686" s="255"/>
      <c r="AY686" s="255"/>
      <c r="AZ686" s="255"/>
      <c r="BA686" s="255"/>
      <c r="BB686" s="255"/>
    </row>
    <row r="687" spans="2:54" s="241" customFormat="1" ht="76.5">
      <c r="B687" s="263" t="e">
        <f>IF('Formulario PPGR2'!$G680="","",CONCATENATE('Formulario PPGR2'!$C680,".",'Formulario PPGR2'!$D680,".",'Formulario PPGR2'!$E680,".",'Formulario PPGR2'!$F680))</f>
        <v>#REF!</v>
      </c>
      <c r="C687" s="263"/>
      <c r="D687" s="263" t="e">
        <f>IF('Formulario PPGR2'!$G680="","",'Formulario PPGR1'!#REF!)</f>
        <v>#REF!</v>
      </c>
      <c r="E687" s="263" t="e">
        <f>IF('Formulario PPGR2'!$G680="","",'Formulario PPGR1'!#REF!)</f>
        <v>#REF!</v>
      </c>
      <c r="F687" s="263" t="e">
        <f>IF('Formulario PPGR2'!$G680="","",'Formulario PPGR1'!#REF!)</f>
        <v>#REF!</v>
      </c>
      <c r="G687" s="232" t="s">
        <v>432</v>
      </c>
      <c r="H687" s="232" t="s">
        <v>1925</v>
      </c>
      <c r="I687" s="232" t="s">
        <v>1807</v>
      </c>
      <c r="J687" s="231"/>
      <c r="K687" s="231"/>
      <c r="L687" s="231"/>
      <c r="M687" s="231"/>
      <c r="N687" s="231"/>
      <c r="O687" s="231"/>
      <c r="P687" s="231"/>
      <c r="Q687" s="231"/>
      <c r="R687" s="231"/>
      <c r="S687" s="231"/>
      <c r="T687" s="231"/>
      <c r="U687" s="231">
        <v>1</v>
      </c>
      <c r="V687" s="239">
        <f>+Tabla2[[#This Row],[Dic]]+Tabla2[[#This Row],[Nov]]+Tabla2[[#This Row],[Oct]]+Tabla2[[#This Row],[Sep]]+Tabla2[[#This Row],[Ago]]+Tabla2[[#This Row],[Jul]]+Tabla2[[#This Row],[Jun]]+Tabla2[[#This Row],[May]]+Tabla2[[#This Row],[Abr]]+Tabla2[[#This Row],[Mar]]+Tabla2[[#This Row],[Feb]]+Tabla2[[#This Row],[Ene]]</f>
        <v>1</v>
      </c>
      <c r="W687" s="259" t="s">
        <v>513</v>
      </c>
      <c r="X687" s="259"/>
      <c r="Y687" s="232"/>
      <c r="Z687" s="231" t="s">
        <v>1924</v>
      </c>
      <c r="AA687" s="255"/>
      <c r="AB687" s="255"/>
      <c r="AC687" s="255"/>
      <c r="AD687" s="255"/>
      <c r="AE687" s="255"/>
      <c r="AF687" s="255"/>
      <c r="AG687" s="255"/>
      <c r="AH687" s="255"/>
      <c r="AI687" s="255"/>
      <c r="AJ687" s="255"/>
      <c r="AK687" s="255"/>
      <c r="AL687" s="255"/>
      <c r="AM687" s="255"/>
      <c r="AN687" s="255"/>
      <c r="AO687" s="255"/>
      <c r="AP687" s="255"/>
      <c r="AQ687" s="255"/>
      <c r="AR687" s="255"/>
      <c r="AS687" s="255"/>
      <c r="AT687" s="255"/>
      <c r="AU687" s="255"/>
      <c r="AV687" s="255"/>
      <c r="AW687" s="255"/>
      <c r="AX687" s="255"/>
      <c r="AY687" s="255"/>
      <c r="AZ687" s="255"/>
      <c r="BA687" s="255"/>
      <c r="BB687" s="255"/>
    </row>
    <row r="688" spans="2:54" s="241" customFormat="1" ht="63.75">
      <c r="B688" s="263" t="e">
        <f>IF('Formulario PPGR2'!$G681="","",CONCATENATE('Formulario PPGR2'!$C681,".",'Formulario PPGR2'!$D681,".",'Formulario PPGR2'!$E681,".",'Formulario PPGR2'!$F681))</f>
        <v>#REF!</v>
      </c>
      <c r="C688" s="263"/>
      <c r="D688" s="263" t="e">
        <f>IF('Formulario PPGR2'!$G681="","",'Formulario PPGR1'!#REF!)</f>
        <v>#REF!</v>
      </c>
      <c r="E688" s="263" t="e">
        <f>IF('Formulario PPGR2'!$G681="","",'Formulario PPGR1'!#REF!)</f>
        <v>#REF!</v>
      </c>
      <c r="F688" s="263" t="e">
        <f>IF('Formulario PPGR2'!$G681="","",'Formulario PPGR1'!#REF!)</f>
        <v>#REF!</v>
      </c>
      <c r="G688" s="232" t="s">
        <v>432</v>
      </c>
      <c r="H688" s="232" t="s">
        <v>1926</v>
      </c>
      <c r="I688" s="232" t="s">
        <v>1809</v>
      </c>
      <c r="J688" s="231"/>
      <c r="K688" s="231"/>
      <c r="L688" s="231">
        <v>1</v>
      </c>
      <c r="M688" s="231"/>
      <c r="N688" s="231"/>
      <c r="O688" s="231">
        <v>1</v>
      </c>
      <c r="P688" s="231"/>
      <c r="Q688" s="231"/>
      <c r="R688" s="231">
        <v>1</v>
      </c>
      <c r="S688" s="231"/>
      <c r="T688" s="231"/>
      <c r="U688" s="231">
        <v>1</v>
      </c>
      <c r="V688" s="239">
        <f>+Tabla2[[#This Row],[Dic]]+Tabla2[[#This Row],[Nov]]+Tabla2[[#This Row],[Oct]]+Tabla2[[#This Row],[Sep]]+Tabla2[[#This Row],[Ago]]+Tabla2[[#This Row],[Jul]]+Tabla2[[#This Row],[Jun]]+Tabla2[[#This Row],[May]]+Tabla2[[#This Row],[Abr]]+Tabla2[[#This Row],[Mar]]+Tabla2[[#This Row],[Feb]]+Tabla2[[#This Row],[Ene]]</f>
        <v>4</v>
      </c>
      <c r="W688" s="259" t="s">
        <v>513</v>
      </c>
      <c r="X688" s="259"/>
      <c r="Y688" s="232"/>
      <c r="Z688" s="231" t="s">
        <v>1924</v>
      </c>
      <c r="AA688" s="255"/>
      <c r="AB688" s="255"/>
      <c r="AC688" s="255"/>
      <c r="AD688" s="255"/>
      <c r="AE688" s="255"/>
      <c r="AF688" s="255"/>
      <c r="AG688" s="255"/>
      <c r="AH688" s="255"/>
      <c r="AI688" s="255"/>
      <c r="AJ688" s="255"/>
      <c r="AK688" s="255"/>
      <c r="AL688" s="255"/>
      <c r="AM688" s="255"/>
      <c r="AN688" s="255"/>
      <c r="AO688" s="255"/>
      <c r="AP688" s="255"/>
      <c r="AQ688" s="255"/>
      <c r="AR688" s="255"/>
      <c r="AS688" s="255"/>
      <c r="AT688" s="255"/>
      <c r="AU688" s="255"/>
      <c r="AV688" s="255"/>
      <c r="AW688" s="255"/>
      <c r="AX688" s="255"/>
      <c r="AY688" s="255"/>
      <c r="AZ688" s="255"/>
      <c r="BA688" s="255"/>
      <c r="BB688" s="255"/>
    </row>
    <row r="689" spans="2:54" s="241" customFormat="1" ht="51">
      <c r="B689" s="263" t="e">
        <f>IF('Formulario PPGR2'!$G682="","",CONCATENATE('Formulario PPGR2'!$C682,".",'Formulario PPGR2'!$D682,".",'Formulario PPGR2'!$E682,".",'Formulario PPGR2'!$F682))</f>
        <v>#REF!</v>
      </c>
      <c r="C689" s="263"/>
      <c r="D689" s="263" t="e">
        <f>IF('Formulario PPGR2'!$G682="","",'Formulario PPGR1'!#REF!)</f>
        <v>#REF!</v>
      </c>
      <c r="E689" s="263" t="e">
        <f>IF('Formulario PPGR2'!$G682="","",'Formulario PPGR1'!#REF!)</f>
        <v>#REF!</v>
      </c>
      <c r="F689" s="263" t="e">
        <f>IF('Formulario PPGR2'!$G682="","",'Formulario PPGR1'!#REF!)</f>
        <v>#REF!</v>
      </c>
      <c r="G689" s="232" t="s">
        <v>432</v>
      </c>
      <c r="H689" s="232" t="s">
        <v>1927</v>
      </c>
      <c r="I689" s="232" t="s">
        <v>1811</v>
      </c>
      <c r="J689" s="231"/>
      <c r="K689" s="231"/>
      <c r="L689" s="231">
        <v>1</v>
      </c>
      <c r="M689" s="231"/>
      <c r="N689" s="231"/>
      <c r="O689" s="231">
        <v>1</v>
      </c>
      <c r="P689" s="231"/>
      <c r="Q689" s="231"/>
      <c r="R689" s="231">
        <v>1</v>
      </c>
      <c r="S689" s="231"/>
      <c r="T689" s="231"/>
      <c r="U689" s="231">
        <v>1</v>
      </c>
      <c r="V689" s="239">
        <f>+Tabla2[[#This Row],[Dic]]+Tabla2[[#This Row],[Nov]]+Tabla2[[#This Row],[Oct]]+Tabla2[[#This Row],[Sep]]+Tabla2[[#This Row],[Ago]]+Tabla2[[#This Row],[Jul]]+Tabla2[[#This Row],[Jun]]+Tabla2[[#This Row],[May]]+Tabla2[[#This Row],[Abr]]+Tabla2[[#This Row],[Mar]]+Tabla2[[#This Row],[Feb]]+Tabla2[[#This Row],[Ene]]</f>
        <v>4</v>
      </c>
      <c r="W689" s="259" t="s">
        <v>513</v>
      </c>
      <c r="X689" s="259"/>
      <c r="Y689" s="232"/>
      <c r="Z689" s="231" t="s">
        <v>1924</v>
      </c>
      <c r="AA689" s="255"/>
      <c r="AB689" s="255"/>
      <c r="AC689" s="255"/>
      <c r="AD689" s="255"/>
      <c r="AE689" s="255"/>
      <c r="AF689" s="255"/>
      <c r="AG689" s="255"/>
      <c r="AH689" s="255"/>
      <c r="AI689" s="255"/>
      <c r="AJ689" s="255"/>
      <c r="AK689" s="255"/>
      <c r="AL689" s="255"/>
      <c r="AM689" s="255"/>
      <c r="AN689" s="255"/>
      <c r="AO689" s="255"/>
      <c r="AP689" s="255"/>
      <c r="AQ689" s="255"/>
      <c r="AR689" s="255"/>
      <c r="AS689" s="255"/>
      <c r="AT689" s="255"/>
      <c r="AU689" s="255"/>
      <c r="AV689" s="255"/>
      <c r="AW689" s="255"/>
      <c r="AX689" s="255"/>
      <c r="AY689" s="255"/>
      <c r="AZ689" s="255"/>
      <c r="BA689" s="255"/>
      <c r="BB689" s="255"/>
    </row>
    <row r="690" spans="2:54" s="241" customFormat="1" ht="76.5">
      <c r="B690" s="263" t="e">
        <f>IF('Formulario PPGR2'!$G627="","",CONCATENATE('Formulario PPGR2'!$C627,".",'Formulario PPGR2'!$D627,".",'Formulario PPGR2'!$E627,".",'Formulario PPGR2'!$F627))</f>
        <v>#REF!</v>
      </c>
      <c r="C690" s="263"/>
      <c r="D690" s="263" t="e">
        <f>IF('Formulario PPGR2'!$G627="","",'Formulario PPGR1'!#REF!)</f>
        <v>#REF!</v>
      </c>
      <c r="E690" s="263" t="e">
        <f>IF('Formulario PPGR2'!$G627="","",'Formulario PPGR1'!#REF!)</f>
        <v>#REF!</v>
      </c>
      <c r="F690" s="263" t="e">
        <f>IF('Formulario PPGR2'!$G627="","",'Formulario PPGR1'!#REF!)</f>
        <v>#REF!</v>
      </c>
      <c r="G690" s="232" t="s">
        <v>432</v>
      </c>
      <c r="H690" s="232" t="s">
        <v>1928</v>
      </c>
      <c r="I690" s="232" t="s">
        <v>1803</v>
      </c>
      <c r="J690" s="231"/>
      <c r="K690" s="231"/>
      <c r="L690" s="231"/>
      <c r="M690" s="231">
        <v>1</v>
      </c>
      <c r="N690" s="231"/>
      <c r="O690" s="231"/>
      <c r="P690" s="231"/>
      <c r="Q690" s="231">
        <v>1</v>
      </c>
      <c r="R690" s="231"/>
      <c r="S690" s="231"/>
      <c r="T690" s="231"/>
      <c r="U690" s="231"/>
      <c r="V690" s="239">
        <f>+Tabla2[[#This Row],[Dic]]+Tabla2[[#This Row],[Nov]]+Tabla2[[#This Row],[Oct]]+Tabla2[[#This Row],[Sep]]+Tabla2[[#This Row],[Ago]]+Tabla2[[#This Row],[Jul]]+Tabla2[[#This Row],[Jun]]+Tabla2[[#This Row],[May]]+Tabla2[[#This Row],[Abr]]+Tabla2[[#This Row],[Mar]]+Tabla2[[#This Row],[Feb]]+Tabla2[[#This Row],[Ene]]</f>
        <v>2</v>
      </c>
      <c r="W690" s="259" t="s">
        <v>497</v>
      </c>
      <c r="X690" s="259" t="s">
        <v>507</v>
      </c>
      <c r="Y690" s="232" t="s">
        <v>1804</v>
      </c>
      <c r="Z690" s="231" t="s">
        <v>1355</v>
      </c>
      <c r="AA690" s="255"/>
      <c r="AB690" s="255"/>
      <c r="AC690" s="255"/>
      <c r="AD690" s="255"/>
      <c r="AE690" s="255"/>
      <c r="AF690" s="255"/>
      <c r="AG690" s="255"/>
      <c r="AH690" s="255"/>
      <c r="AI690" s="255"/>
      <c r="AJ690" s="255"/>
      <c r="AK690" s="255"/>
      <c r="AL690" s="255"/>
      <c r="AM690" s="255"/>
      <c r="AN690" s="255"/>
      <c r="AO690" s="255"/>
      <c r="AP690" s="255"/>
      <c r="AQ690" s="255"/>
      <c r="AR690" s="255"/>
      <c r="AS690" s="255"/>
      <c r="AT690" s="255"/>
      <c r="AU690" s="255"/>
      <c r="AV690" s="255"/>
      <c r="AW690" s="255"/>
      <c r="AX690" s="255"/>
      <c r="AY690" s="255"/>
      <c r="AZ690" s="255"/>
      <c r="BA690" s="255"/>
      <c r="BB690" s="255"/>
    </row>
    <row r="691" spans="2:54" s="241" customFormat="1" ht="76.5">
      <c r="B691" s="263" t="e">
        <f>IF('Formulario PPGR2'!$G628="","",CONCATENATE('Formulario PPGR2'!$C628,".",'Formulario PPGR2'!$D628,".",'Formulario PPGR2'!$E628,".",'Formulario PPGR2'!$F628))</f>
        <v>#REF!</v>
      </c>
      <c r="C691" s="263"/>
      <c r="D691" s="263" t="e">
        <f>IF('Formulario PPGR2'!$G628="","",'Formulario PPGR1'!#REF!)</f>
        <v>#REF!</v>
      </c>
      <c r="E691" s="263" t="e">
        <f>IF('Formulario PPGR2'!$G628="","",'Formulario PPGR1'!#REF!)</f>
        <v>#REF!</v>
      </c>
      <c r="F691" s="263" t="e">
        <f>IF('Formulario PPGR2'!$G628="","",'Formulario PPGR1'!#REF!)</f>
        <v>#REF!</v>
      </c>
      <c r="G691" s="232" t="s">
        <v>432</v>
      </c>
      <c r="H691" s="232" t="s">
        <v>1929</v>
      </c>
      <c r="I691" s="232" t="s">
        <v>1807</v>
      </c>
      <c r="J691" s="231"/>
      <c r="K691" s="231"/>
      <c r="L691" s="231"/>
      <c r="M691" s="231"/>
      <c r="N691" s="231"/>
      <c r="O691" s="231"/>
      <c r="P691" s="231"/>
      <c r="Q691" s="231"/>
      <c r="R691" s="231"/>
      <c r="S691" s="231"/>
      <c r="T691" s="231"/>
      <c r="U691" s="231">
        <v>1</v>
      </c>
      <c r="V691" s="239">
        <f>+Tabla2[[#This Row],[Dic]]+Tabla2[[#This Row],[Nov]]+Tabla2[[#This Row],[Oct]]+Tabla2[[#This Row],[Sep]]+Tabla2[[#This Row],[Ago]]+Tabla2[[#This Row],[Jul]]+Tabla2[[#This Row],[Jun]]+Tabla2[[#This Row],[May]]+Tabla2[[#This Row],[Abr]]+Tabla2[[#This Row],[Mar]]+Tabla2[[#This Row],[Feb]]+Tabla2[[#This Row],[Ene]]</f>
        <v>1</v>
      </c>
      <c r="W691" s="259" t="s">
        <v>513</v>
      </c>
      <c r="X691" s="259"/>
      <c r="Y691" s="232"/>
      <c r="Z691" s="231" t="s">
        <v>1355</v>
      </c>
      <c r="AA691" s="255"/>
      <c r="AB691" s="255"/>
      <c r="AC691" s="255"/>
      <c r="AD691" s="255"/>
      <c r="AE691" s="255"/>
      <c r="AF691" s="255"/>
      <c r="AG691" s="255"/>
      <c r="AH691" s="255"/>
      <c r="AI691" s="255"/>
      <c r="AJ691" s="255"/>
      <c r="AK691" s="255"/>
      <c r="AL691" s="255"/>
      <c r="AM691" s="255"/>
      <c r="AN691" s="255"/>
      <c r="AO691" s="255"/>
      <c r="AP691" s="255"/>
      <c r="AQ691" s="255"/>
      <c r="AR691" s="255"/>
      <c r="AS691" s="255"/>
      <c r="AT691" s="255"/>
      <c r="AU691" s="255"/>
      <c r="AV691" s="255"/>
      <c r="AW691" s="255"/>
      <c r="AX691" s="255"/>
      <c r="AY691" s="255"/>
      <c r="AZ691" s="255"/>
      <c r="BA691" s="255"/>
      <c r="BB691" s="255"/>
    </row>
    <row r="692" spans="2:54" s="241" customFormat="1" ht="63.75">
      <c r="B692" s="263" t="e">
        <f>IF('Formulario PPGR2'!$G629="","",CONCATENATE('Formulario PPGR2'!$C629,".",'Formulario PPGR2'!$D629,".",'Formulario PPGR2'!$E629,".",'Formulario PPGR2'!$F629))</f>
        <v>#REF!</v>
      </c>
      <c r="C692" s="263"/>
      <c r="D692" s="263" t="e">
        <f>IF('Formulario PPGR2'!$G629="","",'Formulario PPGR1'!#REF!)</f>
        <v>#REF!</v>
      </c>
      <c r="E692" s="263" t="e">
        <f>IF('Formulario PPGR2'!$G629="","",'Formulario PPGR1'!#REF!)</f>
        <v>#REF!</v>
      </c>
      <c r="F692" s="263" t="e">
        <f>IF('Formulario PPGR2'!$G629="","",'Formulario PPGR1'!#REF!)</f>
        <v>#REF!</v>
      </c>
      <c r="G692" s="232" t="s">
        <v>432</v>
      </c>
      <c r="H692" s="232" t="s">
        <v>1930</v>
      </c>
      <c r="I692" s="232" t="s">
        <v>1809</v>
      </c>
      <c r="J692" s="231"/>
      <c r="K692" s="231"/>
      <c r="L692" s="231">
        <v>1</v>
      </c>
      <c r="M692" s="231"/>
      <c r="N692" s="231"/>
      <c r="O692" s="231">
        <v>1</v>
      </c>
      <c r="P692" s="231"/>
      <c r="Q692" s="231"/>
      <c r="R692" s="231">
        <v>1</v>
      </c>
      <c r="S692" s="231"/>
      <c r="T692" s="231"/>
      <c r="U692" s="231">
        <v>1</v>
      </c>
      <c r="V692" s="239">
        <f>+Tabla2[[#This Row],[Dic]]+Tabla2[[#This Row],[Nov]]+Tabla2[[#This Row],[Oct]]+Tabla2[[#This Row],[Sep]]+Tabla2[[#This Row],[Ago]]+Tabla2[[#This Row],[Jul]]+Tabla2[[#This Row],[Jun]]+Tabla2[[#This Row],[May]]+Tabla2[[#This Row],[Abr]]+Tabla2[[#This Row],[Mar]]+Tabla2[[#This Row],[Feb]]+Tabla2[[#This Row],[Ene]]</f>
        <v>4</v>
      </c>
      <c r="W692" s="259" t="s">
        <v>513</v>
      </c>
      <c r="X692" s="259"/>
      <c r="Y692" s="232"/>
      <c r="Z692" s="231" t="s">
        <v>1355</v>
      </c>
      <c r="AA692" s="255"/>
      <c r="AB692" s="255"/>
      <c r="AC692" s="255"/>
      <c r="AD692" s="255"/>
      <c r="AE692" s="255"/>
      <c r="AF692" s="255"/>
      <c r="AG692" s="255"/>
      <c r="AH692" s="255"/>
      <c r="AI692" s="255"/>
      <c r="AJ692" s="255"/>
      <c r="AK692" s="255"/>
      <c r="AL692" s="255"/>
      <c r="AM692" s="255"/>
      <c r="AN692" s="255"/>
      <c r="AO692" s="255"/>
      <c r="AP692" s="255"/>
      <c r="AQ692" s="255"/>
      <c r="AR692" s="255"/>
      <c r="AS692" s="255"/>
      <c r="AT692" s="255"/>
      <c r="AU692" s="255"/>
      <c r="AV692" s="255"/>
      <c r="AW692" s="255"/>
      <c r="AX692" s="255"/>
      <c r="AY692" s="255"/>
      <c r="AZ692" s="255"/>
      <c r="BA692" s="255"/>
      <c r="BB692" s="255"/>
    </row>
    <row r="693" spans="2:54" s="241" customFormat="1" ht="51">
      <c r="B693" s="263" t="e">
        <f>IF('Formulario PPGR2'!$G630="","",CONCATENATE('Formulario PPGR2'!$C630,".",'Formulario PPGR2'!$D630,".",'Formulario PPGR2'!$E630,".",'Formulario PPGR2'!$F630))</f>
        <v>#REF!</v>
      </c>
      <c r="C693" s="263"/>
      <c r="D693" s="263" t="e">
        <f>IF('Formulario PPGR2'!$G630="","",'Formulario PPGR1'!#REF!)</f>
        <v>#REF!</v>
      </c>
      <c r="E693" s="263" t="e">
        <f>IF('Formulario PPGR2'!$G630="","",'Formulario PPGR1'!#REF!)</f>
        <v>#REF!</v>
      </c>
      <c r="F693" s="263" t="e">
        <f>IF('Formulario PPGR2'!$G630="","",'Formulario PPGR1'!#REF!)</f>
        <v>#REF!</v>
      </c>
      <c r="G693" s="232" t="s">
        <v>432</v>
      </c>
      <c r="H693" s="232" t="s">
        <v>1931</v>
      </c>
      <c r="I693" s="232" t="s">
        <v>1811</v>
      </c>
      <c r="J693" s="231"/>
      <c r="K693" s="231"/>
      <c r="L693" s="231">
        <v>1</v>
      </c>
      <c r="M693" s="231"/>
      <c r="N693" s="231"/>
      <c r="O693" s="231">
        <v>1</v>
      </c>
      <c r="P693" s="231"/>
      <c r="Q693" s="231"/>
      <c r="R693" s="231">
        <v>1</v>
      </c>
      <c r="S693" s="231"/>
      <c r="T693" s="231"/>
      <c r="U693" s="231">
        <v>1</v>
      </c>
      <c r="V693" s="239">
        <f>+Tabla2[[#This Row],[Dic]]+Tabla2[[#This Row],[Nov]]+Tabla2[[#This Row],[Oct]]+Tabla2[[#This Row],[Sep]]+Tabla2[[#This Row],[Ago]]+Tabla2[[#This Row],[Jul]]+Tabla2[[#This Row],[Jun]]+Tabla2[[#This Row],[May]]+Tabla2[[#This Row],[Abr]]+Tabla2[[#This Row],[Mar]]+Tabla2[[#This Row],[Feb]]+Tabla2[[#This Row],[Ene]]</f>
        <v>4</v>
      </c>
      <c r="W693" s="259" t="s">
        <v>513</v>
      </c>
      <c r="X693" s="259"/>
      <c r="Y693" s="232"/>
      <c r="Z693" s="231" t="s">
        <v>1355</v>
      </c>
      <c r="AA693" s="255"/>
      <c r="AB693" s="255"/>
      <c r="AC693" s="255"/>
      <c r="AD693" s="255"/>
      <c r="AE693" s="255"/>
      <c r="AF693" s="255"/>
      <c r="AG693" s="255"/>
      <c r="AH693" s="255"/>
      <c r="AI693" s="255"/>
      <c r="AJ693" s="255"/>
      <c r="AK693" s="255"/>
      <c r="AL693" s="255"/>
      <c r="AM693" s="255"/>
      <c r="AN693" s="255"/>
      <c r="AO693" s="255"/>
      <c r="AP693" s="255"/>
      <c r="AQ693" s="255"/>
      <c r="AR693" s="255"/>
      <c r="AS693" s="255"/>
      <c r="AT693" s="255"/>
      <c r="AU693" s="255"/>
      <c r="AV693" s="255"/>
      <c r="AW693" s="255"/>
      <c r="AX693" s="255"/>
      <c r="AY693" s="255"/>
      <c r="AZ693" s="255"/>
      <c r="BA693" s="255"/>
      <c r="BB693" s="255"/>
    </row>
    <row r="694" spans="2:54" s="241" customFormat="1" ht="76.5">
      <c r="B694" s="263" t="e">
        <f>IF('Formulario PPGR2'!$G683="","",CONCATENATE('Formulario PPGR2'!$C683,".",'Formulario PPGR2'!$D683,".",'Formulario PPGR2'!$E683,".",'Formulario PPGR2'!$F683))</f>
        <v>#REF!</v>
      </c>
      <c r="C694" s="263"/>
      <c r="D694" s="263" t="e">
        <f>IF('Formulario PPGR2'!$G683="","",'Formulario PPGR1'!#REF!)</f>
        <v>#REF!</v>
      </c>
      <c r="E694" s="263" t="e">
        <f>IF('Formulario PPGR2'!$G683="","",'Formulario PPGR1'!#REF!)</f>
        <v>#REF!</v>
      </c>
      <c r="F694" s="263" t="e">
        <f>IF('Formulario PPGR2'!$G683="","",'Formulario PPGR1'!#REF!)</f>
        <v>#REF!</v>
      </c>
      <c r="G694" s="232" t="s">
        <v>432</v>
      </c>
      <c r="H694" s="232" t="s">
        <v>1932</v>
      </c>
      <c r="I694" s="232" t="s">
        <v>1803</v>
      </c>
      <c r="J694" s="231"/>
      <c r="K694" s="231"/>
      <c r="L694" s="231"/>
      <c r="M694" s="231">
        <v>1</v>
      </c>
      <c r="N694" s="231"/>
      <c r="O694" s="231"/>
      <c r="P694" s="231"/>
      <c r="Q694" s="231">
        <v>1</v>
      </c>
      <c r="R694" s="231"/>
      <c r="S694" s="231"/>
      <c r="T694" s="231"/>
      <c r="U694" s="231"/>
      <c r="V694" s="239">
        <f>+Tabla2[[#This Row],[Dic]]+Tabla2[[#This Row],[Nov]]+Tabla2[[#This Row],[Oct]]+Tabla2[[#This Row],[Sep]]+Tabla2[[#This Row],[Ago]]+Tabla2[[#This Row],[Jul]]+Tabla2[[#This Row],[Jun]]+Tabla2[[#This Row],[May]]+Tabla2[[#This Row],[Abr]]+Tabla2[[#This Row],[Mar]]+Tabla2[[#This Row],[Feb]]+Tabla2[[#This Row],[Ene]]</f>
        <v>2</v>
      </c>
      <c r="W694" s="259" t="s">
        <v>497</v>
      </c>
      <c r="X694" s="259" t="s">
        <v>507</v>
      </c>
      <c r="Y694" s="232" t="s">
        <v>1804</v>
      </c>
      <c r="Z694" s="231" t="s">
        <v>723</v>
      </c>
    </row>
    <row r="695" spans="2:54" s="241" customFormat="1" ht="76.5">
      <c r="B695" s="263" t="e">
        <f>IF('Formulario PPGR2'!$G684="","",CONCATENATE('Formulario PPGR2'!$C684,".",'Formulario PPGR2'!$D684,".",'Formulario PPGR2'!$E684,".",'Formulario PPGR2'!$F684))</f>
        <v>#REF!</v>
      </c>
      <c r="C695" s="263"/>
      <c r="D695" s="263" t="e">
        <f>IF('Formulario PPGR2'!$G684="","",'Formulario PPGR1'!#REF!)</f>
        <v>#REF!</v>
      </c>
      <c r="E695" s="263" t="e">
        <f>IF('Formulario PPGR2'!$G684="","",'Formulario PPGR1'!#REF!)</f>
        <v>#REF!</v>
      </c>
      <c r="F695" s="263" t="e">
        <f>IF('Formulario PPGR2'!$G684="","",'Formulario PPGR1'!#REF!)</f>
        <v>#REF!</v>
      </c>
      <c r="G695" s="232" t="s">
        <v>432</v>
      </c>
      <c r="H695" s="232" t="s">
        <v>1933</v>
      </c>
      <c r="I695" s="232" t="s">
        <v>1807</v>
      </c>
      <c r="J695" s="231"/>
      <c r="K695" s="231"/>
      <c r="L695" s="231"/>
      <c r="M695" s="231"/>
      <c r="N695" s="231"/>
      <c r="O695" s="231"/>
      <c r="P695" s="231"/>
      <c r="Q695" s="231"/>
      <c r="R695" s="231"/>
      <c r="S695" s="231"/>
      <c r="T695" s="231"/>
      <c r="U695" s="231">
        <v>1</v>
      </c>
      <c r="V695" s="239">
        <f>+Tabla2[[#This Row],[Dic]]+Tabla2[[#This Row],[Nov]]+Tabla2[[#This Row],[Oct]]+Tabla2[[#This Row],[Sep]]+Tabla2[[#This Row],[Ago]]+Tabla2[[#This Row],[Jul]]+Tabla2[[#This Row],[Jun]]+Tabla2[[#This Row],[May]]+Tabla2[[#This Row],[Abr]]+Tabla2[[#This Row],[Mar]]+Tabla2[[#This Row],[Feb]]+Tabla2[[#This Row],[Ene]]</f>
        <v>1</v>
      </c>
      <c r="W695" s="259" t="s">
        <v>513</v>
      </c>
      <c r="X695" s="259"/>
      <c r="Y695" s="232"/>
      <c r="Z695" s="231" t="s">
        <v>723</v>
      </c>
    </row>
    <row r="696" spans="2:54" s="241" customFormat="1" ht="63.75">
      <c r="B696" s="263" t="e">
        <f>IF('Formulario PPGR2'!$G685="","",CONCATENATE('Formulario PPGR2'!$C685,".",'Formulario PPGR2'!$D685,".",'Formulario PPGR2'!$E685,".",'Formulario PPGR2'!$F685))</f>
        <v>#REF!</v>
      </c>
      <c r="C696" s="263"/>
      <c r="D696" s="263" t="e">
        <f>IF('Formulario PPGR2'!$G685="","",'Formulario PPGR1'!#REF!)</f>
        <v>#REF!</v>
      </c>
      <c r="E696" s="263" t="e">
        <f>IF('Formulario PPGR2'!$G685="","",'Formulario PPGR1'!#REF!)</f>
        <v>#REF!</v>
      </c>
      <c r="F696" s="263" t="e">
        <f>IF('Formulario PPGR2'!$G685="","",'Formulario PPGR1'!#REF!)</f>
        <v>#REF!</v>
      </c>
      <c r="G696" s="232" t="s">
        <v>432</v>
      </c>
      <c r="H696" s="232" t="s">
        <v>1934</v>
      </c>
      <c r="I696" s="232" t="s">
        <v>1809</v>
      </c>
      <c r="J696" s="231"/>
      <c r="K696" s="231"/>
      <c r="L696" s="231">
        <v>1</v>
      </c>
      <c r="M696" s="231"/>
      <c r="N696" s="231"/>
      <c r="O696" s="231">
        <v>1</v>
      </c>
      <c r="P696" s="231"/>
      <c r="Q696" s="231"/>
      <c r="R696" s="231">
        <v>1</v>
      </c>
      <c r="S696" s="231"/>
      <c r="T696" s="231"/>
      <c r="U696" s="231">
        <v>1</v>
      </c>
      <c r="V696" s="239">
        <f>+Tabla2[[#This Row],[Dic]]+Tabla2[[#This Row],[Nov]]+Tabla2[[#This Row],[Oct]]+Tabla2[[#This Row],[Sep]]+Tabla2[[#This Row],[Ago]]+Tabla2[[#This Row],[Jul]]+Tabla2[[#This Row],[Jun]]+Tabla2[[#This Row],[May]]+Tabla2[[#This Row],[Abr]]+Tabla2[[#This Row],[Mar]]+Tabla2[[#This Row],[Feb]]+Tabla2[[#This Row],[Ene]]</f>
        <v>4</v>
      </c>
      <c r="W696" s="259" t="s">
        <v>513</v>
      </c>
      <c r="X696" s="259"/>
      <c r="Y696" s="232"/>
      <c r="Z696" s="231" t="s">
        <v>723</v>
      </c>
    </row>
    <row r="697" spans="2:54" s="241" customFormat="1" ht="51">
      <c r="B697" s="263" t="e">
        <f>IF('Formulario PPGR2'!$G686="","",CONCATENATE('Formulario PPGR2'!$C686,".",'Formulario PPGR2'!$D686,".",'Formulario PPGR2'!$E686,".",'Formulario PPGR2'!$F686))</f>
        <v>#REF!</v>
      </c>
      <c r="C697" s="263"/>
      <c r="D697" s="263" t="e">
        <f>IF('Formulario PPGR2'!$G686="","",'Formulario PPGR1'!#REF!)</f>
        <v>#REF!</v>
      </c>
      <c r="E697" s="263" t="e">
        <f>IF('Formulario PPGR2'!$G686="","",'Formulario PPGR1'!#REF!)</f>
        <v>#REF!</v>
      </c>
      <c r="F697" s="263" t="e">
        <f>IF('Formulario PPGR2'!$G686="","",'Formulario PPGR1'!#REF!)</f>
        <v>#REF!</v>
      </c>
      <c r="G697" s="232" t="s">
        <v>432</v>
      </c>
      <c r="H697" s="232" t="s">
        <v>1935</v>
      </c>
      <c r="I697" s="232" t="s">
        <v>1811</v>
      </c>
      <c r="J697" s="231"/>
      <c r="K697" s="231"/>
      <c r="L697" s="231">
        <v>1</v>
      </c>
      <c r="M697" s="231"/>
      <c r="N697" s="231"/>
      <c r="O697" s="231">
        <v>1</v>
      </c>
      <c r="P697" s="231"/>
      <c r="Q697" s="231"/>
      <c r="R697" s="231">
        <v>1</v>
      </c>
      <c r="S697" s="231"/>
      <c r="T697" s="231"/>
      <c r="U697" s="231">
        <v>1</v>
      </c>
      <c r="V697" s="239">
        <f>+Tabla2[[#This Row],[Dic]]+Tabla2[[#This Row],[Nov]]+Tabla2[[#This Row],[Oct]]+Tabla2[[#This Row],[Sep]]+Tabla2[[#This Row],[Ago]]+Tabla2[[#This Row],[Jul]]+Tabla2[[#This Row],[Jun]]+Tabla2[[#This Row],[May]]+Tabla2[[#This Row],[Abr]]+Tabla2[[#This Row],[Mar]]+Tabla2[[#This Row],[Feb]]+Tabla2[[#This Row],[Ene]]</f>
        <v>4</v>
      </c>
      <c r="W697" s="259" t="s">
        <v>513</v>
      </c>
      <c r="X697" s="259"/>
      <c r="Y697" s="232"/>
      <c r="Z697" s="231" t="s">
        <v>723</v>
      </c>
    </row>
    <row r="698" spans="2:54" s="241" customFormat="1" ht="38.25" hidden="1">
      <c r="B698" s="263" t="e">
        <f>IF('Formulario PPGR2'!$G692="","",CONCATENATE('Formulario PPGR2'!$C692,".",'Formulario PPGR2'!$D692,".",'Formulario PPGR2'!$E692,".",'Formulario PPGR2'!$F692))</f>
        <v>#REF!</v>
      </c>
      <c r="C698" s="263" t="e">
        <f>IF('Formulario PPGR2'!$G692="","",'Formulario PPGR1'!#REF!)</f>
        <v>#REF!</v>
      </c>
      <c r="D698" s="263" t="e">
        <f>IF('Formulario PPGR2'!$G692="","",'Formulario PPGR1'!#REF!)</f>
        <v>#REF!</v>
      </c>
      <c r="E698" s="263" t="e">
        <f>IF('Formulario PPGR2'!$G692="","",'Formulario PPGR1'!#REF!)</f>
        <v>#REF!</v>
      </c>
      <c r="F698" s="263" t="e">
        <f>IF('Formulario PPGR2'!$G692="","",'Formulario PPGR1'!#REF!)</f>
        <v>#REF!</v>
      </c>
      <c r="G698" s="232" t="s">
        <v>446</v>
      </c>
      <c r="H698" s="232" t="s">
        <v>1936</v>
      </c>
      <c r="I698" s="234" t="s">
        <v>1937</v>
      </c>
      <c r="J698" s="231">
        <v>1</v>
      </c>
      <c r="K698" s="231"/>
      <c r="L698" s="231"/>
      <c r="M698" s="231">
        <v>1</v>
      </c>
      <c r="N698" s="231"/>
      <c r="O698" s="231"/>
      <c r="P698" s="231">
        <v>1</v>
      </c>
      <c r="Q698" s="231"/>
      <c r="R698" s="231"/>
      <c r="S698" s="231">
        <v>1</v>
      </c>
      <c r="T698" s="231"/>
      <c r="U698" s="231"/>
      <c r="V698" s="239">
        <f>+Tabla2[[#This Row],[Dic]]+Tabla2[[#This Row],[Nov]]+Tabla2[[#This Row],[Oct]]+Tabla2[[#This Row],[Sep]]+Tabla2[[#This Row],[Ago]]+Tabla2[[#This Row],[Jul]]+Tabla2[[#This Row],[Jun]]+Tabla2[[#This Row],[May]]+Tabla2[[#This Row],[Abr]]+Tabla2[[#This Row],[Mar]]+Tabla2[[#This Row],[Feb]]+Tabla2[[#This Row],[Ene]]</f>
        <v>4</v>
      </c>
      <c r="W698" s="259" t="s">
        <v>497</v>
      </c>
      <c r="X698" s="259"/>
      <c r="Y698" s="232"/>
      <c r="Z698" s="231" t="s">
        <v>1862</v>
      </c>
    </row>
    <row r="699" spans="2:54" s="241" customFormat="1" ht="38.25" hidden="1">
      <c r="B699" s="263" t="e">
        <f>IF('Formulario PPGR2'!$G693="","",CONCATENATE('Formulario PPGR2'!$C693,".",'Formulario PPGR2'!$D693,".",'Formulario PPGR2'!$E693,".",'Formulario PPGR2'!$F693))</f>
        <v>#REF!</v>
      </c>
      <c r="C699" s="263" t="e">
        <f>IF('Formulario PPGR2'!$G693="","",'Formulario PPGR1'!#REF!)</f>
        <v>#REF!</v>
      </c>
      <c r="D699" s="263" t="e">
        <f>IF('Formulario PPGR2'!$G693="","",'Formulario PPGR1'!#REF!)</f>
        <v>#REF!</v>
      </c>
      <c r="E699" s="263" t="e">
        <f>IF('Formulario PPGR2'!$G693="","",'Formulario PPGR1'!#REF!)</f>
        <v>#REF!</v>
      </c>
      <c r="F699" s="263" t="e">
        <f>IF('Formulario PPGR2'!$G693="","",'Formulario PPGR1'!#REF!)</f>
        <v>#REF!</v>
      </c>
      <c r="G699" s="232" t="s">
        <v>446</v>
      </c>
      <c r="H699" s="232" t="s">
        <v>1938</v>
      </c>
      <c r="I699" s="234" t="s">
        <v>1939</v>
      </c>
      <c r="J699" s="231"/>
      <c r="K699" s="231"/>
      <c r="L699" s="231"/>
      <c r="M699" s="231"/>
      <c r="N699" s="231">
        <v>1</v>
      </c>
      <c r="O699" s="231"/>
      <c r="P699" s="231"/>
      <c r="Q699" s="231"/>
      <c r="R699" s="231"/>
      <c r="S699" s="231"/>
      <c r="T699" s="231"/>
      <c r="U699" s="231"/>
      <c r="V699" s="239">
        <f>+Tabla2[[#This Row],[Dic]]+Tabla2[[#This Row],[Nov]]+Tabla2[[#This Row],[Oct]]+Tabla2[[#This Row],[Sep]]+Tabla2[[#This Row],[Ago]]+Tabla2[[#This Row],[Jul]]+Tabla2[[#This Row],[Jun]]+Tabla2[[#This Row],[May]]+Tabla2[[#This Row],[Abr]]+Tabla2[[#This Row],[Mar]]+Tabla2[[#This Row],[Feb]]+Tabla2[[#This Row],[Ene]]</f>
        <v>1</v>
      </c>
      <c r="W699" s="259" t="s">
        <v>496</v>
      </c>
      <c r="X699" s="259"/>
      <c r="Y699" s="232"/>
      <c r="Z699" s="231" t="s">
        <v>1862</v>
      </c>
    </row>
    <row r="700" spans="2:54" s="241" customFormat="1" ht="38.25" hidden="1">
      <c r="B700" s="263" t="e">
        <f>IF('Formulario PPGR2'!$G694="","",CONCATENATE('Formulario PPGR2'!$C694,".",'Formulario PPGR2'!$D694,".",'Formulario PPGR2'!$E694,".",'Formulario PPGR2'!$F694))</f>
        <v>#REF!</v>
      </c>
      <c r="C700" s="263" t="e">
        <f>IF('Formulario PPGR2'!$G694="","",'Formulario PPGR1'!#REF!)</f>
        <v>#REF!</v>
      </c>
      <c r="D700" s="263" t="e">
        <f>IF('Formulario PPGR2'!$G694="","",'Formulario PPGR1'!#REF!)</f>
        <v>#REF!</v>
      </c>
      <c r="E700" s="263" t="e">
        <f>IF('Formulario PPGR2'!$G694="","",'Formulario PPGR1'!#REF!)</f>
        <v>#REF!</v>
      </c>
      <c r="F700" s="263" t="e">
        <f>IF('Formulario PPGR2'!$G694="","",'Formulario PPGR1'!#REF!)</f>
        <v>#REF!</v>
      </c>
      <c r="G700" s="232" t="s">
        <v>446</v>
      </c>
      <c r="H700" s="232" t="s">
        <v>1940</v>
      </c>
      <c r="I700" s="234" t="s">
        <v>1941</v>
      </c>
      <c r="J700" s="231"/>
      <c r="K700" s="231"/>
      <c r="L700" s="231"/>
      <c r="M700" s="231"/>
      <c r="N700" s="231"/>
      <c r="O700" s="231"/>
      <c r="P700" s="231"/>
      <c r="Q700" s="231">
        <v>1</v>
      </c>
      <c r="R700" s="231"/>
      <c r="S700" s="231"/>
      <c r="T700" s="231"/>
      <c r="U700" s="231"/>
      <c r="V700" s="239">
        <f>+Tabla2[[#This Row],[Dic]]+Tabla2[[#This Row],[Nov]]+Tabla2[[#This Row],[Oct]]+Tabla2[[#This Row],[Sep]]+Tabla2[[#This Row],[Ago]]+Tabla2[[#This Row],[Jul]]+Tabla2[[#This Row],[Jun]]+Tabla2[[#This Row],[May]]+Tabla2[[#This Row],[Abr]]+Tabla2[[#This Row],[Mar]]+Tabla2[[#This Row],[Feb]]+Tabla2[[#This Row],[Ene]]</f>
        <v>1</v>
      </c>
      <c r="W700" s="259" t="s">
        <v>497</v>
      </c>
      <c r="X700" s="259"/>
      <c r="Y700" s="232"/>
      <c r="Z700" s="231" t="s">
        <v>1862</v>
      </c>
    </row>
    <row r="701" spans="2:54" s="241" customFormat="1" ht="38.25" hidden="1">
      <c r="B701" s="263" t="e">
        <f>IF('Formulario PPGR2'!$G695="","",CONCATENATE('Formulario PPGR2'!$C695,".",'Formulario PPGR2'!$D695,".",'Formulario PPGR2'!$E695,".",'Formulario PPGR2'!$F695))</f>
        <v>#REF!</v>
      </c>
      <c r="C701" s="263" t="e">
        <f>IF('Formulario PPGR2'!$G695="","",'Formulario PPGR1'!#REF!)</f>
        <v>#REF!</v>
      </c>
      <c r="D701" s="263" t="e">
        <f>IF('Formulario PPGR2'!$G695="","",'Formulario PPGR1'!#REF!)</f>
        <v>#REF!</v>
      </c>
      <c r="E701" s="263" t="e">
        <f>IF('Formulario PPGR2'!$G695="","",'Formulario PPGR1'!#REF!)</f>
        <v>#REF!</v>
      </c>
      <c r="F701" s="263" t="e">
        <f>IF('Formulario PPGR2'!$G695="","",'Formulario PPGR1'!#REF!)</f>
        <v>#REF!</v>
      </c>
      <c r="G701" s="232" t="s">
        <v>446</v>
      </c>
      <c r="H701" s="232" t="s">
        <v>1942</v>
      </c>
      <c r="I701" s="234" t="s">
        <v>1943</v>
      </c>
      <c r="J701" s="231"/>
      <c r="K701" s="231"/>
      <c r="L701" s="231"/>
      <c r="M701" s="231"/>
      <c r="N701" s="231"/>
      <c r="O701" s="231"/>
      <c r="P701" s="231">
        <v>1</v>
      </c>
      <c r="Q701" s="231"/>
      <c r="R701" s="231"/>
      <c r="S701" s="231"/>
      <c r="T701" s="231"/>
      <c r="U701" s="231"/>
      <c r="V701" s="239">
        <f>+Tabla2[[#This Row],[Dic]]+Tabla2[[#This Row],[Nov]]+Tabla2[[#This Row],[Oct]]+Tabla2[[#This Row],[Sep]]+Tabla2[[#This Row],[Ago]]+Tabla2[[#This Row],[Jul]]+Tabla2[[#This Row],[Jun]]+Tabla2[[#This Row],[May]]+Tabla2[[#This Row],[Abr]]+Tabla2[[#This Row],[Mar]]+Tabla2[[#This Row],[Feb]]+Tabla2[[#This Row],[Ene]]</f>
        <v>1</v>
      </c>
      <c r="W701" s="259" t="s">
        <v>513</v>
      </c>
      <c r="X701" s="259"/>
      <c r="Y701" s="232"/>
      <c r="Z701" s="231" t="s">
        <v>1862</v>
      </c>
    </row>
    <row r="702" spans="2:54" s="241" customFormat="1" ht="38.25" hidden="1">
      <c r="B702" s="263" t="e">
        <f>IF('Formulario PPGR2'!$G696="","",CONCATENATE('Formulario PPGR2'!$C696,".",'Formulario PPGR2'!$D696,".",'Formulario PPGR2'!$E696,".",'Formulario PPGR2'!$F696))</f>
        <v>#REF!</v>
      </c>
      <c r="C702" s="263" t="e">
        <f>IF('Formulario PPGR2'!$G696="","",'Formulario PPGR1'!#REF!)</f>
        <v>#REF!</v>
      </c>
      <c r="D702" s="263" t="e">
        <f>IF('Formulario PPGR2'!$G696="","",'Formulario PPGR1'!#REF!)</f>
        <v>#REF!</v>
      </c>
      <c r="E702" s="263" t="e">
        <f>IF('Formulario PPGR2'!$G696="","",'Formulario PPGR1'!#REF!)</f>
        <v>#REF!</v>
      </c>
      <c r="F702" s="263" t="e">
        <f>IF('Formulario PPGR2'!$G696="","",'Formulario PPGR1'!#REF!)</f>
        <v>#REF!</v>
      </c>
      <c r="G702" s="232" t="s">
        <v>446</v>
      </c>
      <c r="H702" s="232" t="s">
        <v>1944</v>
      </c>
      <c r="I702" s="234" t="s">
        <v>1945</v>
      </c>
      <c r="J702" s="231"/>
      <c r="K702" s="231"/>
      <c r="L702" s="231"/>
      <c r="M702" s="231"/>
      <c r="N702" s="231"/>
      <c r="O702" s="231"/>
      <c r="P702" s="231"/>
      <c r="Q702" s="231">
        <v>1</v>
      </c>
      <c r="R702" s="231"/>
      <c r="S702" s="231"/>
      <c r="T702" s="231"/>
      <c r="U702" s="231"/>
      <c r="V702" s="239">
        <f>+Tabla2[[#This Row],[Dic]]+Tabla2[[#This Row],[Nov]]+Tabla2[[#This Row],[Oct]]+Tabla2[[#This Row],[Sep]]+Tabla2[[#This Row],[Ago]]+Tabla2[[#This Row],[Jul]]+Tabla2[[#This Row],[Jun]]+Tabla2[[#This Row],[May]]+Tabla2[[#This Row],[Abr]]+Tabla2[[#This Row],[Mar]]+Tabla2[[#This Row],[Feb]]+Tabla2[[#This Row],[Ene]]</f>
        <v>1</v>
      </c>
      <c r="W702" s="259" t="s">
        <v>497</v>
      </c>
      <c r="X702" s="259"/>
      <c r="Y702" s="232"/>
      <c r="Z702" s="231" t="s">
        <v>1862</v>
      </c>
    </row>
    <row r="703" spans="2:54" s="241" customFormat="1" ht="38.25" hidden="1">
      <c r="B703" s="263" t="e">
        <f>IF('Formulario PPGR2'!$G697="","",CONCATENATE('Formulario PPGR2'!$C697,".",'Formulario PPGR2'!$D697,".",'Formulario PPGR2'!$E697,".",'Formulario PPGR2'!$F697))</f>
        <v>#REF!</v>
      </c>
      <c r="C703" s="263" t="e">
        <f>IF('Formulario PPGR2'!$G697="","",'Formulario PPGR1'!#REF!)</f>
        <v>#REF!</v>
      </c>
      <c r="D703" s="263" t="e">
        <f>IF('Formulario PPGR2'!$G697="","",'Formulario PPGR1'!#REF!)</f>
        <v>#REF!</v>
      </c>
      <c r="E703" s="263" t="e">
        <f>IF('Formulario PPGR2'!$G697="","",'Formulario PPGR1'!#REF!)</f>
        <v>#REF!</v>
      </c>
      <c r="F703" s="263" t="e">
        <f>IF('Formulario PPGR2'!$G697="","",'Formulario PPGR1'!#REF!)</f>
        <v>#REF!</v>
      </c>
      <c r="G703" s="232" t="s">
        <v>446</v>
      </c>
      <c r="H703" s="232" t="s">
        <v>1946</v>
      </c>
      <c r="I703" s="234" t="s">
        <v>1947</v>
      </c>
      <c r="J703" s="231"/>
      <c r="K703" s="231"/>
      <c r="L703" s="231"/>
      <c r="M703" s="231">
        <v>1</v>
      </c>
      <c r="N703" s="231"/>
      <c r="O703" s="231"/>
      <c r="P703" s="231"/>
      <c r="Q703" s="231"/>
      <c r="R703" s="231"/>
      <c r="S703" s="231"/>
      <c r="T703" s="231"/>
      <c r="U703" s="231"/>
      <c r="V703" s="239">
        <f>+Tabla2[[#This Row],[Dic]]+Tabla2[[#This Row],[Nov]]+Tabla2[[#This Row],[Oct]]+Tabla2[[#This Row],[Sep]]+Tabla2[[#This Row],[Ago]]+Tabla2[[#This Row],[Jul]]+Tabla2[[#This Row],[Jun]]+Tabla2[[#This Row],[May]]+Tabla2[[#This Row],[Abr]]+Tabla2[[#This Row],[Mar]]+Tabla2[[#This Row],[Feb]]+Tabla2[[#This Row],[Ene]]</f>
        <v>1</v>
      </c>
      <c r="W703" s="259" t="s">
        <v>496</v>
      </c>
      <c r="X703" s="259"/>
      <c r="Y703" s="232"/>
      <c r="Z703" s="231" t="s">
        <v>1862</v>
      </c>
    </row>
    <row r="704" spans="2:54" s="241" customFormat="1" ht="51" hidden="1">
      <c r="B704" s="263" t="e">
        <f>IF('Formulario PPGR2'!$G698="","",CONCATENATE('Formulario PPGR2'!$C698,".",'Formulario PPGR2'!$D698,".",'Formulario PPGR2'!$E698,".",'Formulario PPGR2'!$F698))</f>
        <v>#REF!</v>
      </c>
      <c r="C704" s="263" t="e">
        <f>IF('Formulario PPGR2'!$G698="","",'Formulario PPGR1'!#REF!)</f>
        <v>#REF!</v>
      </c>
      <c r="D704" s="263" t="e">
        <f>IF('Formulario PPGR2'!$G698="","",'Formulario PPGR1'!#REF!)</f>
        <v>#REF!</v>
      </c>
      <c r="E704" s="263" t="e">
        <f>IF('Formulario PPGR2'!$G698="","",'Formulario PPGR1'!#REF!)</f>
        <v>#REF!</v>
      </c>
      <c r="F704" s="263" t="e">
        <f>IF('Formulario PPGR2'!$G698="","",'Formulario PPGR1'!#REF!)</f>
        <v>#REF!</v>
      </c>
      <c r="G704" s="232" t="s">
        <v>450</v>
      </c>
      <c r="H704" s="232" t="s">
        <v>1948</v>
      </c>
      <c r="I704" s="234" t="s">
        <v>1949</v>
      </c>
      <c r="J704" s="231">
        <v>1</v>
      </c>
      <c r="K704" s="231"/>
      <c r="L704" s="231"/>
      <c r="M704" s="231"/>
      <c r="N704" s="231"/>
      <c r="O704" s="231"/>
      <c r="P704" s="231"/>
      <c r="Q704" s="231"/>
      <c r="R704" s="231"/>
      <c r="S704" s="231"/>
      <c r="T704" s="231"/>
      <c r="U704" s="231"/>
      <c r="V704" s="239">
        <f>+Tabla2[[#This Row],[Dic]]+Tabla2[[#This Row],[Nov]]+Tabla2[[#This Row],[Oct]]+Tabla2[[#This Row],[Sep]]+Tabla2[[#This Row],[Ago]]+Tabla2[[#This Row],[Jul]]+Tabla2[[#This Row],[Jun]]+Tabla2[[#This Row],[May]]+Tabla2[[#This Row],[Abr]]+Tabla2[[#This Row],[Mar]]+Tabla2[[#This Row],[Feb]]+Tabla2[[#This Row],[Ene]]</f>
        <v>1</v>
      </c>
      <c r="W704" s="259" t="s">
        <v>735</v>
      </c>
      <c r="X704" s="259"/>
      <c r="Y704" s="232"/>
      <c r="Z704" s="231" t="s">
        <v>1862</v>
      </c>
    </row>
    <row r="705" spans="2:26" s="241" customFormat="1" ht="51" hidden="1">
      <c r="B705" s="263" t="e">
        <f>IF('Formulario PPGR2'!$G699="","",CONCATENATE('Formulario PPGR2'!$C699,".",'Formulario PPGR2'!$D699,".",'Formulario PPGR2'!$E699,".",'Formulario PPGR2'!$F699))</f>
        <v>#REF!</v>
      </c>
      <c r="C705" s="263" t="e">
        <f>IF('Formulario PPGR2'!$G699="","",'Formulario PPGR1'!#REF!)</f>
        <v>#REF!</v>
      </c>
      <c r="D705" s="263" t="e">
        <f>IF('Formulario PPGR2'!$G699="","",'Formulario PPGR1'!#REF!)</f>
        <v>#REF!</v>
      </c>
      <c r="E705" s="263" t="e">
        <f>IF('Formulario PPGR2'!$G699="","",'Formulario PPGR1'!#REF!)</f>
        <v>#REF!</v>
      </c>
      <c r="F705" s="263" t="e">
        <f>IF('Formulario PPGR2'!$G699="","",'Formulario PPGR1'!#REF!)</f>
        <v>#REF!</v>
      </c>
      <c r="G705" s="232" t="s">
        <v>450</v>
      </c>
      <c r="H705" s="232" t="s">
        <v>1950</v>
      </c>
      <c r="I705" s="234" t="s">
        <v>1951</v>
      </c>
      <c r="J705" s="231">
        <v>1</v>
      </c>
      <c r="K705" s="231"/>
      <c r="L705" s="231"/>
      <c r="M705" s="231"/>
      <c r="N705" s="231"/>
      <c r="O705" s="231"/>
      <c r="P705" s="231"/>
      <c r="Q705" s="231"/>
      <c r="R705" s="231"/>
      <c r="S705" s="231"/>
      <c r="T705" s="231"/>
      <c r="U705" s="231"/>
      <c r="V705" s="239">
        <f>+Tabla2[[#This Row],[Dic]]+Tabla2[[#This Row],[Nov]]+Tabla2[[#This Row],[Oct]]+Tabla2[[#This Row],[Sep]]+Tabla2[[#This Row],[Ago]]+Tabla2[[#This Row],[Jul]]+Tabla2[[#This Row],[Jun]]+Tabla2[[#This Row],[May]]+Tabla2[[#This Row],[Abr]]+Tabla2[[#This Row],[Mar]]+Tabla2[[#This Row],[Feb]]+Tabla2[[#This Row],[Ene]]</f>
        <v>1</v>
      </c>
      <c r="W705" s="259" t="s">
        <v>496</v>
      </c>
      <c r="X705" s="259"/>
      <c r="Y705" s="232"/>
      <c r="Z705" s="231" t="s">
        <v>1862</v>
      </c>
    </row>
    <row r="706" spans="2:26" s="241" customFormat="1" ht="51" hidden="1">
      <c r="B706" s="263" t="e">
        <f>IF('Formulario PPGR2'!$G700="","",CONCATENATE('Formulario PPGR2'!$C700,".",'Formulario PPGR2'!$D700,".",'Formulario PPGR2'!$E700,".",'Formulario PPGR2'!$F700))</f>
        <v>#REF!</v>
      </c>
      <c r="C706" s="263" t="e">
        <f>IF('Formulario PPGR2'!$G700="","",'Formulario PPGR1'!#REF!)</f>
        <v>#REF!</v>
      </c>
      <c r="D706" s="263" t="e">
        <f>IF('Formulario PPGR2'!$G700="","",'Formulario PPGR1'!#REF!)</f>
        <v>#REF!</v>
      </c>
      <c r="E706" s="263" t="e">
        <f>IF('Formulario PPGR2'!$G700="","",'Formulario PPGR1'!#REF!)</f>
        <v>#REF!</v>
      </c>
      <c r="F706" s="263" t="e">
        <f>IF('Formulario PPGR2'!$G700="","",'Formulario PPGR1'!#REF!)</f>
        <v>#REF!</v>
      </c>
      <c r="G706" s="232" t="s">
        <v>450</v>
      </c>
      <c r="H706" s="232" t="s">
        <v>1952</v>
      </c>
      <c r="I706" s="234" t="s">
        <v>1953</v>
      </c>
      <c r="J706" s="231"/>
      <c r="K706" s="231">
        <v>1</v>
      </c>
      <c r="L706" s="231"/>
      <c r="M706" s="231"/>
      <c r="N706" s="231"/>
      <c r="O706" s="231"/>
      <c r="P706" s="231"/>
      <c r="Q706" s="231"/>
      <c r="R706" s="231"/>
      <c r="S706" s="231"/>
      <c r="T706" s="231"/>
      <c r="U706" s="231"/>
      <c r="V706" s="239">
        <f>+Tabla2[[#This Row],[Dic]]+Tabla2[[#This Row],[Nov]]+Tabla2[[#This Row],[Oct]]+Tabla2[[#This Row],[Sep]]+Tabla2[[#This Row],[Ago]]+Tabla2[[#This Row],[Jul]]+Tabla2[[#This Row],[Jun]]+Tabla2[[#This Row],[May]]+Tabla2[[#This Row],[Abr]]+Tabla2[[#This Row],[Mar]]+Tabla2[[#This Row],[Feb]]+Tabla2[[#This Row],[Ene]]</f>
        <v>1</v>
      </c>
      <c r="W706" s="259" t="s">
        <v>496</v>
      </c>
      <c r="X706" s="259"/>
      <c r="Y706" s="232"/>
      <c r="Z706" s="231" t="s">
        <v>1862</v>
      </c>
    </row>
    <row r="707" spans="2:26" s="241" customFormat="1" ht="51" hidden="1">
      <c r="B707" s="263" t="e">
        <f>IF('Formulario PPGR2'!$G701="","",CONCATENATE('Formulario PPGR2'!$C701,".",'Formulario PPGR2'!$D701,".",'Formulario PPGR2'!$E701,".",'Formulario PPGR2'!$F701))</f>
        <v>#REF!</v>
      </c>
      <c r="C707" s="263" t="e">
        <f>IF('Formulario PPGR2'!$G701="","",'Formulario PPGR1'!#REF!)</f>
        <v>#REF!</v>
      </c>
      <c r="D707" s="263" t="e">
        <f>IF('Formulario PPGR2'!$G701="","",'Formulario PPGR1'!#REF!)</f>
        <v>#REF!</v>
      </c>
      <c r="E707" s="263" t="e">
        <f>IF('Formulario PPGR2'!$G701="","",'Formulario PPGR1'!#REF!)</f>
        <v>#REF!</v>
      </c>
      <c r="F707" s="263" t="e">
        <f>IF('Formulario PPGR2'!$G701="","",'Formulario PPGR1'!#REF!)</f>
        <v>#REF!</v>
      </c>
      <c r="G707" s="232" t="s">
        <v>450</v>
      </c>
      <c r="H707" s="232" t="s">
        <v>1954</v>
      </c>
      <c r="I707" s="234" t="s">
        <v>1955</v>
      </c>
      <c r="J707" s="231"/>
      <c r="K707" s="231"/>
      <c r="L707" s="231">
        <v>1</v>
      </c>
      <c r="M707" s="231"/>
      <c r="N707" s="231"/>
      <c r="O707" s="231">
        <v>1</v>
      </c>
      <c r="P707" s="231"/>
      <c r="Q707" s="231"/>
      <c r="R707" s="231">
        <v>1</v>
      </c>
      <c r="S707" s="231"/>
      <c r="T707" s="231"/>
      <c r="U707" s="231">
        <v>1</v>
      </c>
      <c r="V707" s="239">
        <f>+Tabla2[[#This Row],[Dic]]+Tabla2[[#This Row],[Nov]]+Tabla2[[#This Row],[Oct]]+Tabla2[[#This Row],[Sep]]+Tabla2[[#This Row],[Ago]]+Tabla2[[#This Row],[Jul]]+Tabla2[[#This Row],[Jun]]+Tabla2[[#This Row],[May]]+Tabla2[[#This Row],[Abr]]+Tabla2[[#This Row],[Mar]]+Tabla2[[#This Row],[Feb]]+Tabla2[[#This Row],[Ene]]</f>
        <v>4</v>
      </c>
      <c r="W707" s="259" t="s">
        <v>513</v>
      </c>
      <c r="X707" s="259"/>
      <c r="Y707" s="232"/>
      <c r="Z707" s="231" t="s">
        <v>1862</v>
      </c>
    </row>
    <row r="708" spans="2:26" s="241" customFormat="1" ht="51" hidden="1">
      <c r="B708" s="263" t="e">
        <f>IF('Formulario PPGR2'!$G702="","",CONCATENATE('Formulario PPGR2'!$C702,".",'Formulario PPGR2'!$D702,".",'Formulario PPGR2'!$E702,".",'Formulario PPGR2'!$F702))</f>
        <v>#REF!</v>
      </c>
      <c r="C708" s="263" t="e">
        <f>IF('Formulario PPGR2'!$G702="","",'Formulario PPGR1'!#REF!)</f>
        <v>#REF!</v>
      </c>
      <c r="D708" s="263" t="e">
        <f>IF('Formulario PPGR2'!$G702="","",'Formulario PPGR1'!#REF!)</f>
        <v>#REF!</v>
      </c>
      <c r="E708" s="263" t="e">
        <f>IF('Formulario PPGR2'!$G702="","",'Formulario PPGR1'!#REF!)</f>
        <v>#REF!</v>
      </c>
      <c r="F708" s="263" t="e">
        <f>IF('Formulario PPGR2'!$G702="","",'Formulario PPGR1'!#REF!)</f>
        <v>#REF!</v>
      </c>
      <c r="G708" s="232" t="s">
        <v>450</v>
      </c>
      <c r="H708" s="232" t="s">
        <v>1956</v>
      </c>
      <c r="I708" s="234" t="s">
        <v>1957</v>
      </c>
      <c r="J708" s="231"/>
      <c r="K708" s="231"/>
      <c r="L708" s="231"/>
      <c r="M708" s="231"/>
      <c r="N708" s="231"/>
      <c r="O708" s="231">
        <v>1</v>
      </c>
      <c r="P708" s="231"/>
      <c r="Q708" s="231"/>
      <c r="R708" s="231">
        <v>1</v>
      </c>
      <c r="S708" s="231"/>
      <c r="T708" s="231"/>
      <c r="U708" s="231">
        <v>1</v>
      </c>
      <c r="V708" s="239">
        <f>+Tabla2[[#This Row],[Dic]]+Tabla2[[#This Row],[Nov]]+Tabla2[[#This Row],[Oct]]+Tabla2[[#This Row],[Sep]]+Tabla2[[#This Row],[Ago]]+Tabla2[[#This Row],[Jul]]+Tabla2[[#This Row],[Jun]]+Tabla2[[#This Row],[May]]+Tabla2[[#This Row],[Abr]]+Tabla2[[#This Row],[Mar]]+Tabla2[[#This Row],[Feb]]+Tabla2[[#This Row],[Ene]]</f>
        <v>3</v>
      </c>
      <c r="W708" s="259" t="s">
        <v>513</v>
      </c>
      <c r="X708" s="259"/>
      <c r="Y708" s="232"/>
      <c r="Z708" s="231" t="s">
        <v>1862</v>
      </c>
    </row>
    <row r="709" spans="2:26" s="241" customFormat="1" ht="51" hidden="1">
      <c r="B709" s="263" t="e">
        <f>IF('Formulario PPGR2'!$G703="","",CONCATENATE('Formulario PPGR2'!$C703,".",'Formulario PPGR2'!$D703,".",'Formulario PPGR2'!$E703,".",'Formulario PPGR2'!$F703))</f>
        <v>#REF!</v>
      </c>
      <c r="C709" s="263" t="e">
        <f>IF('Formulario PPGR2'!$G703="","",'Formulario PPGR1'!#REF!)</f>
        <v>#REF!</v>
      </c>
      <c r="D709" s="263" t="e">
        <f>IF('Formulario PPGR2'!$G703="","",'Formulario PPGR1'!#REF!)</f>
        <v>#REF!</v>
      </c>
      <c r="E709" s="263" t="e">
        <f>IF('Formulario PPGR2'!$G703="","",'Formulario PPGR1'!#REF!)</f>
        <v>#REF!</v>
      </c>
      <c r="F709" s="263" t="e">
        <f>IF('Formulario PPGR2'!$G703="","",'Formulario PPGR1'!#REF!)</f>
        <v>#REF!</v>
      </c>
      <c r="G709" s="232" t="s">
        <v>450</v>
      </c>
      <c r="H709" s="232" t="s">
        <v>1958</v>
      </c>
      <c r="I709" s="234" t="s">
        <v>1959</v>
      </c>
      <c r="J709" s="231"/>
      <c r="K709" s="231"/>
      <c r="L709" s="231">
        <v>1</v>
      </c>
      <c r="M709" s="231"/>
      <c r="N709" s="231"/>
      <c r="O709" s="231">
        <v>1</v>
      </c>
      <c r="P709" s="231"/>
      <c r="Q709" s="231"/>
      <c r="R709" s="231">
        <v>1</v>
      </c>
      <c r="S709" s="231"/>
      <c r="T709" s="231"/>
      <c r="U709" s="231">
        <v>1</v>
      </c>
      <c r="V709" s="239">
        <f>+Tabla2[[#This Row],[Dic]]+Tabla2[[#This Row],[Nov]]+Tabla2[[#This Row],[Oct]]+Tabla2[[#This Row],[Sep]]+Tabla2[[#This Row],[Ago]]+Tabla2[[#This Row],[Jul]]+Tabla2[[#This Row],[Jun]]+Tabla2[[#This Row],[May]]+Tabla2[[#This Row],[Abr]]+Tabla2[[#This Row],[Mar]]+Tabla2[[#This Row],[Feb]]+Tabla2[[#This Row],[Ene]]</f>
        <v>4</v>
      </c>
      <c r="W709" s="259" t="s">
        <v>513</v>
      </c>
      <c r="X709" s="259"/>
      <c r="Y709" s="232"/>
      <c r="Z709" s="231" t="s">
        <v>1862</v>
      </c>
    </row>
    <row r="710" spans="2:26" s="241" customFormat="1" ht="51" hidden="1">
      <c r="B710" s="263" t="e">
        <f>IF('Formulario PPGR2'!$G704="","",CONCATENATE('Formulario PPGR2'!$C704,".",'Formulario PPGR2'!$D704,".",'Formulario PPGR2'!$E704,".",'Formulario PPGR2'!$F704))</f>
        <v>#REF!</v>
      </c>
      <c r="C710" s="263" t="e">
        <f>IF('Formulario PPGR2'!$G704="","",'Formulario PPGR1'!#REF!)</f>
        <v>#REF!</v>
      </c>
      <c r="D710" s="263" t="e">
        <f>IF('Formulario PPGR2'!$G704="","",'Formulario PPGR1'!#REF!)</f>
        <v>#REF!</v>
      </c>
      <c r="E710" s="263" t="e">
        <f>IF('Formulario PPGR2'!$G704="","",'Formulario PPGR1'!#REF!)</f>
        <v>#REF!</v>
      </c>
      <c r="F710" s="263" t="e">
        <f>IF('Formulario PPGR2'!$G704="","",'Formulario PPGR1'!#REF!)</f>
        <v>#REF!</v>
      </c>
      <c r="G710" s="232" t="s">
        <v>450</v>
      </c>
      <c r="H710" s="232" t="s">
        <v>1960</v>
      </c>
      <c r="I710" s="234" t="s">
        <v>1961</v>
      </c>
      <c r="J710" s="231"/>
      <c r="K710" s="231">
        <v>1</v>
      </c>
      <c r="L710" s="231"/>
      <c r="M710" s="231"/>
      <c r="N710" s="231"/>
      <c r="O710" s="231"/>
      <c r="P710" s="231"/>
      <c r="Q710" s="231"/>
      <c r="R710" s="231"/>
      <c r="S710" s="231"/>
      <c r="T710" s="231"/>
      <c r="U710" s="231"/>
      <c r="V710" s="239">
        <f>+Tabla2[[#This Row],[Dic]]+Tabla2[[#This Row],[Nov]]+Tabla2[[#This Row],[Oct]]+Tabla2[[#This Row],[Sep]]+Tabla2[[#This Row],[Ago]]+Tabla2[[#This Row],[Jul]]+Tabla2[[#This Row],[Jun]]+Tabla2[[#This Row],[May]]+Tabla2[[#This Row],[Abr]]+Tabla2[[#This Row],[Mar]]+Tabla2[[#This Row],[Feb]]+Tabla2[[#This Row],[Ene]]</f>
        <v>1</v>
      </c>
      <c r="W710" s="259" t="s">
        <v>496</v>
      </c>
      <c r="X710" s="259"/>
      <c r="Y710" s="232"/>
      <c r="Z710" s="231" t="s">
        <v>1862</v>
      </c>
    </row>
    <row r="711" spans="2:26" s="241" customFormat="1" ht="51" hidden="1">
      <c r="B711" s="263" t="e">
        <f>IF('Formulario PPGR2'!$G705="","",CONCATENATE('Formulario PPGR2'!$C705,".",'Formulario PPGR2'!$D705,".",'Formulario PPGR2'!$E705,".",'Formulario PPGR2'!$F705))</f>
        <v>#REF!</v>
      </c>
      <c r="C711" s="263" t="e">
        <f>IF('Formulario PPGR2'!$G705="","",'Formulario PPGR1'!#REF!)</f>
        <v>#REF!</v>
      </c>
      <c r="D711" s="263" t="e">
        <f>IF('Formulario PPGR2'!$G705="","",'Formulario PPGR1'!#REF!)</f>
        <v>#REF!</v>
      </c>
      <c r="E711" s="263" t="e">
        <f>IF('Formulario PPGR2'!$G705="","",'Formulario PPGR1'!#REF!)</f>
        <v>#REF!</v>
      </c>
      <c r="F711" s="263" t="e">
        <f>IF('Formulario PPGR2'!$G705="","",'Formulario PPGR1'!#REF!)</f>
        <v>#REF!</v>
      </c>
      <c r="G711" s="232" t="s">
        <v>450</v>
      </c>
      <c r="H711" s="232" t="s">
        <v>1962</v>
      </c>
      <c r="I711" s="234" t="s">
        <v>1963</v>
      </c>
      <c r="J711" s="231"/>
      <c r="K711" s="231"/>
      <c r="L711" s="231"/>
      <c r="M711" s="231"/>
      <c r="N711" s="231"/>
      <c r="O711" s="231">
        <v>1</v>
      </c>
      <c r="P711" s="231"/>
      <c r="Q711" s="231"/>
      <c r="R711" s="231"/>
      <c r="S711" s="231"/>
      <c r="T711" s="231"/>
      <c r="U711" s="231">
        <v>1</v>
      </c>
      <c r="V711" s="239">
        <f>+Tabla2[[#This Row],[Dic]]+Tabla2[[#This Row],[Nov]]+Tabla2[[#This Row],[Oct]]+Tabla2[[#This Row],[Sep]]+Tabla2[[#This Row],[Ago]]+Tabla2[[#This Row],[Jul]]+Tabla2[[#This Row],[Jun]]+Tabla2[[#This Row],[May]]+Tabla2[[#This Row],[Abr]]+Tabla2[[#This Row],[Mar]]+Tabla2[[#This Row],[Feb]]+Tabla2[[#This Row],[Ene]]</f>
        <v>2</v>
      </c>
      <c r="W711" s="259" t="s">
        <v>513</v>
      </c>
      <c r="X711" s="259"/>
      <c r="Y711" s="232"/>
      <c r="Z711" s="231" t="s">
        <v>1862</v>
      </c>
    </row>
    <row r="712" spans="2:26" s="241" customFormat="1" ht="51" hidden="1">
      <c r="B712" s="263" t="e">
        <f>IF('Formulario PPGR2'!$G706="","",CONCATENATE('Formulario PPGR2'!$C706,".",'Formulario PPGR2'!$D706,".",'Formulario PPGR2'!$E706,".",'Formulario PPGR2'!$F706))</f>
        <v>#REF!</v>
      </c>
      <c r="C712" s="263" t="e">
        <f>IF('Formulario PPGR2'!$G706="","",'Formulario PPGR1'!#REF!)</f>
        <v>#REF!</v>
      </c>
      <c r="D712" s="263" t="e">
        <f>IF('Formulario PPGR2'!$G706="","",'Formulario PPGR1'!#REF!)</f>
        <v>#REF!</v>
      </c>
      <c r="E712" s="263" t="e">
        <f>IF('Formulario PPGR2'!$G706="","",'Formulario PPGR1'!#REF!)</f>
        <v>#REF!</v>
      </c>
      <c r="F712" s="263" t="e">
        <f>IF('Formulario PPGR2'!$G706="","",'Formulario PPGR1'!#REF!)</f>
        <v>#REF!</v>
      </c>
      <c r="G712" s="232" t="s">
        <v>450</v>
      </c>
      <c r="H712" s="232" t="s">
        <v>1964</v>
      </c>
      <c r="I712" s="232" t="s">
        <v>1965</v>
      </c>
      <c r="J712" s="231"/>
      <c r="K712" s="231"/>
      <c r="L712" s="231"/>
      <c r="M712" s="231"/>
      <c r="N712" s="231"/>
      <c r="O712" s="231">
        <v>1</v>
      </c>
      <c r="P712" s="231"/>
      <c r="Q712" s="231"/>
      <c r="R712" s="231">
        <v>1</v>
      </c>
      <c r="S712" s="231"/>
      <c r="T712" s="231"/>
      <c r="U712" s="231">
        <v>1</v>
      </c>
      <c r="V712" s="239">
        <f>+Tabla2[[#This Row],[Dic]]+Tabla2[[#This Row],[Nov]]+Tabla2[[#This Row],[Oct]]+Tabla2[[#This Row],[Sep]]+Tabla2[[#This Row],[Ago]]+Tabla2[[#This Row],[Jul]]+Tabla2[[#This Row],[Jun]]+Tabla2[[#This Row],[May]]+Tabla2[[#This Row],[Abr]]+Tabla2[[#This Row],[Mar]]+Tabla2[[#This Row],[Feb]]+Tabla2[[#This Row],[Ene]]</f>
        <v>3</v>
      </c>
      <c r="W712" s="259" t="s">
        <v>513</v>
      </c>
      <c r="X712" s="259"/>
      <c r="Y712" s="232"/>
      <c r="Z712" s="231" t="s">
        <v>1862</v>
      </c>
    </row>
    <row r="713" spans="2:26" s="241" customFormat="1" ht="51" hidden="1">
      <c r="B713" s="263" t="e">
        <f>IF('Formulario PPGR2'!$G707="","",CONCATENATE('Formulario PPGR2'!$C707,".",'Formulario PPGR2'!$D707,".",'Formulario PPGR2'!$E707,".",'Formulario PPGR2'!$F707))</f>
        <v>#REF!</v>
      </c>
      <c r="C713" s="263" t="e">
        <f>IF('Formulario PPGR2'!$G707="","",'Formulario PPGR1'!#REF!)</f>
        <v>#REF!</v>
      </c>
      <c r="D713" s="263" t="e">
        <f>IF('Formulario PPGR2'!$G707="","",'Formulario PPGR1'!#REF!)</f>
        <v>#REF!</v>
      </c>
      <c r="E713" s="263" t="e">
        <f>IF('Formulario PPGR2'!$G707="","",'Formulario PPGR1'!#REF!)</f>
        <v>#REF!</v>
      </c>
      <c r="F713" s="263" t="e">
        <f>IF('Formulario PPGR2'!$G707="","",'Formulario PPGR1'!#REF!)</f>
        <v>#REF!</v>
      </c>
      <c r="G713" s="232" t="s">
        <v>455</v>
      </c>
      <c r="H713" s="232" t="s">
        <v>1966</v>
      </c>
      <c r="I713" s="232" t="s">
        <v>1967</v>
      </c>
      <c r="J713" s="231"/>
      <c r="K713" s="231">
        <v>1</v>
      </c>
      <c r="L713" s="231"/>
      <c r="M713" s="231"/>
      <c r="N713" s="231"/>
      <c r="O713" s="231"/>
      <c r="P713" s="231"/>
      <c r="Q713" s="231"/>
      <c r="R713" s="231"/>
      <c r="S713" s="231"/>
      <c r="T713" s="231"/>
      <c r="U713" s="231"/>
      <c r="V713" s="239">
        <f>+Tabla2[[#This Row],[Dic]]+Tabla2[[#This Row],[Nov]]+Tabla2[[#This Row],[Oct]]+Tabla2[[#This Row],[Sep]]+Tabla2[[#This Row],[Ago]]+Tabla2[[#This Row],[Jul]]+Tabla2[[#This Row],[Jun]]+Tabla2[[#This Row],[May]]+Tabla2[[#This Row],[Abr]]+Tabla2[[#This Row],[Mar]]+Tabla2[[#This Row],[Feb]]+Tabla2[[#This Row],[Ene]]</f>
        <v>1</v>
      </c>
      <c r="W713" s="259" t="s">
        <v>735</v>
      </c>
      <c r="X713" s="259" t="s">
        <v>507</v>
      </c>
      <c r="Y713" s="232" t="s">
        <v>1683</v>
      </c>
      <c r="Z713" s="231" t="s">
        <v>1862</v>
      </c>
    </row>
    <row r="714" spans="2:26" s="241" customFormat="1" ht="51" hidden="1">
      <c r="B714" s="263" t="e">
        <f>IF('Formulario PPGR2'!$G708="","",CONCATENATE('Formulario PPGR2'!$C708,".",'Formulario PPGR2'!$D708,".",'Formulario PPGR2'!$E708,".",'Formulario PPGR2'!$F708))</f>
        <v>#REF!</v>
      </c>
      <c r="C714" s="263" t="e">
        <f>IF('Formulario PPGR2'!$G708="","",'Formulario PPGR1'!#REF!)</f>
        <v>#REF!</v>
      </c>
      <c r="D714" s="263" t="e">
        <f>IF('Formulario PPGR2'!$G708="","",'Formulario PPGR1'!#REF!)</f>
        <v>#REF!</v>
      </c>
      <c r="E714" s="263" t="e">
        <f>IF('Formulario PPGR2'!$G708="","",'Formulario PPGR1'!#REF!)</f>
        <v>#REF!</v>
      </c>
      <c r="F714" s="263" t="e">
        <f>IF('Formulario PPGR2'!$G708="","",'Formulario PPGR1'!#REF!)</f>
        <v>#REF!</v>
      </c>
      <c r="G714" s="232" t="s">
        <v>455</v>
      </c>
      <c r="H714" s="232" t="s">
        <v>1968</v>
      </c>
      <c r="I714" s="232" t="s">
        <v>1969</v>
      </c>
      <c r="J714" s="231"/>
      <c r="K714" s="231"/>
      <c r="L714" s="231"/>
      <c r="M714" s="231"/>
      <c r="N714" s="231"/>
      <c r="O714" s="231"/>
      <c r="P714" s="231"/>
      <c r="Q714" s="231"/>
      <c r="R714" s="231"/>
      <c r="S714" s="231"/>
      <c r="T714" s="231"/>
      <c r="U714" s="231">
        <v>1</v>
      </c>
      <c r="V714" s="239">
        <f>+Tabla2[[#This Row],[Dic]]+Tabla2[[#This Row],[Nov]]+Tabla2[[#This Row],[Oct]]+Tabla2[[#This Row],[Sep]]+Tabla2[[#This Row],[Ago]]+Tabla2[[#This Row],[Jul]]+Tabla2[[#This Row],[Jun]]+Tabla2[[#This Row],[May]]+Tabla2[[#This Row],[Abr]]+Tabla2[[#This Row],[Mar]]+Tabla2[[#This Row],[Feb]]+Tabla2[[#This Row],[Ene]]</f>
        <v>1</v>
      </c>
      <c r="W714" s="259" t="s">
        <v>497</v>
      </c>
      <c r="X714" s="259"/>
      <c r="Y714" s="232"/>
      <c r="Z714" s="231" t="s">
        <v>1862</v>
      </c>
    </row>
    <row r="715" spans="2:26" s="241" customFormat="1" ht="51" hidden="1">
      <c r="B715" s="263" t="e">
        <f>IF('Formulario PPGR2'!$G709="","",CONCATENATE('Formulario PPGR2'!$C709,".",'Formulario PPGR2'!$D709,".",'Formulario PPGR2'!$E709,".",'Formulario PPGR2'!$F709))</f>
        <v>#REF!</v>
      </c>
      <c r="C715" s="263" t="e">
        <f>IF('Formulario PPGR2'!$G709="","",'Formulario PPGR1'!#REF!)</f>
        <v>#REF!</v>
      </c>
      <c r="D715" s="263" t="e">
        <f>IF('Formulario PPGR2'!$G709="","",'Formulario PPGR1'!#REF!)</f>
        <v>#REF!</v>
      </c>
      <c r="E715" s="263" t="e">
        <f>IF('Formulario PPGR2'!$G709="","",'Formulario PPGR1'!#REF!)</f>
        <v>#REF!</v>
      </c>
      <c r="F715" s="263" t="e">
        <f>IF('Formulario PPGR2'!$G709="","",'Formulario PPGR1'!#REF!)</f>
        <v>#REF!</v>
      </c>
      <c r="G715" s="232" t="s">
        <v>455</v>
      </c>
      <c r="H715" s="232" t="s">
        <v>1970</v>
      </c>
      <c r="I715" s="232" t="s">
        <v>1971</v>
      </c>
      <c r="J715" s="231">
        <v>1</v>
      </c>
      <c r="K715" s="231">
        <v>1</v>
      </c>
      <c r="L715" s="231">
        <v>1</v>
      </c>
      <c r="M715" s="231">
        <v>1</v>
      </c>
      <c r="N715" s="231">
        <v>1</v>
      </c>
      <c r="O715" s="231">
        <v>1</v>
      </c>
      <c r="P715" s="231">
        <v>1</v>
      </c>
      <c r="Q715" s="231">
        <v>1</v>
      </c>
      <c r="R715" s="231">
        <v>1</v>
      </c>
      <c r="S715" s="231">
        <v>1</v>
      </c>
      <c r="T715" s="231">
        <v>1</v>
      </c>
      <c r="U715" s="231">
        <v>1</v>
      </c>
      <c r="V715" s="239">
        <f>+Tabla2[[#This Row],[Dic]]+Tabla2[[#This Row],[Nov]]+Tabla2[[#This Row],[Oct]]+Tabla2[[#This Row],[Sep]]+Tabla2[[#This Row],[Ago]]+Tabla2[[#This Row],[Jul]]+Tabla2[[#This Row],[Jun]]+Tabla2[[#This Row],[May]]+Tabla2[[#This Row],[Abr]]+Tabla2[[#This Row],[Mar]]+Tabla2[[#This Row],[Feb]]+Tabla2[[#This Row],[Ene]]</f>
        <v>12</v>
      </c>
      <c r="W715" s="259" t="s">
        <v>513</v>
      </c>
      <c r="X715" s="259"/>
      <c r="Y715" s="232"/>
      <c r="Z715" s="231" t="s">
        <v>1862</v>
      </c>
    </row>
    <row r="716" spans="2:26" s="241" customFormat="1" ht="51" hidden="1">
      <c r="B716" s="263" t="e">
        <f>IF('Formulario PPGR2'!$G710="","",CONCATENATE('Formulario PPGR2'!$C710,".",'Formulario PPGR2'!$D710,".",'Formulario PPGR2'!$E710,".",'Formulario PPGR2'!$F710))</f>
        <v>#REF!</v>
      </c>
      <c r="C716" s="263" t="e">
        <f>IF('Formulario PPGR2'!$G710="","",'Formulario PPGR1'!#REF!)</f>
        <v>#REF!</v>
      </c>
      <c r="D716" s="263" t="e">
        <f>IF('Formulario PPGR2'!$G710="","",'Formulario PPGR1'!#REF!)</f>
        <v>#REF!</v>
      </c>
      <c r="E716" s="263" t="e">
        <f>IF('Formulario PPGR2'!$G710="","",'Formulario PPGR1'!#REF!)</f>
        <v>#REF!</v>
      </c>
      <c r="F716" s="263" t="e">
        <f>IF('Formulario PPGR2'!$G710="","",'Formulario PPGR1'!#REF!)</f>
        <v>#REF!</v>
      </c>
      <c r="G716" s="232" t="s">
        <v>459</v>
      </c>
      <c r="H716" s="232" t="s">
        <v>1972</v>
      </c>
      <c r="I716" s="232" t="s">
        <v>1973</v>
      </c>
      <c r="J716" s="231"/>
      <c r="K716" s="231">
        <v>1</v>
      </c>
      <c r="L716" s="231"/>
      <c r="M716" s="231"/>
      <c r="N716" s="231"/>
      <c r="O716" s="231"/>
      <c r="P716" s="231"/>
      <c r="Q716" s="231"/>
      <c r="R716" s="231"/>
      <c r="S716" s="231"/>
      <c r="T716" s="231"/>
      <c r="U716" s="231"/>
      <c r="V716" s="239">
        <f>+Tabla2[[#This Row],[Dic]]+Tabla2[[#This Row],[Nov]]+Tabla2[[#This Row],[Oct]]+Tabla2[[#This Row],[Sep]]+Tabla2[[#This Row],[Ago]]+Tabla2[[#This Row],[Jul]]+Tabla2[[#This Row],[Jun]]+Tabla2[[#This Row],[May]]+Tabla2[[#This Row],[Abr]]+Tabla2[[#This Row],[Mar]]+Tabla2[[#This Row],[Feb]]+Tabla2[[#This Row],[Ene]]</f>
        <v>1</v>
      </c>
      <c r="W716" s="259" t="s">
        <v>507</v>
      </c>
      <c r="X716" s="259"/>
      <c r="Y716" s="232" t="s">
        <v>1974</v>
      </c>
      <c r="Z716" s="231" t="s">
        <v>1862</v>
      </c>
    </row>
    <row r="717" spans="2:26" s="241" customFormat="1" ht="51" hidden="1">
      <c r="B717" s="263" t="e">
        <f>IF('Formulario PPGR2'!$G711="","",CONCATENATE('Formulario PPGR2'!$C711,".",'Formulario PPGR2'!$D711,".",'Formulario PPGR2'!$E711,".",'Formulario PPGR2'!$F711))</f>
        <v>#REF!</v>
      </c>
      <c r="C717" s="263" t="e">
        <f>IF('Formulario PPGR2'!$G711="","",'Formulario PPGR1'!#REF!)</f>
        <v>#REF!</v>
      </c>
      <c r="D717" s="263" t="e">
        <f>IF('Formulario PPGR2'!$G711="","",'Formulario PPGR1'!#REF!)</f>
        <v>#REF!</v>
      </c>
      <c r="E717" s="263" t="e">
        <f>IF('Formulario PPGR2'!$G711="","",'Formulario PPGR1'!#REF!)</f>
        <v>#REF!</v>
      </c>
      <c r="F717" s="263" t="e">
        <f>IF('Formulario PPGR2'!$G711="","",'Formulario PPGR1'!#REF!)</f>
        <v>#REF!</v>
      </c>
      <c r="G717" s="232" t="s">
        <v>459</v>
      </c>
      <c r="H717" s="232" t="s">
        <v>1975</v>
      </c>
      <c r="I717" s="232" t="s">
        <v>1976</v>
      </c>
      <c r="J717" s="231"/>
      <c r="K717" s="231"/>
      <c r="L717" s="231"/>
      <c r="M717" s="231"/>
      <c r="N717" s="231"/>
      <c r="O717" s="231"/>
      <c r="P717" s="231"/>
      <c r="Q717" s="231"/>
      <c r="R717" s="231"/>
      <c r="S717" s="231"/>
      <c r="T717" s="231"/>
      <c r="U717" s="231">
        <v>1</v>
      </c>
      <c r="V717" s="239">
        <f>+Tabla2[[#This Row],[Dic]]+Tabla2[[#This Row],[Nov]]+Tabla2[[#This Row],[Oct]]+Tabla2[[#This Row],[Sep]]+Tabla2[[#This Row],[Ago]]+Tabla2[[#This Row],[Jul]]+Tabla2[[#This Row],[Jun]]+Tabla2[[#This Row],[May]]+Tabla2[[#This Row],[Abr]]+Tabla2[[#This Row],[Mar]]+Tabla2[[#This Row],[Feb]]+Tabla2[[#This Row],[Ene]]</f>
        <v>1</v>
      </c>
      <c r="W717" s="259" t="s">
        <v>497</v>
      </c>
      <c r="X717" s="259"/>
      <c r="Y717" s="232"/>
      <c r="Z717" s="231" t="s">
        <v>1862</v>
      </c>
    </row>
    <row r="718" spans="2:26" s="241" customFormat="1" ht="51" hidden="1">
      <c r="B718" s="263" t="e">
        <f>IF('Formulario PPGR2'!$G712="","",CONCATENATE('Formulario PPGR2'!$C712,".",'Formulario PPGR2'!$D712,".",'Formulario PPGR2'!$E712,".",'Formulario PPGR2'!$F712))</f>
        <v>#REF!</v>
      </c>
      <c r="C718" s="263" t="e">
        <f>IF('Formulario PPGR2'!$G712="","",'Formulario PPGR1'!#REF!)</f>
        <v>#REF!</v>
      </c>
      <c r="D718" s="263" t="e">
        <f>IF('Formulario PPGR2'!$G712="","",'Formulario PPGR1'!#REF!)</f>
        <v>#REF!</v>
      </c>
      <c r="E718" s="263" t="e">
        <f>IF('Formulario PPGR2'!$G712="","",'Formulario PPGR1'!#REF!)</f>
        <v>#REF!</v>
      </c>
      <c r="F718" s="263" t="e">
        <f>IF('Formulario PPGR2'!$G712="","",'Formulario PPGR1'!#REF!)</f>
        <v>#REF!</v>
      </c>
      <c r="G718" s="232" t="s">
        <v>459</v>
      </c>
      <c r="H718" s="232" t="s">
        <v>1977</v>
      </c>
      <c r="I718" s="232" t="s">
        <v>1978</v>
      </c>
      <c r="J718" s="231">
        <v>1</v>
      </c>
      <c r="K718" s="231"/>
      <c r="L718" s="231"/>
      <c r="M718" s="231">
        <v>1</v>
      </c>
      <c r="N718" s="231"/>
      <c r="O718" s="231"/>
      <c r="P718" s="231">
        <v>1</v>
      </c>
      <c r="Q718" s="231"/>
      <c r="R718" s="231"/>
      <c r="S718" s="231">
        <v>1</v>
      </c>
      <c r="T718" s="231"/>
      <c r="U718" s="231"/>
      <c r="V718" s="239">
        <f>+Tabla2[[#This Row],[Dic]]+Tabla2[[#This Row],[Nov]]+Tabla2[[#This Row],[Oct]]+Tabla2[[#This Row],[Sep]]+Tabla2[[#This Row],[Ago]]+Tabla2[[#This Row],[Jul]]+Tabla2[[#This Row],[Jun]]+Tabla2[[#This Row],[May]]+Tabla2[[#This Row],[Abr]]+Tabla2[[#This Row],[Mar]]+Tabla2[[#This Row],[Feb]]+Tabla2[[#This Row],[Ene]]</f>
        <v>4</v>
      </c>
      <c r="W718" s="259" t="s">
        <v>513</v>
      </c>
      <c r="X718" s="259"/>
      <c r="Y718" s="232"/>
      <c r="Z718" s="231" t="s">
        <v>1862</v>
      </c>
    </row>
    <row r="719" spans="2:26" s="241" customFormat="1" ht="51" hidden="1">
      <c r="B719" s="263" t="e">
        <f>IF('Formulario PPGR2'!$G713="","",CONCATENATE('Formulario PPGR2'!$C713,".",'Formulario PPGR2'!$D713,".",'Formulario PPGR2'!$E713,".",'Formulario PPGR2'!$F713))</f>
        <v>#REF!</v>
      </c>
      <c r="C719" s="263" t="e">
        <f>IF('Formulario PPGR2'!$G713="","",'Formulario PPGR1'!#REF!)</f>
        <v>#REF!</v>
      </c>
      <c r="D719" s="263" t="e">
        <f>IF('Formulario PPGR2'!$G713="","",'Formulario PPGR1'!#REF!)</f>
        <v>#REF!</v>
      </c>
      <c r="E719" s="263" t="e">
        <f>IF('Formulario PPGR2'!$G713="","",'Formulario PPGR1'!#REF!)</f>
        <v>#REF!</v>
      </c>
      <c r="F719" s="263" t="e">
        <f>IF('Formulario PPGR2'!$G713="","",'Formulario PPGR1'!#REF!)</f>
        <v>#REF!</v>
      </c>
      <c r="G719" s="232" t="s">
        <v>459</v>
      </c>
      <c r="H719" s="232" t="s">
        <v>1979</v>
      </c>
      <c r="I719" s="232" t="s">
        <v>1980</v>
      </c>
      <c r="J719" s="231">
        <v>1</v>
      </c>
      <c r="K719" s="231"/>
      <c r="L719" s="231"/>
      <c r="M719" s="231"/>
      <c r="N719" s="231"/>
      <c r="O719" s="231"/>
      <c r="P719" s="231"/>
      <c r="Q719" s="231"/>
      <c r="R719" s="231"/>
      <c r="S719" s="231"/>
      <c r="T719" s="231"/>
      <c r="U719" s="231"/>
      <c r="V719" s="239">
        <f>+Tabla2[[#This Row],[Dic]]+Tabla2[[#This Row],[Nov]]+Tabla2[[#This Row],[Oct]]+Tabla2[[#This Row],[Sep]]+Tabla2[[#This Row],[Ago]]+Tabla2[[#This Row],[Jul]]+Tabla2[[#This Row],[Jun]]+Tabla2[[#This Row],[May]]+Tabla2[[#This Row],[Abr]]+Tabla2[[#This Row],[Mar]]+Tabla2[[#This Row],[Feb]]+Tabla2[[#This Row],[Ene]]</f>
        <v>1</v>
      </c>
      <c r="W719" s="259" t="s">
        <v>496</v>
      </c>
      <c r="X719" s="259"/>
      <c r="Y719" s="232"/>
      <c r="Z719" s="231" t="s">
        <v>1862</v>
      </c>
    </row>
    <row r="720" spans="2:26" s="241" customFormat="1" ht="51" hidden="1">
      <c r="B720" s="263" t="e">
        <f>IF('Formulario PPGR2'!$G714="","",CONCATENATE('Formulario PPGR2'!$C714,".",'Formulario PPGR2'!$D714,".",'Formulario PPGR2'!$E714,".",'Formulario PPGR2'!$F714))</f>
        <v>#REF!</v>
      </c>
      <c r="C720" s="263" t="e">
        <f>IF('Formulario PPGR2'!$G714="","",'Formulario PPGR1'!#REF!)</f>
        <v>#REF!</v>
      </c>
      <c r="D720" s="263" t="e">
        <f>IF('Formulario PPGR2'!$G714="","",'Formulario PPGR1'!#REF!)</f>
        <v>#REF!</v>
      </c>
      <c r="E720" s="263" t="e">
        <f>IF('Formulario PPGR2'!$G714="","",'Formulario PPGR1'!#REF!)</f>
        <v>#REF!</v>
      </c>
      <c r="F720" s="263" t="e">
        <f>IF('Formulario PPGR2'!$G714="","",'Formulario PPGR1'!#REF!)</f>
        <v>#REF!</v>
      </c>
      <c r="G720" s="232" t="s">
        <v>459</v>
      </c>
      <c r="H720" s="232" t="s">
        <v>1981</v>
      </c>
      <c r="I720" s="235" t="s">
        <v>1982</v>
      </c>
      <c r="J720" s="231">
        <v>1</v>
      </c>
      <c r="K720" s="231"/>
      <c r="L720" s="231"/>
      <c r="M720" s="231"/>
      <c r="N720" s="231"/>
      <c r="O720" s="231"/>
      <c r="P720" s="231"/>
      <c r="Q720" s="231"/>
      <c r="R720" s="231"/>
      <c r="S720" s="231"/>
      <c r="T720" s="231"/>
      <c r="U720" s="231"/>
      <c r="V720" s="239">
        <f>+Tabla2[[#This Row],[Dic]]+Tabla2[[#This Row],[Nov]]+Tabla2[[#This Row],[Oct]]+Tabla2[[#This Row],[Sep]]+Tabla2[[#This Row],[Ago]]+Tabla2[[#This Row],[Jul]]+Tabla2[[#This Row],[Jun]]+Tabla2[[#This Row],[May]]+Tabla2[[#This Row],[Abr]]+Tabla2[[#This Row],[Mar]]+Tabla2[[#This Row],[Feb]]+Tabla2[[#This Row],[Ene]]</f>
        <v>1</v>
      </c>
      <c r="W720" s="259" t="s">
        <v>518</v>
      </c>
      <c r="X720" s="259"/>
      <c r="Y720" s="232"/>
      <c r="Z720" s="231" t="s">
        <v>1862</v>
      </c>
    </row>
    <row r="721" spans="2:54" s="241" customFormat="1" ht="51" hidden="1">
      <c r="B721" s="263" t="e">
        <f>IF('Formulario PPGR2'!$G715="","",CONCATENATE('Formulario PPGR2'!$C715,".",'Formulario PPGR2'!$D715,".",'Formulario PPGR2'!$E715,".",'Formulario PPGR2'!$F715))</f>
        <v>#REF!</v>
      </c>
      <c r="C721" s="263" t="e">
        <f>IF('Formulario PPGR2'!$G715="","",'Formulario PPGR1'!#REF!)</f>
        <v>#REF!</v>
      </c>
      <c r="D721" s="263" t="e">
        <f>IF('Formulario PPGR2'!$G715="","",'Formulario PPGR1'!#REF!)</f>
        <v>#REF!</v>
      </c>
      <c r="E721" s="263" t="e">
        <f>IF('Formulario PPGR2'!$G715="","",'Formulario PPGR1'!#REF!)</f>
        <v>#REF!</v>
      </c>
      <c r="F721" s="263" t="e">
        <f>IF('Formulario PPGR2'!$G715="","",'Formulario PPGR1'!#REF!)</f>
        <v>#REF!</v>
      </c>
      <c r="G721" s="232" t="s">
        <v>459</v>
      </c>
      <c r="H721" s="232" t="s">
        <v>1983</v>
      </c>
      <c r="I721" s="235" t="s">
        <v>1984</v>
      </c>
      <c r="J721" s="231"/>
      <c r="K721" s="231"/>
      <c r="L721" s="231"/>
      <c r="M721" s="231"/>
      <c r="N721" s="231"/>
      <c r="O721" s="231"/>
      <c r="P721" s="231"/>
      <c r="Q721" s="231"/>
      <c r="R721" s="231"/>
      <c r="S721" s="231">
        <v>1</v>
      </c>
      <c r="T721" s="231"/>
      <c r="U721" s="231"/>
      <c r="V721" s="239">
        <f>+Tabla2[[#This Row],[Dic]]+Tabla2[[#This Row],[Nov]]+Tabla2[[#This Row],[Oct]]+Tabla2[[#This Row],[Sep]]+Tabla2[[#This Row],[Ago]]+Tabla2[[#This Row],[Jul]]+Tabla2[[#This Row],[Jun]]+Tabla2[[#This Row],[May]]+Tabla2[[#This Row],[Abr]]+Tabla2[[#This Row],[Mar]]+Tabla2[[#This Row],[Feb]]+Tabla2[[#This Row],[Ene]]</f>
        <v>1</v>
      </c>
      <c r="W721" s="259" t="s">
        <v>497</v>
      </c>
      <c r="X721" s="259"/>
      <c r="Y721" s="232"/>
      <c r="Z721" s="231" t="s">
        <v>1862</v>
      </c>
    </row>
    <row r="722" spans="2:54">
      <c r="B722" s="258"/>
      <c r="C722" s="258"/>
      <c r="D722" s="258"/>
      <c r="E722" s="258"/>
      <c r="F722" s="258"/>
      <c r="H722" s="240"/>
      <c r="J722" s="257">
        <f>SUBTOTAL(109,Tabla2[Ene])</f>
        <v>3</v>
      </c>
      <c r="K722" s="257">
        <f>SUBTOTAL(109,Tabla2[Feb])</f>
        <v>4</v>
      </c>
      <c r="L722" s="257">
        <f>SUBTOTAL(109,Tabla2[Mar])</f>
        <v>46</v>
      </c>
      <c r="M722" s="257">
        <f>SUBTOTAL(109,Tabla2[Abr])</f>
        <v>23</v>
      </c>
      <c r="N722" s="257">
        <f>SUBTOTAL(109,Tabla2[May])</f>
        <v>3</v>
      </c>
      <c r="O722" s="257">
        <f>SUBTOTAL(109,Tabla2[Jun])</f>
        <v>49</v>
      </c>
      <c r="P722" s="257">
        <f>SUBTOTAL(109,Tabla2[Jul])</f>
        <v>6</v>
      </c>
      <c r="Q722" s="257">
        <f>SUBTOTAL(109,Tabla2[Ago])</f>
        <v>26</v>
      </c>
      <c r="R722" s="257">
        <f>SUBTOTAL(109,Tabla2[Sep])</f>
        <v>47</v>
      </c>
      <c r="S722" s="257">
        <f>SUBTOTAL(109,Tabla2[Oct])</f>
        <v>3</v>
      </c>
      <c r="T722" s="257">
        <f>SUBTOTAL(109,Tabla2[Nov])</f>
        <v>5</v>
      </c>
      <c r="U722" s="257">
        <f>SUBTOTAL(109,Tabla2[Dic])</f>
        <v>70</v>
      </c>
      <c r="V722" s="257">
        <f>SUBTOTAL(109,Tabla2[[Total de Acciones ]])</f>
        <v>285</v>
      </c>
      <c r="Y722" s="258"/>
      <c r="Z722" s="338"/>
      <c r="BB722" s="254"/>
    </row>
    <row r="724" spans="2:54">
      <c r="H724" s="265"/>
    </row>
  </sheetData>
  <protectedRanges>
    <protectedRange sqref="I64:I88" name="Rango1_1_3"/>
    <protectedRange sqref="I15:I22" name="Rango1_2"/>
    <protectedRange sqref="I358:I367 I370:I372" name="Rango1_6"/>
    <protectedRange sqref="I373:I375" name="Rango1_8"/>
  </protectedRanges>
  <phoneticPr fontId="6" type="noConversion"/>
  <dataValidations count="3">
    <dataValidation type="whole" allowBlank="1" showInputMessage="1" showErrorMessage="1" sqref="K700:O705 M696 P700:U704 Q705:U705 J698:J705 K698:U699 J706:U721 J549:N550 J185:U191 L112:U184 J112:J184 J203:U548 O659:O695 M659:M694 J659:L696 N659:N696 P659:U696 J9:U110 J551:U551 R554:T554 U552:U554 R552:T552 J552:K554 L552:P552 L554:P554 L553:T553 J555:U658">
      <formula1>0</formula1>
      <formula2>100</formula2>
    </dataValidation>
    <dataValidation type="list" allowBlank="1" showInputMessage="1" showErrorMessage="1" sqref="W158:W162 W194:W721 W179:W180 W175 W164:W173 W182:W192 W127:W156 W9:W125 X9:X419 X421:X721">
      <formula1>Ls_Medio_Verificacion</formula1>
    </dataValidation>
    <dataValidation type="list" allowBlank="1" showInputMessage="1" showErrorMessage="1" sqref="I547:I550 G9:G721">
      <formula1>Productos</formula1>
    </dataValidation>
  </dataValidations>
  <printOptions horizontalCentered="1"/>
  <pageMargins left="0.6692913385826772" right="0" top="0.70866141732283472" bottom="0.51181102362204722" header="0.31496062992125984" footer="0.31496062992125984"/>
  <pageSetup paperSize="5" scale="70" orientation="landscape" r:id="rId1"/>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95250</xdr:colOff>
                <xdr:row>5</xdr:row>
                <xdr:rowOff>57150</xdr:rowOff>
              </from>
              <to>
                <xdr:col>6</xdr:col>
                <xdr:colOff>1543050</xdr:colOff>
                <xdr:row>7</xdr:row>
                <xdr:rowOff>0</xdr:rowOff>
              </to>
            </anchor>
          </controlPr>
        </control>
      </mc:Choice>
      <mc:Fallback>
        <control shapeId="41219" r:id="rId4" name="CommandButton1"/>
      </mc:Fallback>
    </mc:AlternateContent>
  </controls>
  <tableParts count="1">
    <tablePart r:id="rId6"/>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B1:AU954"/>
  <sheetViews>
    <sheetView showGridLines="0" view="pageBreakPreview" zoomScale="90" zoomScaleNormal="100" zoomScaleSheetLayoutView="90" workbookViewId="0">
      <selection activeCell="H597" sqref="H597"/>
    </sheetView>
  </sheetViews>
  <sheetFormatPr baseColWidth="10" defaultColWidth="9.140625" defaultRowHeight="12.75"/>
  <cols>
    <col min="1" max="1" width="2.5703125" style="266" customWidth="1"/>
    <col min="2" max="6" width="4.28515625" style="266" hidden="1" customWidth="1"/>
    <col min="7" max="7" width="22.140625" style="266" customWidth="1"/>
    <col min="8" max="8" width="45.28515625" style="266" customWidth="1"/>
    <col min="9" max="9" width="27.28515625" style="266" customWidth="1"/>
    <col min="10" max="10" width="44.140625" style="266" customWidth="1"/>
    <col min="11" max="11" width="31.7109375" style="266" hidden="1" customWidth="1"/>
    <col min="12" max="12" width="36.7109375" style="266" customWidth="1"/>
    <col min="13" max="13" width="16.42578125" style="266" customWidth="1"/>
    <col min="14" max="14" width="18.28515625" style="338" customWidth="1"/>
    <col min="15" max="15" width="14" style="526" customWidth="1"/>
    <col min="16" max="16" width="15.42578125" style="338" customWidth="1"/>
    <col min="17" max="17" width="13.7109375" style="338" customWidth="1"/>
    <col min="18" max="18" width="22.42578125" style="266" customWidth="1"/>
    <col min="19" max="47" width="9.140625" style="268" customWidth="1"/>
    <col min="48" max="16384" width="9.140625" style="266"/>
  </cols>
  <sheetData>
    <row r="1" spans="2:47">
      <c r="G1" s="171"/>
      <c r="H1" s="238"/>
      <c r="I1" s="238"/>
      <c r="J1" s="238"/>
      <c r="K1" s="238"/>
      <c r="L1" s="238"/>
      <c r="M1" s="238"/>
      <c r="N1" s="149"/>
      <c r="O1" s="508"/>
      <c r="P1" s="149"/>
      <c r="Q1" s="149"/>
      <c r="R1" s="238"/>
      <c r="S1" s="267" t="s">
        <v>1985</v>
      </c>
      <c r="T1" s="266"/>
      <c r="U1" s="266"/>
      <c r="V1" s="266"/>
      <c r="W1" s="266"/>
      <c r="X1" s="266"/>
      <c r="Y1" s="266"/>
      <c r="Z1" s="266"/>
      <c r="AA1" s="266"/>
      <c r="AB1" s="266"/>
      <c r="AC1" s="266"/>
      <c r="AD1" s="266"/>
      <c r="AE1" s="266"/>
      <c r="AF1" s="266"/>
      <c r="AG1" s="266"/>
      <c r="AH1" s="266"/>
      <c r="AI1" s="266"/>
      <c r="AJ1" s="266"/>
      <c r="AK1" s="266"/>
      <c r="AL1" s="266"/>
      <c r="AM1" s="266"/>
      <c r="AN1" s="266"/>
      <c r="AO1" s="266"/>
      <c r="AP1" s="266"/>
      <c r="AQ1" s="266"/>
      <c r="AR1" s="266"/>
      <c r="AS1" s="266"/>
      <c r="AT1" s="266"/>
      <c r="AU1" s="266"/>
    </row>
    <row r="2" spans="2:47">
      <c r="I2" s="236" t="str">
        <f>'Formulario PPGR1'!G2</f>
        <v>Servicio Nacional de Salud</v>
      </c>
      <c r="O2" s="338"/>
      <c r="S2" s="266"/>
      <c r="T2" s="266"/>
      <c r="U2" s="522"/>
      <c r="V2" s="523"/>
      <c r="W2" s="523"/>
      <c r="X2" s="523"/>
      <c r="Y2" s="524"/>
      <c r="Z2" s="266"/>
      <c r="AA2" s="266"/>
      <c r="AB2" s="266"/>
      <c r="AC2" s="266"/>
      <c r="AD2" s="266"/>
      <c r="AE2" s="266"/>
      <c r="AF2" s="266"/>
      <c r="AG2" s="266"/>
      <c r="AH2" s="266"/>
      <c r="AI2" s="266"/>
      <c r="AJ2" s="266"/>
      <c r="AK2" s="266"/>
      <c r="AL2" s="266"/>
      <c r="AM2" s="266"/>
      <c r="AN2" s="266"/>
      <c r="AO2" s="266"/>
      <c r="AP2" s="266"/>
      <c r="AQ2" s="266"/>
      <c r="AR2" s="266"/>
      <c r="AS2" s="266"/>
      <c r="AT2" s="266"/>
      <c r="AU2" s="266"/>
    </row>
    <row r="3" spans="2:47">
      <c r="I3" s="236" t="str">
        <f>'Formulario PPGR1'!G3</f>
        <v>Dirección de Planificación y Desarrollo</v>
      </c>
      <c r="O3" s="338"/>
      <c r="S3" s="266"/>
      <c r="T3" s="266"/>
      <c r="U3" s="522"/>
      <c r="V3" s="523"/>
      <c r="W3" s="523"/>
      <c r="X3" s="523"/>
      <c r="Y3" s="524"/>
      <c r="Z3" s="266"/>
      <c r="AA3" s="266"/>
      <c r="AB3" s="266"/>
      <c r="AC3" s="266"/>
      <c r="AD3" s="266"/>
      <c r="AE3" s="266"/>
      <c r="AF3" s="266"/>
      <c r="AG3" s="266"/>
      <c r="AH3" s="266"/>
      <c r="AI3" s="266"/>
      <c r="AJ3" s="266"/>
      <c r="AK3" s="266"/>
      <c r="AL3" s="266"/>
      <c r="AM3" s="266"/>
      <c r="AN3" s="266"/>
      <c r="AO3" s="266"/>
      <c r="AP3" s="266"/>
      <c r="AQ3" s="266"/>
      <c r="AR3" s="266"/>
      <c r="AS3" s="266"/>
      <c r="AT3" s="266"/>
      <c r="AU3" s="266"/>
    </row>
    <row r="4" spans="2:47">
      <c r="I4" s="236" t="str">
        <f>'Formulario PPGR1'!G4</f>
        <v xml:space="preserve">Plan Operativo Anual </v>
      </c>
      <c r="O4" s="338"/>
      <c r="S4" s="266"/>
      <c r="T4" s="266"/>
      <c r="U4" s="522"/>
      <c r="V4" s="523"/>
      <c r="W4" s="523"/>
      <c r="X4" s="523"/>
      <c r="Y4" s="524"/>
      <c r="Z4" s="266"/>
      <c r="AA4" s="266"/>
      <c r="AB4" s="266"/>
      <c r="AC4" s="266"/>
      <c r="AD4" s="266"/>
      <c r="AE4" s="266"/>
      <c r="AF4" s="266"/>
      <c r="AG4" s="266"/>
      <c r="AH4" s="266"/>
      <c r="AI4" s="266"/>
      <c r="AJ4" s="266"/>
      <c r="AK4" s="266"/>
      <c r="AL4" s="266"/>
      <c r="AM4" s="266"/>
      <c r="AN4" s="266"/>
      <c r="AO4" s="266"/>
      <c r="AP4" s="266"/>
      <c r="AQ4" s="266"/>
      <c r="AR4" s="266"/>
      <c r="AS4" s="266"/>
      <c r="AT4" s="266"/>
      <c r="AU4" s="266"/>
    </row>
    <row r="5" spans="2:47">
      <c r="I5" s="236" t="s">
        <v>1986</v>
      </c>
      <c r="O5" s="338"/>
      <c r="S5" s="266"/>
      <c r="T5" s="266"/>
      <c r="U5" s="522"/>
      <c r="V5" s="523"/>
      <c r="W5" s="523"/>
      <c r="X5" s="523"/>
      <c r="Y5" s="524"/>
      <c r="Z5" s="266"/>
      <c r="AA5" s="266"/>
      <c r="AB5" s="266"/>
      <c r="AC5" s="266"/>
      <c r="AD5" s="266"/>
      <c r="AE5" s="266"/>
      <c r="AF5" s="266"/>
      <c r="AG5" s="266"/>
      <c r="AH5" s="266"/>
      <c r="AI5" s="266"/>
      <c r="AJ5" s="266"/>
      <c r="AK5" s="266"/>
      <c r="AL5" s="266"/>
      <c r="AM5" s="266"/>
      <c r="AN5" s="266"/>
      <c r="AO5" s="266"/>
      <c r="AP5" s="266"/>
      <c r="AQ5" s="266"/>
      <c r="AR5" s="266"/>
      <c r="AS5" s="266"/>
      <c r="AT5" s="266"/>
      <c r="AU5" s="266"/>
    </row>
    <row r="6" spans="2:47">
      <c r="G6" s="171"/>
      <c r="H6" s="238"/>
      <c r="I6" s="237" t="str">
        <f>'Formulario PPGR1'!$M$3</f>
        <v>SNS - Dirección Central</v>
      </c>
      <c r="J6" s="238"/>
      <c r="K6" s="238"/>
      <c r="L6" s="238"/>
      <c r="M6" s="238"/>
      <c r="N6" s="149"/>
      <c r="O6" s="508"/>
      <c r="P6" s="149"/>
      <c r="Q6" s="149"/>
      <c r="R6" s="238"/>
      <c r="S6" s="267"/>
      <c r="T6" s="266"/>
      <c r="U6" s="266"/>
      <c r="V6" s="266"/>
      <c r="W6" s="266"/>
      <c r="X6" s="266"/>
      <c r="Y6" s="266"/>
      <c r="Z6" s="266"/>
      <c r="AA6" s="266"/>
      <c r="AB6" s="266"/>
      <c r="AC6" s="266"/>
      <c r="AD6" s="266"/>
      <c r="AE6" s="266"/>
      <c r="AF6" s="266"/>
      <c r="AG6" s="266"/>
      <c r="AH6" s="266"/>
      <c r="AI6" s="266"/>
      <c r="AJ6" s="266"/>
      <c r="AK6" s="266"/>
      <c r="AL6" s="266"/>
      <c r="AM6" s="266"/>
      <c r="AN6" s="266"/>
      <c r="AO6" s="266"/>
      <c r="AP6" s="266"/>
      <c r="AQ6" s="266"/>
      <c r="AR6" s="266"/>
      <c r="AS6" s="266"/>
      <c r="AT6" s="266"/>
      <c r="AU6" s="266"/>
    </row>
    <row r="7" spans="2:47">
      <c r="G7" s="171"/>
      <c r="H7" s="238"/>
      <c r="I7" s="238"/>
      <c r="J7" s="238"/>
      <c r="K7" s="238"/>
      <c r="L7" s="238"/>
      <c r="M7" s="238"/>
      <c r="N7" s="149"/>
      <c r="O7" s="508"/>
      <c r="P7" s="149"/>
      <c r="Q7" s="149"/>
      <c r="R7" s="238"/>
      <c r="S7" s="267"/>
      <c r="T7" s="266"/>
      <c r="U7" s="266"/>
      <c r="V7" s="266"/>
      <c r="W7" s="266"/>
      <c r="X7" s="266"/>
      <c r="Y7" s="266"/>
      <c r="Z7" s="266"/>
      <c r="AA7" s="266"/>
      <c r="AB7" s="266"/>
      <c r="AC7" s="266"/>
      <c r="AD7" s="266"/>
      <c r="AE7" s="266"/>
      <c r="AF7" s="266"/>
      <c r="AG7" s="266"/>
      <c r="AH7" s="266"/>
      <c r="AI7" s="266"/>
      <c r="AJ7" s="266"/>
      <c r="AK7" s="266"/>
      <c r="AL7" s="266"/>
      <c r="AM7" s="266"/>
      <c r="AN7" s="266"/>
      <c r="AO7" s="266"/>
      <c r="AP7" s="266"/>
      <c r="AQ7" s="266"/>
      <c r="AR7" s="266"/>
      <c r="AS7" s="266"/>
      <c r="AT7" s="266"/>
      <c r="AU7" s="266"/>
    </row>
    <row r="8" spans="2:47" s="332" customFormat="1" ht="33" customHeight="1">
      <c r="B8" s="328" t="s">
        <v>120</v>
      </c>
      <c r="C8" s="329" t="s">
        <v>121</v>
      </c>
      <c r="D8" s="329" t="s">
        <v>122</v>
      </c>
      <c r="E8" s="329" t="s">
        <v>123</v>
      </c>
      <c r="F8" s="330" t="s">
        <v>473</v>
      </c>
      <c r="G8" s="149" t="s">
        <v>1987</v>
      </c>
      <c r="H8" s="149" t="s">
        <v>1988</v>
      </c>
      <c r="I8" s="149" t="s">
        <v>1989</v>
      </c>
      <c r="J8" s="189" t="s">
        <v>1990</v>
      </c>
      <c r="K8" s="189" t="s">
        <v>1991</v>
      </c>
      <c r="L8" s="189" t="s">
        <v>1992</v>
      </c>
      <c r="M8" s="189" t="s">
        <v>1993</v>
      </c>
      <c r="N8" s="149" t="s">
        <v>1994</v>
      </c>
      <c r="O8" s="508" t="s">
        <v>1995</v>
      </c>
      <c r="P8" s="149" t="s">
        <v>1996</v>
      </c>
      <c r="Q8" s="149" t="s">
        <v>1997</v>
      </c>
      <c r="R8" s="189" t="s">
        <v>1998</v>
      </c>
      <c r="S8" s="331"/>
      <c r="T8" s="331"/>
      <c r="U8" s="331"/>
      <c r="V8" s="331"/>
      <c r="W8" s="331"/>
      <c r="X8" s="331"/>
      <c r="Y8" s="331"/>
      <c r="Z8" s="331"/>
      <c r="AA8" s="331"/>
      <c r="AB8" s="331"/>
      <c r="AC8" s="331"/>
      <c r="AD8" s="331"/>
      <c r="AE8" s="331"/>
      <c r="AF8" s="331"/>
      <c r="AG8" s="331"/>
      <c r="AH8" s="331"/>
      <c r="AI8" s="331"/>
      <c r="AJ8" s="331"/>
      <c r="AK8" s="331"/>
      <c r="AL8" s="331"/>
      <c r="AM8" s="331"/>
      <c r="AN8" s="331"/>
      <c r="AO8" s="331"/>
      <c r="AP8" s="331"/>
      <c r="AQ8" s="331"/>
      <c r="AR8" s="331"/>
      <c r="AS8" s="331"/>
      <c r="AT8" s="331"/>
      <c r="AU8" s="331"/>
    </row>
    <row r="9" spans="2:47" ht="22.5" customHeight="1">
      <c r="B9" s="190" t="e">
        <f>IF('Formulario PPGR3'!$G9="","",CONCATENATE('Formulario PPGR3'!$C9,".",'Formulario PPGR3'!$D9,".",'Formulario PPGR3'!$E9,".",'Formulario PPGR3'!$F9))</f>
        <v>#REF!</v>
      </c>
      <c r="C9" s="190" t="e">
        <f>IF('Formulario PPGR3'!$G9="","",'Formulario PPGR1'!#REF!)</f>
        <v>#REF!</v>
      </c>
      <c r="D9" s="190" t="e">
        <f>IF('Formulario PPGR3'!$G9="","",'Formulario PPGR1'!#REF!)</f>
        <v>#REF!</v>
      </c>
      <c r="E9" s="190" t="e">
        <f>IF('Formulario PPGR3'!$G9="","",'Formulario PPGR1'!#REF!)</f>
        <v>#REF!</v>
      </c>
      <c r="F9" s="190" t="e">
        <f>IF('Formulario PPGR3'!$G9="","",'Formulario PPGR1'!#REF!)</f>
        <v>#REF!</v>
      </c>
      <c r="G9" s="507" t="s">
        <v>1602</v>
      </c>
      <c r="H9" s="497" t="str" cm="1">
        <f t="array" ref="H9">IF(Tabla1[[#This Row],[Código_Actividad]]="","",_xlfn.XLOOKUP(Tabla1[[#This Row],[Código_Actividad]],CodigoActividad,Tabla2[Actividades Programables Presupuestables],"",0))</f>
        <v>Refrescamiento del Formulario para el Levantamiento de Proyectos y Necesidades de cooperación de la Red SNS</v>
      </c>
      <c r="I9" s="498">
        <f>IFERROR(VLOOKUP('Formulario PPGR3'!$G9,'Formulario PPGR2'!$H$9:$V$721,15,FALSE),"")</f>
        <v>1</v>
      </c>
      <c r="J9" s="500" t="s">
        <v>1999</v>
      </c>
      <c r="K9" s="500" t="str">
        <f>IF(Tabla1[[#This Row],[Insumos]]="","",_xlfn.XLOOKUP(Tabla1[[#This Row],[Insumos]],Tabla10[Insumo],Tabla10[InsumoAbrev],"",0))</f>
        <v>lsAlimentosyBebidas</v>
      </c>
      <c r="L9" s="501" t="s">
        <v>2000</v>
      </c>
      <c r="M9" s="499" t="str">
        <f>IF(Tabla1[[#This Row],[Descripción]]="","",_xlfn.XLOOKUP(Tabla1[[#This Row],[Descripción]],Tabla10[Descripción],Tabla10[Unidad de Medida],"",0))</f>
        <v>unidad</v>
      </c>
      <c r="N9" s="509">
        <v>2</v>
      </c>
      <c r="O9" s="510">
        <f>IF(Tabla1[[#This Row],[Descripción]]="","",_xlfn.XLOOKUP(Tabla1[[#This Row],[Descripción]],Tabla10[Descripción],Tabla10[Precio Unitario],0))</f>
        <v>12626</v>
      </c>
      <c r="P9" s="511">
        <f>IF(Tabla1[[#This Row],[Cantidad de Insumos]]="","",Tabla1[[#This Row],[Precio Unitario]]*Tabla1[[#This Row],[Cantidad de Insumos]])</f>
        <v>25252</v>
      </c>
      <c r="Q9" s="510" t="str">
        <f>IF(Tabla1[[#This Row],[Descripción]]="","",_xlfn.XLOOKUP(Tabla1[[#This Row],[Descripción]],Tabla10[Descripción],Tabla10[CODIGO PRESUPUESTARIO],0))</f>
        <v>2.3.1.1.01</v>
      </c>
      <c r="R9" s="500" t="s">
        <v>2001</v>
      </c>
    </row>
    <row r="10" spans="2:47" ht="22.5" customHeight="1">
      <c r="B10" s="190" t="e">
        <f>IF('Formulario PPGR3'!$G10="","",CONCATENATE('Formulario PPGR3'!$C10,".",'Formulario PPGR3'!$D10,".",'Formulario PPGR3'!$E10,".",'Formulario PPGR3'!$F10))</f>
        <v>#REF!</v>
      </c>
      <c r="C10" s="190" t="e">
        <f>IF('Formulario PPGR3'!$G10="","",'Formulario PPGR1'!#REF!)</f>
        <v>#REF!</v>
      </c>
      <c r="D10" s="190" t="e">
        <f>IF('Formulario PPGR3'!$G10="","",'Formulario PPGR1'!#REF!)</f>
        <v>#REF!</v>
      </c>
      <c r="E10" s="190" t="e">
        <f>IF('Formulario PPGR3'!$G10="","",'Formulario PPGR1'!#REF!)</f>
        <v>#REF!</v>
      </c>
      <c r="F10" s="190" t="e">
        <f>IF('Formulario PPGR3'!$G10="","",'Formulario PPGR1'!#REF!)</f>
        <v>#REF!</v>
      </c>
      <c r="G10" s="507" t="s">
        <v>494</v>
      </c>
      <c r="H10" s="497" t="str" cm="1">
        <f t="array" ref="H10">IF(Tabla1[[#This Row],[Código_Actividad]]="","",_xlfn.XLOOKUP(Tabla1[[#This Row],[Código_Actividad]],CodigoActividad,Tabla2[Actividades Programables Presupuestables],"",0))</f>
        <v>Visita de supervisión del cumplimiento de los procedimientos operativos del SUGEMI en los SRS.</v>
      </c>
      <c r="I10" s="498">
        <f>IFERROR(VLOOKUP('Formulario PPGR3'!$G10,'Formulario PPGR2'!$H$9:$V$721,15,FALSE),"")</f>
        <v>10</v>
      </c>
      <c r="J10" s="502" t="s">
        <v>2002</v>
      </c>
      <c r="K10" s="500" t="str">
        <f>IF(Tabla1[[#This Row],[Insumos]]="","",_xlfn.XLOOKUP(Tabla1[[#This Row],[Insumos]],Tabla10[Insumo],Tabla10[InsumoAbrev],"",0))</f>
        <v>lsGasoil</v>
      </c>
      <c r="L10" s="501" t="s">
        <v>2003</v>
      </c>
      <c r="M10" s="499" t="str">
        <f>IF(Tabla1[[#This Row],[Descripción]]="","",_xlfn.XLOOKUP(Tabla1[[#This Row],[Descripción]],Tabla10[Descripción],Tabla10[Unidad de Medida],"",0))</f>
        <v>galon</v>
      </c>
      <c r="N10" s="509">
        <v>330</v>
      </c>
      <c r="O10" s="511">
        <f>IF(Tabla1[[#This Row],[Descripción]]="","",_xlfn.XLOOKUP(Tabla1[[#This Row],[Descripción]],Tabla10[Descripción],Tabla10[Precio Unitario],0))</f>
        <v>240</v>
      </c>
      <c r="P10" s="511">
        <f>IF(Tabla1[[#This Row],[Cantidad de Insumos]]="","",Tabla1[[#This Row],[Precio Unitario]]*Tabla1[[#This Row],[Cantidad de Insumos]])</f>
        <v>79200</v>
      </c>
      <c r="Q10" s="511" t="str">
        <f>IF(Tabla1[[#This Row],[Descripción]]="","",_xlfn.XLOOKUP(Tabla1[[#This Row],[Descripción]],Tabla10[Descripción],Tabla10[CODIGO PRESUPUESTARIO],0))</f>
        <v>2.3.7.1.02</v>
      </c>
      <c r="R10" s="500" t="s">
        <v>2001</v>
      </c>
    </row>
    <row r="11" spans="2:47" ht="22.5" customHeight="1">
      <c r="B11" s="190" t="e">
        <f>IF('Formulario PPGR3'!$G11="","",CONCATENATE('Formulario PPGR3'!$C11,".",'Formulario PPGR3'!$D11,".",'Formulario PPGR3'!$E11,".",'Formulario PPGR3'!$F11))</f>
        <v>#REF!</v>
      </c>
      <c r="C11" s="190" t="e">
        <f>IF('Formulario PPGR3'!$G11="","",'Formulario PPGR1'!#REF!)</f>
        <v>#REF!</v>
      </c>
      <c r="D11" s="190" t="e">
        <f>IF('Formulario PPGR3'!$G11="","",'Formulario PPGR1'!#REF!)</f>
        <v>#REF!</v>
      </c>
      <c r="E11" s="190" t="e">
        <f>IF('Formulario PPGR3'!$G11="","",'Formulario PPGR1'!#REF!)</f>
        <v>#REF!</v>
      </c>
      <c r="F11" s="190" t="e">
        <f>IF('Formulario PPGR3'!$G11="","",'Formulario PPGR1'!#REF!)</f>
        <v>#REF!</v>
      </c>
      <c r="G11" s="507" t="s">
        <v>494</v>
      </c>
      <c r="H11" s="497" t="str" cm="1">
        <f t="array" ref="H11">IF(Tabla1[[#This Row],[Código_Actividad]]="","",_xlfn.XLOOKUP(Tabla1[[#This Row],[Código_Actividad]],CodigoActividad,Tabla2[Actividades Programables Presupuestables],"",0))</f>
        <v>Visita de supervisión del cumplimiento de los procedimientos operativos del SUGEMI en los SRS.</v>
      </c>
      <c r="I11" s="498">
        <f>IFERROR(VLOOKUP('Formulario PPGR3'!$G11,'Formulario PPGR2'!$H$9:$V$721,15,FALSE),"")</f>
        <v>10</v>
      </c>
      <c r="J11" s="502" t="s">
        <v>2004</v>
      </c>
      <c r="K11" s="500" t="str">
        <f>IF(Tabla1[[#This Row],[Insumos]]="","",_xlfn.XLOOKUP(Tabla1[[#This Row],[Insumos]],Tabla10[Insumo],Tabla10[InsumoAbrev],"",0))</f>
        <v>lsViaticosDP</v>
      </c>
      <c r="L11" s="501" t="s">
        <v>2005</v>
      </c>
      <c r="M11" s="499" t="str">
        <f>IF(Tabla1[[#This Row],[Descripción]]="","",_xlfn.XLOOKUP(Tabla1[[#This Row],[Descripción]],Tabla10[Descripción],Tabla10[Unidad de Medida],"",0))</f>
        <v>Depósito</v>
      </c>
      <c r="N11" s="509">
        <v>30</v>
      </c>
      <c r="O11" s="511">
        <f>IF(Tabla1[[#This Row],[Descripción]]="","",_xlfn.XLOOKUP(Tabla1[[#This Row],[Descripción]],Tabla10[Descripción],Tabla10[Precio Unitario],0))</f>
        <v>2150</v>
      </c>
      <c r="P11" s="511">
        <f>IF(Tabla1[[#This Row],[Cantidad de Insumos]]="","",Tabla1[[#This Row],[Precio Unitario]]*Tabla1[[#This Row],[Cantidad de Insumos]])</f>
        <v>64500</v>
      </c>
      <c r="Q11" s="511" t="str">
        <f>IF(Tabla1[[#This Row],[Descripción]]="","",_xlfn.XLOOKUP(Tabla1[[#This Row],[Descripción]],Tabla10[Descripción],Tabla10[CODIGO PRESUPUESTARIO],0))</f>
        <v>2.2.3.1.01</v>
      </c>
      <c r="R11" s="500" t="s">
        <v>2001</v>
      </c>
    </row>
    <row r="12" spans="2:47" ht="22.5" customHeight="1">
      <c r="B12" s="190" t="e">
        <f>IF('Formulario PPGR3'!$G12="","",CONCATENATE('Formulario PPGR3'!$C12,".",'Formulario PPGR3'!$D12,".",'Formulario PPGR3'!$E12,".",'Formulario PPGR3'!$F12))</f>
        <v>#REF!</v>
      </c>
      <c r="C12" s="190" t="e">
        <f>IF('Formulario PPGR3'!$G12="","",'Formulario PPGR1'!#REF!)</f>
        <v>#REF!</v>
      </c>
      <c r="D12" s="190" t="e">
        <f>IF('Formulario PPGR3'!$G12="","",'Formulario PPGR1'!#REF!)</f>
        <v>#REF!</v>
      </c>
      <c r="E12" s="190" t="e">
        <f>IF('Formulario PPGR3'!$G12="","",'Formulario PPGR1'!#REF!)</f>
        <v>#REF!</v>
      </c>
      <c r="F12" s="190" t="e">
        <f>IF('Formulario PPGR3'!$G12="","",'Formulario PPGR1'!#REF!)</f>
        <v>#REF!</v>
      </c>
      <c r="G12" s="507" t="s">
        <v>494</v>
      </c>
      <c r="H12" s="497" t="str" cm="1">
        <f t="array" ref="H12">IF(Tabla1[[#This Row],[Código_Actividad]]="","",_xlfn.XLOOKUP(Tabla1[[#This Row],[Código_Actividad]],CodigoActividad,Tabla2[Actividades Programables Presupuestables],"",0))</f>
        <v>Visita de supervisión del cumplimiento de los procedimientos operativos del SUGEMI en los SRS.</v>
      </c>
      <c r="I12" s="498">
        <f>IFERROR(VLOOKUP('Formulario PPGR3'!$G12,'Formulario PPGR2'!$H$9:$V$721,15,FALSE),"")</f>
        <v>10</v>
      </c>
      <c r="J12" s="502" t="s">
        <v>2004</v>
      </c>
      <c r="K12" s="500" t="str">
        <f>IF(Tabla1[[#This Row],[Insumos]]="","",_xlfn.XLOOKUP(Tabla1[[#This Row],[Insumos]],Tabla10[Insumo],Tabla10[InsumoAbrev],"",0))</f>
        <v>lsViaticosDP</v>
      </c>
      <c r="L12" s="501" t="s">
        <v>2006</v>
      </c>
      <c r="M12" s="499" t="str">
        <f>IF(Tabla1[[#This Row],[Descripción]]="","",_xlfn.XLOOKUP(Tabla1[[#This Row],[Descripción]],Tabla10[Descripción],Tabla10[Unidad de Medida],"",0))</f>
        <v>Depósito</v>
      </c>
      <c r="N12" s="509">
        <v>10</v>
      </c>
      <c r="O12" s="511">
        <f>IF(Tabla1[[#This Row],[Descripción]]="","",_xlfn.XLOOKUP(Tabla1[[#This Row],[Descripción]],Tabla10[Descripción],Tabla10[Precio Unitario],0))</f>
        <v>1700</v>
      </c>
      <c r="P12" s="511">
        <f>IF(Tabla1[[#This Row],[Cantidad de Insumos]]="","",Tabla1[[#This Row],[Precio Unitario]]*Tabla1[[#This Row],[Cantidad de Insumos]])</f>
        <v>17000</v>
      </c>
      <c r="Q12" s="511" t="str">
        <f>IF(Tabla1[[#This Row],[Descripción]]="","",_xlfn.XLOOKUP(Tabla1[[#This Row],[Descripción]],Tabla10[Descripción],Tabla10[CODIGO PRESUPUESTARIO],0))</f>
        <v>2.2.3.1.01</v>
      </c>
      <c r="R12" s="500" t="s">
        <v>2001</v>
      </c>
    </row>
    <row r="13" spans="2:47" ht="22.5" customHeight="1">
      <c r="B13" s="190" t="e">
        <f>IF('Formulario PPGR3'!$G13="","",CONCATENATE('Formulario PPGR3'!$C13,".",'Formulario PPGR3'!$D13,".",'Formulario PPGR3'!$E13,".",'Formulario PPGR3'!$F13))</f>
        <v>#REF!</v>
      </c>
      <c r="C13" s="190" t="e">
        <f>IF('Formulario PPGR3'!$G13="","",'Formulario PPGR1'!#REF!)</f>
        <v>#REF!</v>
      </c>
      <c r="D13" s="190" t="e">
        <f>IF('Formulario PPGR3'!$G13="","",'Formulario PPGR1'!#REF!)</f>
        <v>#REF!</v>
      </c>
      <c r="E13" s="190" t="e">
        <f>IF('Formulario PPGR3'!$G13="","",'Formulario PPGR1'!#REF!)</f>
        <v>#REF!</v>
      </c>
      <c r="F13" s="190" t="e">
        <f>IF('Formulario PPGR3'!$G13="","",'Formulario PPGR1'!#REF!)</f>
        <v>#REF!</v>
      </c>
      <c r="G13" s="507" t="s">
        <v>494</v>
      </c>
      <c r="H13" s="497" t="str" cm="1">
        <f t="array" ref="H13">IF(Tabla1[[#This Row],[Código_Actividad]]="","",_xlfn.XLOOKUP(Tabla1[[#This Row],[Código_Actividad]],CodigoActividad,Tabla2[Actividades Programables Presupuestables],"",0))</f>
        <v>Visita de supervisión del cumplimiento de los procedimientos operativos del SUGEMI en los SRS.</v>
      </c>
      <c r="I13" s="498">
        <f>IFERROR(VLOOKUP('Formulario PPGR3'!$G13,'Formulario PPGR2'!$H$9:$V$721,15,FALSE),"")</f>
        <v>10</v>
      </c>
      <c r="J13" s="502" t="s">
        <v>2004</v>
      </c>
      <c r="K13" s="500" t="str">
        <f>IF(Tabla1[[#This Row],[Insumos]]="","",_xlfn.XLOOKUP(Tabla1[[#This Row],[Insumos]],Tabla10[Insumo],Tabla10[InsumoAbrev],"",0))</f>
        <v>lsViaticosDP</v>
      </c>
      <c r="L13" s="501" t="s">
        <v>2007</v>
      </c>
      <c r="M13" s="499" t="str">
        <f>IF(Tabla1[[#This Row],[Descripción]]="","",_xlfn.XLOOKUP(Tabla1[[#This Row],[Descripción]],Tabla10[Descripción],Tabla10[Unidad de Medida],"",0))</f>
        <v>Depósito</v>
      </c>
      <c r="N13" s="509">
        <v>40</v>
      </c>
      <c r="O13" s="511">
        <f>IF(Tabla1[[#This Row],[Descripción]]="","",_xlfn.XLOOKUP(Tabla1[[#This Row],[Descripción]],Tabla10[Descripción],Tabla10[Precio Unitario],0))</f>
        <v>1900</v>
      </c>
      <c r="P13" s="511">
        <f>IF(Tabla1[[#This Row],[Cantidad de Insumos]]="","",Tabla1[[#This Row],[Precio Unitario]]*Tabla1[[#This Row],[Cantidad de Insumos]])</f>
        <v>76000</v>
      </c>
      <c r="Q13" s="511" t="str">
        <f>IF(Tabla1[[#This Row],[Descripción]]="","",_xlfn.XLOOKUP(Tabla1[[#This Row],[Descripción]],Tabla10[Descripción],Tabla10[CODIGO PRESUPUESTARIO],0))</f>
        <v>2.2.3.1.01</v>
      </c>
      <c r="R13" s="500" t="s">
        <v>2001</v>
      </c>
    </row>
    <row r="14" spans="2:47" ht="22.5" customHeight="1">
      <c r="B14" s="190" t="e">
        <f>IF('Formulario PPGR3'!$G14="","",CONCATENATE('Formulario PPGR3'!$C14,".",'Formulario PPGR3'!$D14,".",'Formulario PPGR3'!$E14,".",'Formulario PPGR3'!$F14))</f>
        <v>#REF!</v>
      </c>
      <c r="C14" s="190" t="e">
        <f>IF('Formulario PPGR3'!$G14="","",'Formulario PPGR1'!#REF!)</f>
        <v>#REF!</v>
      </c>
      <c r="D14" s="190" t="e">
        <f>IF('Formulario PPGR3'!$G14="","",'Formulario PPGR1'!#REF!)</f>
        <v>#REF!</v>
      </c>
      <c r="E14" s="190" t="e">
        <f>IF('Formulario PPGR3'!$G14="","",'Formulario PPGR1'!#REF!)</f>
        <v>#REF!</v>
      </c>
      <c r="F14" s="190" t="e">
        <f>IF('Formulario PPGR3'!$G14="","",'Formulario PPGR1'!#REF!)</f>
        <v>#REF!</v>
      </c>
      <c r="G14" s="507" t="s">
        <v>676</v>
      </c>
      <c r="H14" s="497" t="str" cm="1">
        <f t="array" ref="H14">IF(Tabla1[[#This Row],[Código_Actividad]]="","",_xlfn.XLOOKUP(Tabla1[[#This Row],[Código_Actividad]],CodigoActividad,Tabla2[Actividades Programables Presupuestables],"",0))</f>
        <v>Reunión mesa técnica de coordinación de la Gestión de Suministro con PROMESE/CAL.</v>
      </c>
      <c r="I14" s="498">
        <f>IFERROR(VLOOKUP('Formulario PPGR3'!$G14,'Formulario PPGR2'!$H$9:$V$721,15,FALSE),"")</f>
        <v>4</v>
      </c>
      <c r="J14" s="502" t="s">
        <v>1999</v>
      </c>
      <c r="K14" s="500" t="str">
        <f>IF(Tabla1[[#This Row],[Insumos]]="","",_xlfn.XLOOKUP(Tabla1[[#This Row],[Insumos]],Tabla10[Insumo],Tabla10[InsumoAbrev],"",0))</f>
        <v>lsAlimentosyBebidas</v>
      </c>
      <c r="L14" s="501" t="s">
        <v>2000</v>
      </c>
      <c r="M14" s="499" t="str">
        <f>IF(Tabla1[[#This Row],[Descripción]]="","",_xlfn.XLOOKUP(Tabla1[[#This Row],[Descripción]],Tabla10[Descripción],Tabla10[Unidad de Medida],"",0))</f>
        <v>unidad</v>
      </c>
      <c r="N14" s="509">
        <v>4</v>
      </c>
      <c r="O14" s="511">
        <f>IF(Tabla1[[#This Row],[Descripción]]="","",_xlfn.XLOOKUP(Tabla1[[#This Row],[Descripción]],Tabla10[Descripción],Tabla10[Precio Unitario],0))</f>
        <v>12626</v>
      </c>
      <c r="P14" s="511">
        <f>IF(Tabla1[[#This Row],[Cantidad de Insumos]]="","",Tabla1[[#This Row],[Precio Unitario]]*Tabla1[[#This Row],[Cantidad de Insumos]])</f>
        <v>50504</v>
      </c>
      <c r="Q14" s="511" t="str">
        <f>IF(Tabla1[[#This Row],[Descripción]]="","",_xlfn.XLOOKUP(Tabla1[[#This Row],[Descripción]],Tabla10[Descripción],Tabla10[CODIGO PRESUPUESTARIO],0))</f>
        <v>2.3.1.1.01</v>
      </c>
      <c r="R14" s="500" t="s">
        <v>2001</v>
      </c>
    </row>
    <row r="15" spans="2:47" ht="22.5" customHeight="1">
      <c r="B15" s="190" t="e">
        <f>IF('Formulario PPGR3'!$G15="","",CONCATENATE('Formulario PPGR3'!$C15,".",'Formulario PPGR3'!$D15,".",'Formulario PPGR3'!$E15,".",'Formulario PPGR3'!$F15))</f>
        <v>#REF!</v>
      </c>
      <c r="C15" s="190" t="e">
        <f>IF('Formulario PPGR3'!$G15="","",'Formulario PPGR1'!#REF!)</f>
        <v>#REF!</v>
      </c>
      <c r="D15" s="190" t="e">
        <f>IF('Formulario PPGR3'!$G15="","",'Formulario PPGR1'!#REF!)</f>
        <v>#REF!</v>
      </c>
      <c r="E15" s="190" t="e">
        <f>IF('Formulario PPGR3'!$G15="","",'Formulario PPGR1'!#REF!)</f>
        <v>#REF!</v>
      </c>
      <c r="F15" s="190" t="e">
        <f>IF('Formulario PPGR3'!$G15="","",'Formulario PPGR1'!#REF!)</f>
        <v>#REF!</v>
      </c>
      <c r="G15" s="507" t="s">
        <v>678</v>
      </c>
      <c r="H15" s="497" t="str" cm="1">
        <f t="array" ref="H15">IF(Tabla1[[#This Row],[Código_Actividad]]="","",_xlfn.XLOOKUP(Tabla1[[#This Row],[Código_Actividad]],CodigoActividad,Tabla2[Actividades Programables Presupuestables],"",0))</f>
        <v>Talleres de capacitación sobre la metodología de estimación y programación de medicamentos e insumos de uso general a SRS y CEAS para el 2026.</v>
      </c>
      <c r="I15" s="498">
        <f>IFERROR(VLOOKUP('Formulario PPGR3'!$G15,'Formulario PPGR2'!$H$9:$V$721,15,FALSE),"")</f>
        <v>9</v>
      </c>
      <c r="J15" s="502" t="s">
        <v>2002</v>
      </c>
      <c r="K15" s="500" t="str">
        <f>IF(Tabla1[[#This Row],[Insumos]]="","",_xlfn.XLOOKUP(Tabla1[[#This Row],[Insumos]],Tabla10[Insumo],Tabla10[InsumoAbrev],"",0))</f>
        <v>lsGasoil</v>
      </c>
      <c r="L15" s="501" t="s">
        <v>2003</v>
      </c>
      <c r="M15" s="499" t="str">
        <f>IF(Tabla1[[#This Row],[Descripción]]="","",_xlfn.XLOOKUP(Tabla1[[#This Row],[Descripción]],Tabla10[Descripción],Tabla10[Unidad de Medida],"",0))</f>
        <v>galon</v>
      </c>
      <c r="N15" s="509">
        <v>180</v>
      </c>
      <c r="O15" s="511">
        <f>IF(Tabla1[[#This Row],[Descripción]]="","",_xlfn.XLOOKUP(Tabla1[[#This Row],[Descripción]],Tabla10[Descripción],Tabla10[Precio Unitario],0))</f>
        <v>240</v>
      </c>
      <c r="P15" s="511">
        <f>IF(Tabla1[[#This Row],[Cantidad de Insumos]]="","",Tabla1[[#This Row],[Precio Unitario]]*Tabla1[[#This Row],[Cantidad de Insumos]])</f>
        <v>43200</v>
      </c>
      <c r="Q15" s="511" t="str">
        <f>IF(Tabla1[[#This Row],[Descripción]]="","",_xlfn.XLOOKUP(Tabla1[[#This Row],[Descripción]],Tabla10[Descripción],Tabla10[CODIGO PRESUPUESTARIO],0))</f>
        <v>2.3.7.1.02</v>
      </c>
      <c r="R15" s="500" t="s">
        <v>2001</v>
      </c>
    </row>
    <row r="16" spans="2:47" ht="22.5" customHeight="1">
      <c r="B16" s="190" t="e">
        <f>IF('Formulario PPGR3'!$G16="","",CONCATENATE('Formulario PPGR3'!$C16,".",'Formulario PPGR3'!$D16,".",'Formulario PPGR3'!$E16,".",'Formulario PPGR3'!$F16))</f>
        <v>#REF!</v>
      </c>
      <c r="C16" s="190" t="e">
        <f>IF('Formulario PPGR3'!$G16="","",'Formulario PPGR1'!#REF!)</f>
        <v>#REF!</v>
      </c>
      <c r="D16" s="190" t="e">
        <f>IF('Formulario PPGR3'!$G16="","",'Formulario PPGR1'!#REF!)</f>
        <v>#REF!</v>
      </c>
      <c r="E16" s="190" t="e">
        <f>IF('Formulario PPGR3'!$G16="","",'Formulario PPGR1'!#REF!)</f>
        <v>#REF!</v>
      </c>
      <c r="F16" s="190" t="e">
        <f>IF('Formulario PPGR3'!$G16="","",'Formulario PPGR1'!#REF!)</f>
        <v>#REF!</v>
      </c>
      <c r="G16" s="507" t="s">
        <v>678</v>
      </c>
      <c r="H16" s="497" t="str" cm="1">
        <f t="array" ref="H16">IF(Tabla1[[#This Row],[Código_Actividad]]="","",_xlfn.XLOOKUP(Tabla1[[#This Row],[Código_Actividad]],CodigoActividad,Tabla2[Actividades Programables Presupuestables],"",0))</f>
        <v>Talleres de capacitación sobre la metodología de estimación y programación de medicamentos e insumos de uso general a SRS y CEAS para el 2026.</v>
      </c>
      <c r="I16" s="498">
        <f>IFERROR(VLOOKUP('Formulario PPGR3'!$G16,'Formulario PPGR2'!$H$9:$V$721,15,FALSE),"")</f>
        <v>9</v>
      </c>
      <c r="J16" s="502" t="s">
        <v>2004</v>
      </c>
      <c r="K16" s="500" t="str">
        <f>IF(Tabla1[[#This Row],[Insumos]]="","",_xlfn.XLOOKUP(Tabla1[[#This Row],[Insumos]],Tabla10[Insumo],Tabla10[InsumoAbrev],"",0))</f>
        <v>lsViaticosDP</v>
      </c>
      <c r="L16" s="501" t="s">
        <v>2005</v>
      </c>
      <c r="M16" s="499" t="str">
        <f>IF(Tabla1[[#This Row],[Descripción]]="","",_xlfn.XLOOKUP(Tabla1[[#This Row],[Descripción]],Tabla10[Descripción],Tabla10[Unidad de Medida],"",0))</f>
        <v>Depósito</v>
      </c>
      <c r="N16" s="509">
        <v>30</v>
      </c>
      <c r="O16" s="511">
        <f>IF(Tabla1[[#This Row],[Descripción]]="","",_xlfn.XLOOKUP(Tabla1[[#This Row],[Descripción]],Tabla10[Descripción],Tabla10[Precio Unitario],0))</f>
        <v>2150</v>
      </c>
      <c r="P16" s="511">
        <f>IF(Tabla1[[#This Row],[Cantidad de Insumos]]="","",Tabla1[[#This Row],[Precio Unitario]]*Tabla1[[#This Row],[Cantidad de Insumos]])</f>
        <v>64500</v>
      </c>
      <c r="Q16" s="511" t="str">
        <f>IF(Tabla1[[#This Row],[Descripción]]="","",_xlfn.XLOOKUP(Tabla1[[#This Row],[Descripción]],Tabla10[Descripción],Tabla10[CODIGO PRESUPUESTARIO],0))</f>
        <v>2.2.3.1.01</v>
      </c>
      <c r="R16" s="500" t="s">
        <v>2001</v>
      </c>
    </row>
    <row r="17" spans="2:18" ht="22.5" customHeight="1">
      <c r="B17" s="190" t="e">
        <f>IF('Formulario PPGR3'!$G17="","",CONCATENATE('Formulario PPGR3'!$C17,".",'Formulario PPGR3'!$D17,".",'Formulario PPGR3'!$E17,".",'Formulario PPGR3'!$F17))</f>
        <v>#REF!</v>
      </c>
      <c r="C17" s="190" t="e">
        <f>IF('Formulario PPGR3'!$G17="","",'Formulario PPGR1'!#REF!)</f>
        <v>#REF!</v>
      </c>
      <c r="D17" s="190" t="e">
        <f>IF('Formulario PPGR3'!$G17="","",'Formulario PPGR1'!#REF!)</f>
        <v>#REF!</v>
      </c>
      <c r="E17" s="190" t="e">
        <f>IF('Formulario PPGR3'!$G17="","",'Formulario PPGR1'!#REF!)</f>
        <v>#REF!</v>
      </c>
      <c r="F17" s="190" t="e">
        <f>IF('Formulario PPGR3'!$G17="","",'Formulario PPGR1'!#REF!)</f>
        <v>#REF!</v>
      </c>
      <c r="G17" s="507" t="s">
        <v>678</v>
      </c>
      <c r="H17" s="497" t="str" cm="1">
        <f t="array" ref="H17">IF(Tabla1[[#This Row],[Código_Actividad]]="","",_xlfn.XLOOKUP(Tabla1[[#This Row],[Código_Actividad]],CodigoActividad,Tabla2[Actividades Programables Presupuestables],"",0))</f>
        <v>Talleres de capacitación sobre la metodología de estimación y programación de medicamentos e insumos de uso general a SRS y CEAS para el 2026.</v>
      </c>
      <c r="I17" s="498">
        <f>IFERROR(VLOOKUP('Formulario PPGR3'!$G17,'Formulario PPGR2'!$H$9:$V$721,15,FALSE),"")</f>
        <v>9</v>
      </c>
      <c r="J17" s="502" t="s">
        <v>2004</v>
      </c>
      <c r="K17" s="500" t="str">
        <f>IF(Tabla1[[#This Row],[Insumos]]="","",_xlfn.XLOOKUP(Tabla1[[#This Row],[Insumos]],Tabla10[Insumo],Tabla10[InsumoAbrev],"",0))</f>
        <v>lsViaticosDP</v>
      </c>
      <c r="L17" s="501" t="s">
        <v>2006</v>
      </c>
      <c r="M17" s="499" t="str">
        <f>IF(Tabla1[[#This Row],[Descripción]]="","",_xlfn.XLOOKUP(Tabla1[[#This Row],[Descripción]],Tabla10[Descripción],Tabla10[Unidad de Medida],"",0))</f>
        <v>Depósito</v>
      </c>
      <c r="N17" s="509">
        <v>10</v>
      </c>
      <c r="O17" s="511">
        <f>IF(Tabla1[[#This Row],[Descripción]]="","",_xlfn.XLOOKUP(Tabla1[[#This Row],[Descripción]],Tabla10[Descripción],Tabla10[Precio Unitario],0))</f>
        <v>1700</v>
      </c>
      <c r="P17" s="511">
        <f>IF(Tabla1[[#This Row],[Cantidad de Insumos]]="","",Tabla1[[#This Row],[Precio Unitario]]*Tabla1[[#This Row],[Cantidad de Insumos]])</f>
        <v>17000</v>
      </c>
      <c r="Q17" s="511" t="str">
        <f>IF(Tabla1[[#This Row],[Descripción]]="","",_xlfn.XLOOKUP(Tabla1[[#This Row],[Descripción]],Tabla10[Descripción],Tabla10[CODIGO PRESUPUESTARIO],0))</f>
        <v>2.2.3.1.01</v>
      </c>
      <c r="R17" s="500" t="s">
        <v>2001</v>
      </c>
    </row>
    <row r="18" spans="2:18" ht="22.5" customHeight="1">
      <c r="B18" s="190" t="e">
        <f>IF('Formulario PPGR3'!$G18="","",CONCATENATE('Formulario PPGR3'!$C18,".",'Formulario PPGR3'!$D18,".",'Formulario PPGR3'!$E18,".",'Formulario PPGR3'!$F18))</f>
        <v>#REF!</v>
      </c>
      <c r="C18" s="190" t="e">
        <f>IF('Formulario PPGR3'!$G18="","",'Formulario PPGR1'!#REF!)</f>
        <v>#REF!</v>
      </c>
      <c r="D18" s="190" t="e">
        <f>IF('Formulario PPGR3'!$G18="","",'Formulario PPGR1'!#REF!)</f>
        <v>#REF!</v>
      </c>
      <c r="E18" s="190" t="e">
        <f>IF('Formulario PPGR3'!$G18="","",'Formulario PPGR1'!#REF!)</f>
        <v>#REF!</v>
      </c>
      <c r="F18" s="190" t="e">
        <f>IF('Formulario PPGR3'!$G18="","",'Formulario PPGR1'!#REF!)</f>
        <v>#REF!</v>
      </c>
      <c r="G18" s="507" t="s">
        <v>678</v>
      </c>
      <c r="H18" s="497" t="str" cm="1">
        <f t="array" ref="H18">IF(Tabla1[[#This Row],[Código_Actividad]]="","",_xlfn.XLOOKUP(Tabla1[[#This Row],[Código_Actividad]],CodigoActividad,Tabla2[Actividades Programables Presupuestables],"",0))</f>
        <v>Talleres de capacitación sobre la metodología de estimación y programación de medicamentos e insumos de uso general a SRS y CEAS para el 2026.</v>
      </c>
      <c r="I18" s="498">
        <f>IFERROR(VLOOKUP('Formulario PPGR3'!$G18,'Formulario PPGR2'!$H$9:$V$721,15,FALSE),"")</f>
        <v>9</v>
      </c>
      <c r="J18" s="502" t="s">
        <v>2004</v>
      </c>
      <c r="K18" s="500" t="str">
        <f>IF(Tabla1[[#This Row],[Insumos]]="","",_xlfn.XLOOKUP(Tabla1[[#This Row],[Insumos]],Tabla10[Insumo],Tabla10[InsumoAbrev],"",0))</f>
        <v>lsViaticosDP</v>
      </c>
      <c r="L18" s="501" t="s">
        <v>2007</v>
      </c>
      <c r="M18" s="499" t="str">
        <f>IF(Tabla1[[#This Row],[Descripción]]="","",_xlfn.XLOOKUP(Tabla1[[#This Row],[Descripción]],Tabla10[Descripción],Tabla10[Unidad de Medida],"",0))</f>
        <v>Depósito</v>
      </c>
      <c r="N18" s="509">
        <v>40</v>
      </c>
      <c r="O18" s="511">
        <f>IF(Tabla1[[#This Row],[Descripción]]="","",_xlfn.XLOOKUP(Tabla1[[#This Row],[Descripción]],Tabla10[Descripción],Tabla10[Precio Unitario],0))</f>
        <v>1900</v>
      </c>
      <c r="P18" s="511">
        <f>IF(Tabla1[[#This Row],[Cantidad de Insumos]]="","",Tabla1[[#This Row],[Precio Unitario]]*Tabla1[[#This Row],[Cantidad de Insumos]])</f>
        <v>76000</v>
      </c>
      <c r="Q18" s="511" t="str">
        <f>IF(Tabla1[[#This Row],[Descripción]]="","",_xlfn.XLOOKUP(Tabla1[[#This Row],[Descripción]],Tabla10[Descripción],Tabla10[CODIGO PRESUPUESTARIO],0))</f>
        <v>2.2.3.1.01</v>
      </c>
      <c r="R18" s="500" t="s">
        <v>2001</v>
      </c>
    </row>
    <row r="19" spans="2:18" ht="22.5" customHeight="1">
      <c r="B19" s="190" t="e">
        <f>IF('Formulario PPGR3'!$G19="","",CONCATENATE('Formulario PPGR3'!$C19,".",'Formulario PPGR3'!$D19,".",'Formulario PPGR3'!$E19,".",'Formulario PPGR3'!$F19))</f>
        <v>#REF!</v>
      </c>
      <c r="C19" s="190" t="e">
        <f>IF('Formulario PPGR3'!$G19="","",'Formulario PPGR1'!#REF!)</f>
        <v>#REF!</v>
      </c>
      <c r="D19" s="190" t="e">
        <f>IF('Formulario PPGR3'!$G19="","",'Formulario PPGR1'!#REF!)</f>
        <v>#REF!</v>
      </c>
      <c r="E19" s="190" t="e">
        <f>IF('Formulario PPGR3'!$G19="","",'Formulario PPGR1'!#REF!)</f>
        <v>#REF!</v>
      </c>
      <c r="F19" s="190" t="e">
        <f>IF('Formulario PPGR3'!$G19="","",'Formulario PPGR1'!#REF!)</f>
        <v>#REF!</v>
      </c>
      <c r="G19" s="507" t="s">
        <v>680</v>
      </c>
      <c r="H19" s="497" t="str" cm="1">
        <f t="array" ref="H19">IF(Tabla1[[#This Row],[Código_Actividad]]="","",_xlfn.XLOOKUP(Tabla1[[#This Row],[Código_Actividad]],CodigoActividad,Tabla2[Actividades Programables Presupuestables],"",0))</f>
        <v>Talleres de acompañamiento a los SRS para la consolidación y validación de la programación de medicamentos e insumos de uso general para el 2026.</v>
      </c>
      <c r="I19" s="498">
        <f>IFERROR(VLOOKUP('Formulario PPGR3'!$G19,'Formulario PPGR2'!$H$9:$V$721,15,FALSE),"")</f>
        <v>9</v>
      </c>
      <c r="J19" s="502" t="s">
        <v>2002</v>
      </c>
      <c r="K19" s="500" t="str">
        <f>IF(Tabla1[[#This Row],[Insumos]]="","",_xlfn.XLOOKUP(Tabla1[[#This Row],[Insumos]],Tabla10[Insumo],Tabla10[InsumoAbrev],"",0))</f>
        <v>lsGasoil</v>
      </c>
      <c r="L19" s="501" t="s">
        <v>2003</v>
      </c>
      <c r="M19" s="499" t="str">
        <f>IF(Tabla1[[#This Row],[Descripción]]="","",_xlfn.XLOOKUP(Tabla1[[#This Row],[Descripción]],Tabla10[Descripción],Tabla10[Unidad de Medida],"",0))</f>
        <v>galon</v>
      </c>
      <c r="N19" s="509">
        <v>180</v>
      </c>
      <c r="O19" s="511">
        <f>IF(Tabla1[[#This Row],[Descripción]]="","",_xlfn.XLOOKUP(Tabla1[[#This Row],[Descripción]],Tabla10[Descripción],Tabla10[Precio Unitario],0))</f>
        <v>240</v>
      </c>
      <c r="P19" s="511">
        <f>IF(Tabla1[[#This Row],[Cantidad de Insumos]]="","",Tabla1[[#This Row],[Precio Unitario]]*Tabla1[[#This Row],[Cantidad de Insumos]])</f>
        <v>43200</v>
      </c>
      <c r="Q19" s="511" t="str">
        <f>IF(Tabla1[[#This Row],[Descripción]]="","",_xlfn.XLOOKUP(Tabla1[[#This Row],[Descripción]],Tabla10[Descripción],Tabla10[CODIGO PRESUPUESTARIO],0))</f>
        <v>2.3.7.1.02</v>
      </c>
      <c r="R19" s="500" t="s">
        <v>2001</v>
      </c>
    </row>
    <row r="20" spans="2:18" ht="22.5" customHeight="1">
      <c r="B20" s="190" t="e">
        <f>IF('Formulario PPGR3'!$G20="","",CONCATENATE('Formulario PPGR3'!$C20,".",'Formulario PPGR3'!$D20,".",'Formulario PPGR3'!$E20,".",'Formulario PPGR3'!$F20))</f>
        <v>#REF!</v>
      </c>
      <c r="C20" s="190" t="e">
        <f>IF('Formulario PPGR3'!$G20="","",'Formulario PPGR1'!#REF!)</f>
        <v>#REF!</v>
      </c>
      <c r="D20" s="190" t="e">
        <f>IF('Formulario PPGR3'!$G20="","",'Formulario PPGR1'!#REF!)</f>
        <v>#REF!</v>
      </c>
      <c r="E20" s="190" t="e">
        <f>IF('Formulario PPGR3'!$G20="","",'Formulario PPGR1'!#REF!)</f>
        <v>#REF!</v>
      </c>
      <c r="F20" s="190" t="e">
        <f>IF('Formulario PPGR3'!$G20="","",'Formulario PPGR1'!#REF!)</f>
        <v>#REF!</v>
      </c>
      <c r="G20" s="507" t="s">
        <v>680</v>
      </c>
      <c r="H20" s="497" t="str" cm="1">
        <f t="array" ref="H20">IF(Tabla1[[#This Row],[Código_Actividad]]="","",_xlfn.XLOOKUP(Tabla1[[#This Row],[Código_Actividad]],CodigoActividad,Tabla2[Actividades Programables Presupuestables],"",0))</f>
        <v>Talleres de acompañamiento a los SRS para la consolidación y validación de la programación de medicamentos e insumos de uso general para el 2026.</v>
      </c>
      <c r="I20" s="498">
        <f>IFERROR(VLOOKUP('Formulario PPGR3'!$G20,'Formulario PPGR2'!$H$9:$V$721,15,FALSE),"")</f>
        <v>9</v>
      </c>
      <c r="J20" s="502" t="s">
        <v>2004</v>
      </c>
      <c r="K20" s="500" t="str">
        <f>IF(Tabla1[[#This Row],[Insumos]]="","",_xlfn.XLOOKUP(Tabla1[[#This Row],[Insumos]],Tabla10[Insumo],Tabla10[InsumoAbrev],"",0))</f>
        <v>lsViaticosDP</v>
      </c>
      <c r="L20" s="501" t="s">
        <v>2005</v>
      </c>
      <c r="M20" s="499" t="str">
        <f>IF(Tabla1[[#This Row],[Descripción]]="","",_xlfn.XLOOKUP(Tabla1[[#This Row],[Descripción]],Tabla10[Descripción],Tabla10[Unidad de Medida],"",0))</f>
        <v>Depósito</v>
      </c>
      <c r="N20" s="509">
        <v>30</v>
      </c>
      <c r="O20" s="511">
        <f>IF(Tabla1[[#This Row],[Descripción]]="","",_xlfn.XLOOKUP(Tabla1[[#This Row],[Descripción]],Tabla10[Descripción],Tabla10[Precio Unitario],0))</f>
        <v>2150</v>
      </c>
      <c r="P20" s="511">
        <f>IF(Tabla1[[#This Row],[Cantidad de Insumos]]="","",Tabla1[[#This Row],[Precio Unitario]]*Tabla1[[#This Row],[Cantidad de Insumos]])</f>
        <v>64500</v>
      </c>
      <c r="Q20" s="511" t="str">
        <f>IF(Tabla1[[#This Row],[Descripción]]="","",_xlfn.XLOOKUP(Tabla1[[#This Row],[Descripción]],Tabla10[Descripción],Tabla10[CODIGO PRESUPUESTARIO],0))</f>
        <v>2.2.3.1.01</v>
      </c>
      <c r="R20" s="500" t="s">
        <v>2001</v>
      </c>
    </row>
    <row r="21" spans="2:18" ht="22.5" customHeight="1">
      <c r="B21" s="190" t="e">
        <f>IF('Formulario PPGR3'!$G21="","",CONCATENATE('Formulario PPGR3'!$C21,".",'Formulario PPGR3'!$D21,".",'Formulario PPGR3'!$E21,".",'Formulario PPGR3'!$F21))</f>
        <v>#REF!</v>
      </c>
      <c r="C21" s="190" t="e">
        <f>IF('Formulario PPGR3'!$G21="","",'Formulario PPGR1'!#REF!)</f>
        <v>#REF!</v>
      </c>
      <c r="D21" s="190" t="e">
        <f>IF('Formulario PPGR3'!$G21="","",'Formulario PPGR1'!#REF!)</f>
        <v>#REF!</v>
      </c>
      <c r="E21" s="190" t="e">
        <f>IF('Formulario PPGR3'!$G21="","",'Formulario PPGR1'!#REF!)</f>
        <v>#REF!</v>
      </c>
      <c r="F21" s="190" t="e">
        <f>IF('Formulario PPGR3'!$G21="","",'Formulario PPGR1'!#REF!)</f>
        <v>#REF!</v>
      </c>
      <c r="G21" s="507" t="s">
        <v>680</v>
      </c>
      <c r="H21" s="497" t="str" cm="1">
        <f t="array" ref="H21">IF(Tabla1[[#This Row],[Código_Actividad]]="","",_xlfn.XLOOKUP(Tabla1[[#This Row],[Código_Actividad]],CodigoActividad,Tabla2[Actividades Programables Presupuestables],"",0))</f>
        <v>Talleres de acompañamiento a los SRS para la consolidación y validación de la programación de medicamentos e insumos de uso general para el 2026.</v>
      </c>
      <c r="I21" s="498">
        <f>IFERROR(VLOOKUP('Formulario PPGR3'!$G21,'Formulario PPGR2'!$H$9:$V$721,15,FALSE),"")</f>
        <v>9</v>
      </c>
      <c r="J21" s="502" t="s">
        <v>2004</v>
      </c>
      <c r="K21" s="500" t="str">
        <f>IF(Tabla1[[#This Row],[Insumos]]="","",_xlfn.XLOOKUP(Tabla1[[#This Row],[Insumos]],Tabla10[Insumo],Tabla10[InsumoAbrev],"",0))</f>
        <v>lsViaticosDP</v>
      </c>
      <c r="L21" s="501" t="s">
        <v>2006</v>
      </c>
      <c r="M21" s="499" t="str">
        <f>IF(Tabla1[[#This Row],[Descripción]]="","",_xlfn.XLOOKUP(Tabla1[[#This Row],[Descripción]],Tabla10[Descripción],Tabla10[Unidad de Medida],"",0))</f>
        <v>Depósito</v>
      </c>
      <c r="N21" s="509">
        <v>10</v>
      </c>
      <c r="O21" s="511">
        <f>IF(Tabla1[[#This Row],[Descripción]]="","",_xlfn.XLOOKUP(Tabla1[[#This Row],[Descripción]],Tabla10[Descripción],Tabla10[Precio Unitario],0))</f>
        <v>1700</v>
      </c>
      <c r="P21" s="511">
        <f>IF(Tabla1[[#This Row],[Cantidad de Insumos]]="","",Tabla1[[#This Row],[Precio Unitario]]*Tabla1[[#This Row],[Cantidad de Insumos]])</f>
        <v>17000</v>
      </c>
      <c r="Q21" s="511" t="str">
        <f>IF(Tabla1[[#This Row],[Descripción]]="","",_xlfn.XLOOKUP(Tabla1[[#This Row],[Descripción]],Tabla10[Descripción],Tabla10[CODIGO PRESUPUESTARIO],0))</f>
        <v>2.2.3.1.01</v>
      </c>
      <c r="R21" s="500" t="s">
        <v>2001</v>
      </c>
    </row>
    <row r="22" spans="2:18" ht="22.5" customHeight="1">
      <c r="B22" s="190" t="e">
        <f>IF('Formulario PPGR3'!$G22="","",CONCATENATE('Formulario PPGR3'!$C22,".",'Formulario PPGR3'!$D22,".",'Formulario PPGR3'!$E22,".",'Formulario PPGR3'!$F22))</f>
        <v>#REF!</v>
      </c>
      <c r="C22" s="190" t="e">
        <f>IF('Formulario PPGR3'!$G22="","",'Formulario PPGR1'!#REF!)</f>
        <v>#REF!</v>
      </c>
      <c r="D22" s="190" t="e">
        <f>IF('Formulario PPGR3'!$G22="","",'Formulario PPGR1'!#REF!)</f>
        <v>#REF!</v>
      </c>
      <c r="E22" s="190" t="e">
        <f>IF('Formulario PPGR3'!$G22="","",'Formulario PPGR1'!#REF!)</f>
        <v>#REF!</v>
      </c>
      <c r="F22" s="190" t="e">
        <f>IF('Formulario PPGR3'!$G22="","",'Formulario PPGR1'!#REF!)</f>
        <v>#REF!</v>
      </c>
      <c r="G22" s="507" t="s">
        <v>680</v>
      </c>
      <c r="H22" s="497" t="str" cm="1">
        <f t="array" ref="H22">IF(Tabla1[[#This Row],[Código_Actividad]]="","",_xlfn.XLOOKUP(Tabla1[[#This Row],[Código_Actividad]],CodigoActividad,Tabla2[Actividades Programables Presupuestables],"",0))</f>
        <v>Talleres de acompañamiento a los SRS para la consolidación y validación de la programación de medicamentos e insumos de uso general para el 2026.</v>
      </c>
      <c r="I22" s="498">
        <f>IFERROR(VLOOKUP('Formulario PPGR3'!$G22,'Formulario PPGR2'!$H$9:$V$721,15,FALSE),"")</f>
        <v>9</v>
      </c>
      <c r="J22" s="502" t="s">
        <v>2004</v>
      </c>
      <c r="K22" s="500" t="str">
        <f>IF(Tabla1[[#This Row],[Insumos]]="","",_xlfn.XLOOKUP(Tabla1[[#This Row],[Insumos]],Tabla10[Insumo],Tabla10[InsumoAbrev],"",0))</f>
        <v>lsViaticosDP</v>
      </c>
      <c r="L22" s="501" t="s">
        <v>2007</v>
      </c>
      <c r="M22" s="499" t="str">
        <f>IF(Tabla1[[#This Row],[Descripción]]="","",_xlfn.XLOOKUP(Tabla1[[#This Row],[Descripción]],Tabla10[Descripción],Tabla10[Unidad de Medida],"",0))</f>
        <v>Depósito</v>
      </c>
      <c r="N22" s="509">
        <v>40</v>
      </c>
      <c r="O22" s="511">
        <f>IF(Tabla1[[#This Row],[Descripción]]="","",_xlfn.XLOOKUP(Tabla1[[#This Row],[Descripción]],Tabla10[Descripción],Tabla10[Precio Unitario],0))</f>
        <v>1900</v>
      </c>
      <c r="P22" s="511">
        <f>IF(Tabla1[[#This Row],[Cantidad de Insumos]]="","",Tabla1[[#This Row],[Precio Unitario]]*Tabla1[[#This Row],[Cantidad de Insumos]])</f>
        <v>76000</v>
      </c>
      <c r="Q22" s="511" t="str">
        <f>IF(Tabla1[[#This Row],[Descripción]]="","",_xlfn.XLOOKUP(Tabla1[[#This Row],[Descripción]],Tabla10[Descripción],Tabla10[CODIGO PRESUPUESTARIO],0))</f>
        <v>2.2.3.1.01</v>
      </c>
      <c r="R22" s="500" t="s">
        <v>2001</v>
      </c>
    </row>
    <row r="23" spans="2:18" ht="22.5" customHeight="1">
      <c r="B23" s="190" t="e">
        <f>IF('Formulario PPGR3'!$G23="","",CONCATENATE('Formulario PPGR3'!$C23,".",'Formulario PPGR3'!$D23,".",'Formulario PPGR3'!$E23,".",'Formulario PPGR3'!$F23))</f>
        <v>#REF!</v>
      </c>
      <c r="C23" s="190" t="e">
        <f>IF('Formulario PPGR3'!$G23="","",'Formulario PPGR1'!#REF!)</f>
        <v>#REF!</v>
      </c>
      <c r="D23" s="190" t="e">
        <f>IF('Formulario PPGR3'!$G23="","",'Formulario PPGR1'!#REF!)</f>
        <v>#REF!</v>
      </c>
      <c r="E23" s="190" t="e">
        <f>IF('Formulario PPGR3'!$G23="","",'Formulario PPGR1'!#REF!)</f>
        <v>#REF!</v>
      </c>
      <c r="F23" s="190" t="e">
        <f>IF('Formulario PPGR3'!$G23="","",'Formulario PPGR1'!#REF!)</f>
        <v>#REF!</v>
      </c>
      <c r="G23" s="507" t="s">
        <v>682</v>
      </c>
      <c r="H23" s="497" t="str" cm="1">
        <f t="array" ref="H23">IF(Tabla1[[#This Row],[Código_Actividad]]="","",_xlfn.XLOOKUP(Tabla1[[#This Row],[Código_Actividad]],CodigoActividad,Tabla2[Actividades Programables Presupuestables],"",0))</f>
        <v>Reunión de apoyo a la DAEH para la estimación y programación de medicamentos e insumos para 2026</v>
      </c>
      <c r="I23" s="498">
        <f>IFERROR(VLOOKUP('Formulario PPGR3'!$G23,'Formulario PPGR2'!$H$9:$V$721,15,FALSE),"")</f>
        <v>1</v>
      </c>
      <c r="J23" s="502" t="s">
        <v>1999</v>
      </c>
      <c r="K23" s="500" t="str">
        <f>IF(Tabla1[[#This Row],[Insumos]]="","",_xlfn.XLOOKUP(Tabla1[[#This Row],[Insumos]],Tabla10[Insumo],Tabla10[InsumoAbrev],"",0))</f>
        <v>lsAlimentosyBebidas</v>
      </c>
      <c r="L23" s="501" t="s">
        <v>2008</v>
      </c>
      <c r="M23" s="499" t="str">
        <f>IF(Tabla1[[#This Row],[Descripción]]="","",_xlfn.XLOOKUP(Tabla1[[#This Row],[Descripción]],Tabla10[Descripción],Tabla10[Unidad de Medida],"",0))</f>
        <v>unidad</v>
      </c>
      <c r="N23" s="509">
        <v>1</v>
      </c>
      <c r="O23" s="511">
        <f>IF(Tabla1[[#This Row],[Descripción]]="","",_xlfn.XLOOKUP(Tabla1[[#This Row],[Descripción]],Tabla10[Descripción],Tabla10[Precio Unitario],0))</f>
        <v>9410.5</v>
      </c>
      <c r="P23" s="511">
        <f>IF(Tabla1[[#This Row],[Cantidad de Insumos]]="","",Tabla1[[#This Row],[Precio Unitario]]*Tabla1[[#This Row],[Cantidad de Insumos]])</f>
        <v>9410.5</v>
      </c>
      <c r="Q23" s="511" t="str">
        <f>IF(Tabla1[[#This Row],[Descripción]]="","",_xlfn.XLOOKUP(Tabla1[[#This Row],[Descripción]],Tabla10[Descripción],Tabla10[CODIGO PRESUPUESTARIO],0))</f>
        <v>2.3.1.1.01</v>
      </c>
      <c r="R23" s="500" t="s">
        <v>2001</v>
      </c>
    </row>
    <row r="24" spans="2:18" ht="22.5" customHeight="1">
      <c r="B24" s="190" t="e">
        <f>IF('Formulario PPGR3'!$G24="","",CONCATENATE('Formulario PPGR3'!$C24,".",'Formulario PPGR3'!$D24,".",'Formulario PPGR3'!$E24,".",'Formulario PPGR3'!$F24))</f>
        <v>#REF!</v>
      </c>
      <c r="C24" s="190" t="e">
        <f>IF('Formulario PPGR3'!$G24="","",'Formulario PPGR1'!#REF!)</f>
        <v>#REF!</v>
      </c>
      <c r="D24" s="190" t="e">
        <f>IF('Formulario PPGR3'!$G24="","",'Formulario PPGR1'!#REF!)</f>
        <v>#REF!</v>
      </c>
      <c r="E24" s="190" t="e">
        <f>IF('Formulario PPGR3'!$G24="","",'Formulario PPGR1'!#REF!)</f>
        <v>#REF!</v>
      </c>
      <c r="F24" s="190" t="e">
        <f>IF('Formulario PPGR3'!$G24="","",'Formulario PPGR1'!#REF!)</f>
        <v>#REF!</v>
      </c>
      <c r="G24" s="507" t="s">
        <v>685</v>
      </c>
      <c r="H24" s="497" t="str" cm="1">
        <f t="array" ref="H24">IF(Tabla1[[#This Row],[Código_Actividad]]="","",_xlfn.XLOOKUP(Tabla1[[#This Row],[Código_Actividad]],CodigoActividad,Tabla2[Actividades Programables Presupuestables],"",0))</f>
        <v>Reunión de apoyo a la DCH para la estimación y programación de medicamentos e insumos para hemodiálisis 2026.</v>
      </c>
      <c r="I24" s="498">
        <f>IFERROR(VLOOKUP('Formulario PPGR3'!$G24,'Formulario PPGR2'!$H$9:$V$721,15,FALSE),"")</f>
        <v>1</v>
      </c>
      <c r="J24" s="502" t="s">
        <v>1999</v>
      </c>
      <c r="K24" s="500" t="str">
        <f>IF(Tabla1[[#This Row],[Insumos]]="","",_xlfn.XLOOKUP(Tabla1[[#This Row],[Insumos]],Tabla10[Insumo],Tabla10[InsumoAbrev],"",0))</f>
        <v>lsAlimentosyBebidas</v>
      </c>
      <c r="L24" s="501" t="s">
        <v>2000</v>
      </c>
      <c r="M24" s="499" t="str">
        <f>IF(Tabla1[[#This Row],[Descripción]]="","",_xlfn.XLOOKUP(Tabla1[[#This Row],[Descripción]],Tabla10[Descripción],Tabla10[Unidad de Medida],"",0))</f>
        <v>unidad</v>
      </c>
      <c r="N24" s="509">
        <v>1</v>
      </c>
      <c r="O24" s="511">
        <f>IF(Tabla1[[#This Row],[Descripción]]="","",_xlfn.XLOOKUP(Tabla1[[#This Row],[Descripción]],Tabla10[Descripción],Tabla10[Precio Unitario],0))</f>
        <v>12626</v>
      </c>
      <c r="P24" s="511">
        <f>IF(Tabla1[[#This Row],[Cantidad de Insumos]]="","",Tabla1[[#This Row],[Precio Unitario]]*Tabla1[[#This Row],[Cantidad de Insumos]])</f>
        <v>12626</v>
      </c>
      <c r="Q24" s="511" t="str">
        <f>IF(Tabla1[[#This Row],[Descripción]]="","",_xlfn.XLOOKUP(Tabla1[[#This Row],[Descripción]],Tabla10[Descripción],Tabla10[CODIGO PRESUPUESTARIO],0))</f>
        <v>2.3.1.1.01</v>
      </c>
      <c r="R24" s="500" t="s">
        <v>2001</v>
      </c>
    </row>
    <row r="25" spans="2:18" ht="22.5" customHeight="1">
      <c r="B25" s="190" t="e">
        <f>IF('Formulario PPGR3'!$G25="","",CONCATENATE('Formulario PPGR3'!$C25,".",'Formulario PPGR3'!$D25,".",'Formulario PPGR3'!$E25,".",'Formulario PPGR3'!$F25))</f>
        <v>#REF!</v>
      </c>
      <c r="C25" s="190" t="e">
        <f>IF('Formulario PPGR3'!$G25="","",'Formulario PPGR1'!#REF!)</f>
        <v>#REF!</v>
      </c>
      <c r="D25" s="190" t="e">
        <f>IF('Formulario PPGR3'!$G25="","",'Formulario PPGR1'!#REF!)</f>
        <v>#REF!</v>
      </c>
      <c r="E25" s="190" t="e">
        <f>IF('Formulario PPGR3'!$G25="","",'Formulario PPGR1'!#REF!)</f>
        <v>#REF!</v>
      </c>
      <c r="F25" s="190" t="e">
        <f>IF('Formulario PPGR3'!$G25="","",'Formulario PPGR1'!#REF!)</f>
        <v>#REF!</v>
      </c>
      <c r="G25" s="507" t="s">
        <v>687</v>
      </c>
      <c r="H25" s="497" t="str" cm="1">
        <f t="array" ref="H25">IF(Tabla1[[#This Row],[Código_Actividad]]="","",_xlfn.XLOOKUP(Tabla1[[#This Row],[Código_Actividad]],CodigoActividad,Tabla2[Actividades Programables Presupuestables],"",0))</f>
        <v>Taller para Estimación y Programación de Medicamentos e insumos de VIH para el 2026.</v>
      </c>
      <c r="I25" s="498">
        <f>IFERROR(VLOOKUP('Formulario PPGR3'!$G25,'Formulario PPGR2'!$H$9:$V$721,15,FALSE),"")</f>
        <v>1</v>
      </c>
      <c r="J25" s="502" t="s">
        <v>1999</v>
      </c>
      <c r="K25" s="500" t="str">
        <f>IF(Tabla1[[#This Row],[Insumos]]="","",_xlfn.XLOOKUP(Tabla1[[#This Row],[Insumos]],Tabla10[Insumo],Tabla10[InsumoAbrev],"",0))</f>
        <v>lsAlimentosyBebidas</v>
      </c>
      <c r="L25" s="501" t="s">
        <v>2000</v>
      </c>
      <c r="M25" s="499" t="str">
        <f>IF(Tabla1[[#This Row],[Descripción]]="","",_xlfn.XLOOKUP(Tabla1[[#This Row],[Descripción]],Tabla10[Descripción],Tabla10[Unidad de Medida],"",0))</f>
        <v>unidad</v>
      </c>
      <c r="N25" s="509">
        <v>1</v>
      </c>
      <c r="O25" s="511">
        <f>IF(Tabla1[[#This Row],[Descripción]]="","",_xlfn.XLOOKUP(Tabla1[[#This Row],[Descripción]],Tabla10[Descripción],Tabla10[Precio Unitario],0))</f>
        <v>12626</v>
      </c>
      <c r="P25" s="511">
        <f>IF(Tabla1[[#This Row],[Cantidad de Insumos]]="","",Tabla1[[#This Row],[Precio Unitario]]*Tabla1[[#This Row],[Cantidad de Insumos]])</f>
        <v>12626</v>
      </c>
      <c r="Q25" s="511" t="str">
        <f>IF(Tabla1[[#This Row],[Descripción]]="","",_xlfn.XLOOKUP(Tabla1[[#This Row],[Descripción]],Tabla10[Descripción],Tabla10[CODIGO PRESUPUESTARIO],0))</f>
        <v>2.3.1.1.01</v>
      </c>
      <c r="R25" s="500" t="s">
        <v>2001</v>
      </c>
    </row>
    <row r="26" spans="2:18" ht="22.5" customHeight="1">
      <c r="B26" s="190" t="e">
        <f>IF('Formulario PPGR3'!$G26="","",CONCATENATE('Formulario PPGR3'!$C26,".",'Formulario PPGR3'!$D26,".",'Formulario PPGR3'!$E26,".",'Formulario PPGR3'!$F26))</f>
        <v>#REF!</v>
      </c>
      <c r="C26" s="190" t="e">
        <f>IF('Formulario PPGR3'!$G26="","",'Formulario PPGR1'!#REF!)</f>
        <v>#REF!</v>
      </c>
      <c r="D26" s="190" t="e">
        <f>IF('Formulario PPGR3'!$G26="","",'Formulario PPGR1'!#REF!)</f>
        <v>#REF!</v>
      </c>
      <c r="E26" s="190" t="e">
        <f>IF('Formulario PPGR3'!$G26="","",'Formulario PPGR1'!#REF!)</f>
        <v>#REF!</v>
      </c>
      <c r="F26" s="190" t="e">
        <f>IF('Formulario PPGR3'!$G26="","",'Formulario PPGR1'!#REF!)</f>
        <v>#REF!</v>
      </c>
      <c r="G26" s="507" t="s">
        <v>689</v>
      </c>
      <c r="H26" s="497" t="str" cm="1">
        <f t="array" ref="H26">IF(Tabla1[[#This Row],[Código_Actividad]]="","",_xlfn.XLOOKUP(Tabla1[[#This Row],[Código_Actividad]],CodigoActividad,Tabla2[Actividades Programables Presupuestables],"",0))</f>
        <v>Reunión de Estimación y Programación de Insumos para Planificación Familiar para el 2026.</v>
      </c>
      <c r="I26" s="498">
        <f>IFERROR(VLOOKUP('Formulario PPGR3'!$G26,'Formulario PPGR2'!$H$9:$V$721,15,FALSE),"")</f>
        <v>1</v>
      </c>
      <c r="J26" s="502" t="s">
        <v>1999</v>
      </c>
      <c r="K26" s="500" t="str">
        <f>IF(Tabla1[[#This Row],[Insumos]]="","",_xlfn.XLOOKUP(Tabla1[[#This Row],[Insumos]],Tabla10[Insumo],Tabla10[InsumoAbrev],"",0))</f>
        <v>lsAlimentosyBebidas</v>
      </c>
      <c r="L26" s="501" t="s">
        <v>2000</v>
      </c>
      <c r="M26" s="499" t="str">
        <f>IF(Tabla1[[#This Row],[Descripción]]="","",_xlfn.XLOOKUP(Tabla1[[#This Row],[Descripción]],Tabla10[Descripción],Tabla10[Unidad de Medida],"",0))</f>
        <v>unidad</v>
      </c>
      <c r="N26" s="509">
        <v>1</v>
      </c>
      <c r="O26" s="511">
        <f>IF(Tabla1[[#This Row],[Descripción]]="","",_xlfn.XLOOKUP(Tabla1[[#This Row],[Descripción]],Tabla10[Descripción],Tabla10[Precio Unitario],0))</f>
        <v>12626</v>
      </c>
      <c r="P26" s="511">
        <f>IF(Tabla1[[#This Row],[Cantidad de Insumos]]="","",Tabla1[[#This Row],[Precio Unitario]]*Tabla1[[#This Row],[Cantidad de Insumos]])</f>
        <v>12626</v>
      </c>
      <c r="Q26" s="511" t="str">
        <f>IF(Tabla1[[#This Row],[Descripción]]="","",_xlfn.XLOOKUP(Tabla1[[#This Row],[Descripción]],Tabla10[Descripción],Tabla10[CODIGO PRESUPUESTARIO],0))</f>
        <v>2.3.1.1.01</v>
      </c>
      <c r="R26" s="500" t="s">
        <v>2001</v>
      </c>
    </row>
    <row r="27" spans="2:18" ht="22.5" customHeight="1">
      <c r="B27" s="190" t="e">
        <f>IF('Formulario PPGR3'!$G27="","",CONCATENATE('Formulario PPGR3'!$C27,".",'Formulario PPGR3'!$D27,".",'Formulario PPGR3'!$E27,".",'Formulario PPGR3'!$F27))</f>
        <v>#REF!</v>
      </c>
      <c r="C27" s="190" t="e">
        <f>IF('Formulario PPGR3'!$G27="","",'Formulario PPGR1'!#REF!)</f>
        <v>#REF!</v>
      </c>
      <c r="D27" s="190" t="e">
        <f>IF('Formulario PPGR3'!$G27="","",'Formulario PPGR1'!#REF!)</f>
        <v>#REF!</v>
      </c>
      <c r="E27" s="190" t="e">
        <f>IF('Formulario PPGR3'!$G27="","",'Formulario PPGR1'!#REF!)</f>
        <v>#REF!</v>
      </c>
      <c r="F27" s="190" t="e">
        <f>IF('Formulario PPGR3'!$G27="","",'Formulario PPGR1'!#REF!)</f>
        <v>#REF!</v>
      </c>
      <c r="G27" s="507" t="s">
        <v>691</v>
      </c>
      <c r="H27" s="497" t="str" cm="1">
        <f t="array" ref="H27">IF(Tabla1[[#This Row],[Código_Actividad]]="","",_xlfn.XLOOKUP(Tabla1[[#This Row],[Código_Actividad]],CodigoActividad,Tabla2[Actividades Programables Presupuestables],"",0))</f>
        <v>Reunión para la Estimación y Programación de Medicamentos e insumos de TB primera línea para el 2026.</v>
      </c>
      <c r="I27" s="498">
        <f>IFERROR(VLOOKUP('Formulario PPGR3'!$G27,'Formulario PPGR2'!$H$9:$V$721,15,FALSE),"")</f>
        <v>1</v>
      </c>
      <c r="J27" s="502" t="s">
        <v>1999</v>
      </c>
      <c r="K27" s="500" t="str">
        <f>IF(Tabla1[[#This Row],[Insumos]]="","",_xlfn.XLOOKUP(Tabla1[[#This Row],[Insumos]],Tabla10[Insumo],Tabla10[InsumoAbrev],"",0))</f>
        <v>lsAlimentosyBebidas</v>
      </c>
      <c r="L27" s="501" t="s">
        <v>2000</v>
      </c>
      <c r="M27" s="499" t="str">
        <f>IF(Tabla1[[#This Row],[Descripción]]="","",_xlfn.XLOOKUP(Tabla1[[#This Row],[Descripción]],Tabla10[Descripción],Tabla10[Unidad de Medida],"",0))</f>
        <v>unidad</v>
      </c>
      <c r="N27" s="509">
        <v>1</v>
      </c>
      <c r="O27" s="511">
        <f>IF(Tabla1[[#This Row],[Descripción]]="","",_xlfn.XLOOKUP(Tabla1[[#This Row],[Descripción]],Tabla10[Descripción],Tabla10[Precio Unitario],0))</f>
        <v>12626</v>
      </c>
      <c r="P27" s="511">
        <f>IF(Tabla1[[#This Row],[Cantidad de Insumos]]="","",Tabla1[[#This Row],[Precio Unitario]]*Tabla1[[#This Row],[Cantidad de Insumos]])</f>
        <v>12626</v>
      </c>
      <c r="Q27" s="511" t="str">
        <f>IF(Tabla1[[#This Row],[Descripción]]="","",_xlfn.XLOOKUP(Tabla1[[#This Row],[Descripción]],Tabla10[Descripción],Tabla10[CODIGO PRESUPUESTARIO],0))</f>
        <v>2.3.1.1.01</v>
      </c>
      <c r="R27" s="500" t="s">
        <v>2001</v>
      </c>
    </row>
    <row r="28" spans="2:18" ht="22.5" customHeight="1">
      <c r="B28" s="190" t="e">
        <f>IF('Formulario PPGR3'!$G28="","",CONCATENATE('Formulario PPGR3'!$C28,".",'Formulario PPGR3'!$D28,".",'Formulario PPGR3'!$E28,".",'Formulario PPGR3'!$F28))</f>
        <v>#REF!</v>
      </c>
      <c r="C28" s="190" t="e">
        <f>IF('Formulario PPGR3'!$G28="","",'Formulario PPGR1'!#REF!)</f>
        <v>#REF!</v>
      </c>
      <c r="D28" s="190" t="e">
        <f>IF('Formulario PPGR3'!$G28="","",'Formulario PPGR1'!#REF!)</f>
        <v>#REF!</v>
      </c>
      <c r="E28" s="190" t="e">
        <f>IF('Formulario PPGR3'!$G28="","",'Formulario PPGR1'!#REF!)</f>
        <v>#REF!</v>
      </c>
      <c r="F28" s="190" t="e">
        <f>IF('Formulario PPGR3'!$G28="","",'Formulario PPGR1'!#REF!)</f>
        <v>#REF!</v>
      </c>
      <c r="G28" s="507" t="s">
        <v>693</v>
      </c>
      <c r="H28" s="497" t="str" cm="1">
        <f t="array" ref="H28">IF(Tabla1[[#This Row],[Código_Actividad]]="","",_xlfn.XLOOKUP(Tabla1[[#This Row],[Código_Actividad]],CodigoActividad,Tabla2[Actividades Programables Presupuestables],"",0))</f>
        <v>Reunión para Estimación y Programación de Medicamentos e insumos de TB segunda línea para el 2026.</v>
      </c>
      <c r="I28" s="498">
        <f>IFERROR(VLOOKUP('Formulario PPGR3'!$G28,'Formulario PPGR2'!$H$9:$V$721,15,FALSE),"")</f>
        <v>1</v>
      </c>
      <c r="J28" s="502" t="s">
        <v>1999</v>
      </c>
      <c r="K28" s="500" t="str">
        <f>IF(Tabla1[[#This Row],[Insumos]]="","",_xlfn.XLOOKUP(Tabla1[[#This Row],[Insumos]],Tabla10[Insumo],Tabla10[InsumoAbrev],"",0))</f>
        <v>lsAlimentosyBebidas</v>
      </c>
      <c r="L28" s="501" t="s">
        <v>2009</v>
      </c>
      <c r="M28" s="499" t="str">
        <f>IF(Tabla1[[#This Row],[Descripción]]="","",_xlfn.XLOOKUP(Tabla1[[#This Row],[Descripción]],Tabla10[Descripción],Tabla10[Unidad de Medida],"",0))</f>
        <v>unidad</v>
      </c>
      <c r="N28" s="509">
        <v>1</v>
      </c>
      <c r="O28" s="511">
        <f>IF(Tabla1[[#This Row],[Descripción]]="","",_xlfn.XLOOKUP(Tabla1[[#This Row],[Descripción]],Tabla10[Descripción],Tabla10[Precio Unitario],0))</f>
        <v>65844</v>
      </c>
      <c r="P28" s="511">
        <f>IF(Tabla1[[#This Row],[Cantidad de Insumos]]="","",Tabla1[[#This Row],[Precio Unitario]]*Tabla1[[#This Row],[Cantidad de Insumos]])</f>
        <v>65844</v>
      </c>
      <c r="Q28" s="511" t="str">
        <f>IF(Tabla1[[#This Row],[Descripción]]="","",_xlfn.XLOOKUP(Tabla1[[#This Row],[Descripción]],Tabla10[Descripción],Tabla10[CODIGO PRESUPUESTARIO],0))</f>
        <v>2.3.1.1.01</v>
      </c>
      <c r="R28" s="500" t="s">
        <v>2001</v>
      </c>
    </row>
    <row r="29" spans="2:18" ht="22.5" customHeight="1">
      <c r="B29" s="190" t="e">
        <f>IF('Formulario PPGR3'!$G29="","",CONCATENATE('Formulario PPGR3'!$C29,".",'Formulario PPGR3'!$D29,".",'Formulario PPGR3'!$E29,".",'Formulario PPGR3'!$F29))</f>
        <v>#REF!</v>
      </c>
      <c r="C29" s="190" t="e">
        <f>IF('Formulario PPGR3'!$G29="","",'Formulario PPGR1'!#REF!)</f>
        <v>#REF!</v>
      </c>
      <c r="D29" s="190" t="e">
        <f>IF('Formulario PPGR3'!$G29="","",'Formulario PPGR1'!#REF!)</f>
        <v>#REF!</v>
      </c>
      <c r="E29" s="190" t="e">
        <f>IF('Formulario PPGR3'!$G29="","",'Formulario PPGR1'!#REF!)</f>
        <v>#REF!</v>
      </c>
      <c r="F29" s="190" t="e">
        <f>IF('Formulario PPGR3'!$G29="","",'Formulario PPGR1'!#REF!)</f>
        <v>#REF!</v>
      </c>
      <c r="G29" s="507" t="s">
        <v>701</v>
      </c>
      <c r="H29" s="497" t="str" cm="1">
        <f t="array" ref="H29">IF(Tabla1[[#This Row],[Código_Actividad]]="","",_xlfn.XLOOKUP(Tabla1[[#This Row],[Código_Actividad]],CodigoActividad,Tabla2[Actividades Programables Presupuestables],"",0))</f>
        <v>Visita de supervisión de la disponibilidad de medicamentos e insumos de los Programas Cuidados Obstétricos y Mamá Canguro.</v>
      </c>
      <c r="I29" s="498">
        <f>IFERROR(VLOOKUP('Formulario PPGR3'!$G29,'Formulario PPGR2'!$H$9:$V$721,15,FALSE),"")</f>
        <v>4</v>
      </c>
      <c r="J29" s="502" t="s">
        <v>2002</v>
      </c>
      <c r="K29" s="500" t="str">
        <f>IF(Tabla1[[#This Row],[Insumos]]="","",_xlfn.XLOOKUP(Tabla1[[#This Row],[Insumos]],Tabla10[Insumo],Tabla10[InsumoAbrev],"",0))</f>
        <v>lsGasoil</v>
      </c>
      <c r="L29" s="501" t="s">
        <v>2003</v>
      </c>
      <c r="M29" s="499" t="str">
        <f>IF(Tabla1[[#This Row],[Descripción]]="","",_xlfn.XLOOKUP(Tabla1[[#This Row],[Descripción]],Tabla10[Descripción],Tabla10[Unidad de Medida],"",0))</f>
        <v>galon</v>
      </c>
      <c r="N29" s="509">
        <v>180</v>
      </c>
      <c r="O29" s="511">
        <f>IF(Tabla1[[#This Row],[Descripción]]="","",_xlfn.XLOOKUP(Tabla1[[#This Row],[Descripción]],Tabla10[Descripción],Tabla10[Precio Unitario],0))</f>
        <v>240</v>
      </c>
      <c r="P29" s="511">
        <f>IF(Tabla1[[#This Row],[Cantidad de Insumos]]="","",Tabla1[[#This Row],[Precio Unitario]]*Tabla1[[#This Row],[Cantidad de Insumos]])</f>
        <v>43200</v>
      </c>
      <c r="Q29" s="511" t="str">
        <f>IF(Tabla1[[#This Row],[Descripción]]="","",_xlfn.XLOOKUP(Tabla1[[#This Row],[Descripción]],Tabla10[Descripción],Tabla10[CODIGO PRESUPUESTARIO],0))</f>
        <v>2.3.7.1.02</v>
      </c>
      <c r="R29" s="500" t="s">
        <v>2001</v>
      </c>
    </row>
    <row r="30" spans="2:18" ht="22.5" customHeight="1">
      <c r="B30" s="190" t="e">
        <f>IF('Formulario PPGR3'!$G30="","",CONCATENATE('Formulario PPGR3'!$C30,".",'Formulario PPGR3'!$D30,".",'Formulario PPGR3'!$E30,".",'Formulario PPGR3'!$F30))</f>
        <v>#REF!</v>
      </c>
      <c r="C30" s="190"/>
      <c r="D30" s="190"/>
      <c r="E30" s="190" t="e">
        <f>IF('Formulario PPGR3'!$G30="","",'Formulario PPGR1'!#REF!)</f>
        <v>#REF!</v>
      </c>
      <c r="F30" s="190" t="e">
        <f>IF('Formulario PPGR3'!$G30="","",'Formulario PPGR1'!#REF!)</f>
        <v>#REF!</v>
      </c>
      <c r="G30" s="507" t="s">
        <v>701</v>
      </c>
      <c r="H30" s="497" t="str" cm="1">
        <f t="array" ref="H30">IF(Tabla1[[#This Row],[Código_Actividad]]="","",_xlfn.XLOOKUP(Tabla1[[#This Row],[Código_Actividad]],CodigoActividad,Tabla2[Actividades Programables Presupuestables],"",0))</f>
        <v>Visita de supervisión de la disponibilidad de medicamentos e insumos de los Programas Cuidados Obstétricos y Mamá Canguro.</v>
      </c>
      <c r="I30" s="498">
        <f>IFERROR(VLOOKUP('Formulario PPGR3'!$G30,'Formulario PPGR2'!$H$9:$V$721,15,FALSE),"")</f>
        <v>4</v>
      </c>
      <c r="J30" s="502" t="s">
        <v>2004</v>
      </c>
      <c r="K30" s="500" t="str">
        <f>IF(Tabla1[[#This Row],[Insumos]]="","",_xlfn.XLOOKUP(Tabla1[[#This Row],[Insumos]],Tabla10[Insumo],Tabla10[InsumoAbrev],"",0))</f>
        <v>lsViaticosDP</v>
      </c>
      <c r="L30" s="501" t="s">
        <v>2005</v>
      </c>
      <c r="M30" s="190" t="str">
        <f>IF(Tabla1[[#This Row],[Descripción]]="","",_xlfn.XLOOKUP(Tabla1[[#This Row],[Descripción]],Tabla10[Descripción],Tabla10[Unidad de Medida],"",0))</f>
        <v>Depósito</v>
      </c>
      <c r="N30" s="509">
        <v>16</v>
      </c>
      <c r="O30" s="510">
        <f>IF(Tabla1[[#This Row],[Descripción]]="","",_xlfn.XLOOKUP(Tabla1[[#This Row],[Descripción]],Tabla10[Descripción],Tabla10[Precio Unitario],0))</f>
        <v>2150</v>
      </c>
      <c r="P30" s="511">
        <f>IF(Tabla1[[#This Row],[Cantidad de Insumos]]="","",Tabla1[[#This Row],[Precio Unitario]]*Tabla1[[#This Row],[Cantidad de Insumos]])</f>
        <v>34400</v>
      </c>
      <c r="Q30" s="510" t="str">
        <f>IF(Tabla1[[#This Row],[Descripción]]="","",_xlfn.XLOOKUP(Tabla1[[#This Row],[Descripción]],Tabla10[Descripción],Tabla10[CODIGO PRESUPUESTARIO],0))</f>
        <v>2.2.3.1.01</v>
      </c>
      <c r="R30" s="502"/>
    </row>
    <row r="31" spans="2:18" ht="22.5" customHeight="1">
      <c r="B31" s="190" t="e">
        <f>IF('Formulario PPGR3'!$G31="","",CONCATENATE('Formulario PPGR3'!$C31,".",'Formulario PPGR3'!$D31,".",'Formulario PPGR3'!$E31,".",'Formulario PPGR3'!$F31))</f>
        <v>#REF!</v>
      </c>
      <c r="C31" s="190"/>
      <c r="D31" s="190"/>
      <c r="E31" s="190" t="e">
        <f>IF('Formulario PPGR3'!$G31="","",'Formulario PPGR1'!#REF!)</f>
        <v>#REF!</v>
      </c>
      <c r="F31" s="190" t="e">
        <f>IF('Formulario PPGR3'!$G31="","",'Formulario PPGR1'!#REF!)</f>
        <v>#REF!</v>
      </c>
      <c r="G31" s="507" t="s">
        <v>701</v>
      </c>
      <c r="H31" s="497" t="str" cm="1">
        <f t="array" ref="H31">IF(Tabla1[[#This Row],[Código_Actividad]]="","",_xlfn.XLOOKUP(Tabla1[[#This Row],[Código_Actividad]],CodigoActividad,Tabla2[Actividades Programables Presupuestables],"",0))</f>
        <v>Visita de supervisión de la disponibilidad de medicamentos e insumos de los Programas Cuidados Obstétricos y Mamá Canguro.</v>
      </c>
      <c r="I31" s="498">
        <f>IFERROR(VLOOKUP('Formulario PPGR3'!$G31,'Formulario PPGR2'!$H$9:$V$721,15,FALSE),"")</f>
        <v>4</v>
      </c>
      <c r="J31" s="502" t="s">
        <v>2004</v>
      </c>
      <c r="K31" s="500" t="str">
        <f>IF(Tabla1[[#This Row],[Insumos]]="","",_xlfn.XLOOKUP(Tabla1[[#This Row],[Insumos]],Tabla10[Insumo],Tabla10[InsumoAbrev],"",0))</f>
        <v>lsViaticosDP</v>
      </c>
      <c r="L31" s="501" t="s">
        <v>2006</v>
      </c>
      <c r="M31" s="190" t="str">
        <f>IF(Tabla1[[#This Row],[Descripción]]="","",_xlfn.XLOOKUP(Tabla1[[#This Row],[Descripción]],Tabla10[Descripción],Tabla10[Unidad de Medida],"",0))</f>
        <v>Depósito</v>
      </c>
      <c r="N31" s="509">
        <v>4</v>
      </c>
      <c r="O31" s="510">
        <f>IF(Tabla1[[#This Row],[Descripción]]="","",_xlfn.XLOOKUP(Tabla1[[#This Row],[Descripción]],Tabla10[Descripción],Tabla10[Precio Unitario],0))</f>
        <v>1700</v>
      </c>
      <c r="P31" s="511">
        <f>IF(Tabla1[[#This Row],[Cantidad de Insumos]]="","",Tabla1[[#This Row],[Precio Unitario]]*Tabla1[[#This Row],[Cantidad de Insumos]])</f>
        <v>6800</v>
      </c>
      <c r="Q31" s="510" t="str">
        <f>IF(Tabla1[[#This Row],[Descripción]]="","",_xlfn.XLOOKUP(Tabla1[[#This Row],[Descripción]],Tabla10[Descripción],Tabla10[CODIGO PRESUPUESTARIO],0))</f>
        <v>2.2.3.1.01</v>
      </c>
      <c r="R31" s="502"/>
    </row>
    <row r="32" spans="2:18" ht="22.5" customHeight="1">
      <c r="B32" s="190" t="e">
        <f>IF('Formulario PPGR3'!$G32="","",CONCATENATE('Formulario PPGR3'!$C32,".",'Formulario PPGR3'!$D32,".",'Formulario PPGR3'!$E32,".",'Formulario PPGR3'!$F32))</f>
        <v>#REF!</v>
      </c>
      <c r="C32" s="190" t="e">
        <f>IF('Formulario PPGR3'!$G32="","",'Formulario PPGR1'!#REF!)</f>
        <v>#REF!</v>
      </c>
      <c r="D32" s="190" t="e">
        <f>IF('Formulario PPGR3'!$G32="","",'Formulario PPGR1'!#REF!)</f>
        <v>#REF!</v>
      </c>
      <c r="E32" s="190" t="e">
        <f>IF('Formulario PPGR3'!$G32="","",'Formulario PPGR1'!#REF!)</f>
        <v>#REF!</v>
      </c>
      <c r="F32" s="190" t="e">
        <f>IF('Formulario PPGR3'!$G32="","",'Formulario PPGR1'!#REF!)</f>
        <v>#REF!</v>
      </c>
      <c r="G32" s="507" t="s">
        <v>703</v>
      </c>
      <c r="H32" s="497" t="str" cm="1">
        <f t="array" ref="H32">IF(Tabla1[[#This Row],[Código_Actividad]]="","",_xlfn.XLOOKUP(Tabla1[[#This Row],[Código_Actividad]],CodigoActividad,Tabla2[Actividades Programables Presupuestables],"",0))</f>
        <v>Visita de supervisión de la gestión de suministro de medicamentos de Planificación Familiar en los establecimientos de salud (CEAS o SRS) seleccionados.</v>
      </c>
      <c r="I32" s="498">
        <f>IFERROR(VLOOKUP('Formulario PPGR3'!$G32,'Formulario PPGR2'!$H$9:$V$721,15,FALSE),"")</f>
        <v>4</v>
      </c>
      <c r="J32" s="502" t="s">
        <v>2002</v>
      </c>
      <c r="K32" s="500" t="str">
        <f>IF(Tabla1[[#This Row],[Insumos]]="","",_xlfn.XLOOKUP(Tabla1[[#This Row],[Insumos]],Tabla10[Insumo],Tabla10[InsumoAbrev],"",0))</f>
        <v>lsGasoil</v>
      </c>
      <c r="L32" s="501" t="s">
        <v>2003</v>
      </c>
      <c r="M32" s="499" t="str">
        <f>IF(Tabla1[[#This Row],[Descripción]]="","",_xlfn.XLOOKUP(Tabla1[[#This Row],[Descripción]],Tabla10[Descripción],Tabla10[Unidad de Medida],"",0))</f>
        <v>galon</v>
      </c>
      <c r="N32" s="509">
        <v>180</v>
      </c>
      <c r="O32" s="511">
        <f>IF(Tabla1[[#This Row],[Descripción]]="","",_xlfn.XLOOKUP(Tabla1[[#This Row],[Descripción]],Tabla10[Descripción],Tabla10[Precio Unitario],0))</f>
        <v>240</v>
      </c>
      <c r="P32" s="511">
        <f>IF(Tabla1[[#This Row],[Cantidad de Insumos]]="","",Tabla1[[#This Row],[Precio Unitario]]*Tabla1[[#This Row],[Cantidad de Insumos]])</f>
        <v>43200</v>
      </c>
      <c r="Q32" s="511" t="str">
        <f>IF(Tabla1[[#This Row],[Descripción]]="","",_xlfn.XLOOKUP(Tabla1[[#This Row],[Descripción]],Tabla10[Descripción],Tabla10[CODIGO PRESUPUESTARIO],0))</f>
        <v>2.3.7.1.02</v>
      </c>
      <c r="R32" s="500" t="s">
        <v>2001</v>
      </c>
    </row>
    <row r="33" spans="2:18" ht="22.5" customHeight="1">
      <c r="B33" s="190" t="e">
        <f>IF('Formulario PPGR3'!$G33="","",CONCATENATE('Formulario PPGR3'!$C33,".",'Formulario PPGR3'!$D33,".",'Formulario PPGR3'!$E33,".",'Formulario PPGR3'!$F33))</f>
        <v>#REF!</v>
      </c>
      <c r="C33" s="190"/>
      <c r="D33" s="190"/>
      <c r="E33" s="190" t="e">
        <f>IF('Formulario PPGR3'!$G33="","",'Formulario PPGR1'!#REF!)</f>
        <v>#REF!</v>
      </c>
      <c r="F33" s="190" t="e">
        <f>IF('Formulario PPGR3'!$G33="","",'Formulario PPGR1'!#REF!)</f>
        <v>#REF!</v>
      </c>
      <c r="G33" s="507" t="s">
        <v>703</v>
      </c>
      <c r="H33" s="497" t="str" cm="1">
        <f t="array" ref="H33">IF(Tabla1[[#This Row],[Código_Actividad]]="","",_xlfn.XLOOKUP(Tabla1[[#This Row],[Código_Actividad]],CodigoActividad,Tabla2[Actividades Programables Presupuestables],"",0))</f>
        <v>Visita de supervisión de la gestión de suministro de medicamentos de Planificación Familiar en los establecimientos de salud (CEAS o SRS) seleccionados.</v>
      </c>
      <c r="I33" s="498">
        <f>IFERROR(VLOOKUP('Formulario PPGR3'!$G33,'Formulario PPGR2'!$H$9:$V$721,15,FALSE),"")</f>
        <v>4</v>
      </c>
      <c r="J33" s="502" t="s">
        <v>2004</v>
      </c>
      <c r="K33" s="500" t="str">
        <f>IF(Tabla1[[#This Row],[Insumos]]="","",_xlfn.XLOOKUP(Tabla1[[#This Row],[Insumos]],Tabla10[Insumo],Tabla10[InsumoAbrev],"",0))</f>
        <v>lsViaticosDP</v>
      </c>
      <c r="L33" s="501" t="s">
        <v>2005</v>
      </c>
      <c r="M33" s="190" t="str">
        <f>IF(Tabla1[[#This Row],[Descripción]]="","",_xlfn.XLOOKUP(Tabla1[[#This Row],[Descripción]],Tabla10[Descripción],Tabla10[Unidad de Medida],"",0))</f>
        <v>Depósito</v>
      </c>
      <c r="N33" s="509">
        <v>16</v>
      </c>
      <c r="O33" s="510">
        <f>IF(Tabla1[[#This Row],[Descripción]]="","",_xlfn.XLOOKUP(Tabla1[[#This Row],[Descripción]],Tabla10[Descripción],Tabla10[Precio Unitario],0))</f>
        <v>2150</v>
      </c>
      <c r="P33" s="511">
        <f>IF(Tabla1[[#This Row],[Cantidad de Insumos]]="","",Tabla1[[#This Row],[Precio Unitario]]*Tabla1[[#This Row],[Cantidad de Insumos]])</f>
        <v>34400</v>
      </c>
      <c r="Q33" s="510" t="str">
        <f>IF(Tabla1[[#This Row],[Descripción]]="","",_xlfn.XLOOKUP(Tabla1[[#This Row],[Descripción]],Tabla10[Descripción],Tabla10[CODIGO PRESUPUESTARIO],0))</f>
        <v>2.2.3.1.01</v>
      </c>
      <c r="R33" s="502"/>
    </row>
    <row r="34" spans="2:18" ht="22.5" customHeight="1">
      <c r="B34" s="190" t="e">
        <f>IF('Formulario PPGR3'!$G34="","",CONCATENATE('Formulario PPGR3'!$C34,".",'Formulario PPGR3'!$D34,".",'Formulario PPGR3'!$E34,".",'Formulario PPGR3'!$F34))</f>
        <v>#REF!</v>
      </c>
      <c r="C34" s="190"/>
      <c r="D34" s="190"/>
      <c r="E34" s="190" t="e">
        <f>IF('Formulario PPGR3'!$G34="","",'Formulario PPGR1'!#REF!)</f>
        <v>#REF!</v>
      </c>
      <c r="F34" s="190" t="e">
        <f>IF('Formulario PPGR3'!$G34="","",'Formulario PPGR1'!#REF!)</f>
        <v>#REF!</v>
      </c>
      <c r="G34" s="507" t="s">
        <v>703</v>
      </c>
      <c r="H34" s="497" t="str" cm="1">
        <f t="array" ref="H34">IF(Tabla1[[#This Row],[Código_Actividad]]="","",_xlfn.XLOOKUP(Tabla1[[#This Row],[Código_Actividad]],CodigoActividad,Tabla2[Actividades Programables Presupuestables],"",0))</f>
        <v>Visita de supervisión de la gestión de suministro de medicamentos de Planificación Familiar en los establecimientos de salud (CEAS o SRS) seleccionados.</v>
      </c>
      <c r="I34" s="498">
        <f>IFERROR(VLOOKUP('Formulario PPGR3'!$G34,'Formulario PPGR2'!$H$9:$V$721,15,FALSE),"")</f>
        <v>4</v>
      </c>
      <c r="J34" s="502" t="s">
        <v>2004</v>
      </c>
      <c r="K34" s="500" t="str">
        <f>IF(Tabla1[[#This Row],[Insumos]]="","",_xlfn.XLOOKUP(Tabla1[[#This Row],[Insumos]],Tabla10[Insumo],Tabla10[InsumoAbrev],"",0))</f>
        <v>lsViaticosDP</v>
      </c>
      <c r="L34" s="501" t="s">
        <v>2006</v>
      </c>
      <c r="M34" s="190" t="str">
        <f>IF(Tabla1[[#This Row],[Descripción]]="","",_xlfn.XLOOKUP(Tabla1[[#This Row],[Descripción]],Tabla10[Descripción],Tabla10[Unidad de Medida],"",0))</f>
        <v>Depósito</v>
      </c>
      <c r="N34" s="509">
        <v>4</v>
      </c>
      <c r="O34" s="510">
        <f>IF(Tabla1[[#This Row],[Descripción]]="","",_xlfn.XLOOKUP(Tabla1[[#This Row],[Descripción]],Tabla10[Descripción],Tabla10[Precio Unitario],0))</f>
        <v>1700</v>
      </c>
      <c r="P34" s="511">
        <f>IF(Tabla1[[#This Row],[Cantidad de Insumos]]="","",Tabla1[[#This Row],[Precio Unitario]]*Tabla1[[#This Row],[Cantidad de Insumos]])</f>
        <v>6800</v>
      </c>
      <c r="Q34" s="510" t="str">
        <f>IF(Tabla1[[#This Row],[Descripción]]="","",_xlfn.XLOOKUP(Tabla1[[#This Row],[Descripción]],Tabla10[Descripción],Tabla10[CODIGO PRESUPUESTARIO],0))</f>
        <v>2.2.3.1.01</v>
      </c>
      <c r="R34" s="502"/>
    </row>
    <row r="35" spans="2:18" ht="22.5" customHeight="1">
      <c r="B35" s="190" t="e">
        <f>IF('Formulario PPGR3'!$G35="","",CONCATENATE('Formulario PPGR3'!$C35,".",'Formulario PPGR3'!$D35,".",'Formulario PPGR3'!$E35,".",'Formulario PPGR3'!$F35))</f>
        <v>#REF!</v>
      </c>
      <c r="C35" s="190" t="e">
        <f>IF('Formulario PPGR3'!$G35="","",'Formulario PPGR1'!#REF!)</f>
        <v>#REF!</v>
      </c>
      <c r="D35" s="190" t="e">
        <f>IF('Formulario PPGR3'!$G35="","",'Formulario PPGR1'!#REF!)</f>
        <v>#REF!</v>
      </c>
      <c r="E35" s="190" t="e">
        <f>IF('Formulario PPGR3'!$G35="","",'Formulario PPGR1'!#REF!)</f>
        <v>#REF!</v>
      </c>
      <c r="F35" s="190" t="e">
        <f>IF('Formulario PPGR3'!$G35="","",'Formulario PPGR1'!#REF!)</f>
        <v>#REF!</v>
      </c>
      <c r="G35" s="507" t="s">
        <v>705</v>
      </c>
      <c r="H35" s="497" t="str" cm="1">
        <f t="array" ref="H35">IF(Tabla1[[#This Row],[Código_Actividad]]="","",_xlfn.XLOOKUP(Tabla1[[#This Row],[Código_Actividad]],CodigoActividad,Tabla2[Actividades Programables Presupuestables],"",0))</f>
        <v>Visita de supervisión de la gestión de suministro de medicamentos de VIH en los establecimientos de salud (CEAS o SRS) seleccionados.</v>
      </c>
      <c r="I35" s="498">
        <f>IFERROR(VLOOKUP('Formulario PPGR3'!$G35,'Formulario PPGR2'!$H$9:$V$721,15,FALSE),"")</f>
        <v>4</v>
      </c>
      <c r="J35" s="502" t="s">
        <v>2002</v>
      </c>
      <c r="K35" s="500" t="str">
        <f>IF(Tabla1[[#This Row],[Insumos]]="","",_xlfn.XLOOKUP(Tabla1[[#This Row],[Insumos]],Tabla10[Insumo],Tabla10[InsumoAbrev],"",0))</f>
        <v>lsGasoil</v>
      </c>
      <c r="L35" s="501" t="s">
        <v>2003</v>
      </c>
      <c r="M35" s="499" t="str">
        <f>IF(Tabla1[[#This Row],[Descripción]]="","",_xlfn.XLOOKUP(Tabla1[[#This Row],[Descripción]],Tabla10[Descripción],Tabla10[Unidad de Medida],"",0))</f>
        <v>galon</v>
      </c>
      <c r="N35" s="509">
        <v>180</v>
      </c>
      <c r="O35" s="511">
        <f>IF(Tabla1[[#This Row],[Descripción]]="","",_xlfn.XLOOKUP(Tabla1[[#This Row],[Descripción]],Tabla10[Descripción],Tabla10[Precio Unitario],0))</f>
        <v>240</v>
      </c>
      <c r="P35" s="511">
        <f>IF(Tabla1[[#This Row],[Cantidad de Insumos]]="","",Tabla1[[#This Row],[Precio Unitario]]*Tabla1[[#This Row],[Cantidad de Insumos]])</f>
        <v>43200</v>
      </c>
      <c r="Q35" s="511" t="str">
        <f>IF(Tabla1[[#This Row],[Descripción]]="","",_xlfn.XLOOKUP(Tabla1[[#This Row],[Descripción]],Tabla10[Descripción],Tabla10[CODIGO PRESUPUESTARIO],0))</f>
        <v>2.3.7.1.02</v>
      </c>
      <c r="R35" s="500" t="s">
        <v>2001</v>
      </c>
    </row>
    <row r="36" spans="2:18" ht="22.5" customHeight="1">
      <c r="B36" s="190" t="e">
        <f>IF('Formulario PPGR3'!$G36="","",CONCATENATE('Formulario PPGR3'!$C36,".",'Formulario PPGR3'!$D36,".",'Formulario PPGR3'!$E36,".",'Formulario PPGR3'!$F36))</f>
        <v>#REF!</v>
      </c>
      <c r="C36" s="190"/>
      <c r="D36" s="190"/>
      <c r="E36" s="190" t="e">
        <f>IF('Formulario PPGR3'!$G36="","",'Formulario PPGR1'!#REF!)</f>
        <v>#REF!</v>
      </c>
      <c r="F36" s="190" t="e">
        <f>IF('Formulario PPGR3'!$G36="","",'Formulario PPGR1'!#REF!)</f>
        <v>#REF!</v>
      </c>
      <c r="G36" s="507" t="s">
        <v>705</v>
      </c>
      <c r="H36" s="497" t="str" cm="1">
        <f t="array" ref="H36">IF(Tabla1[[#This Row],[Código_Actividad]]="","",_xlfn.XLOOKUP(Tabla1[[#This Row],[Código_Actividad]],CodigoActividad,Tabla2[Actividades Programables Presupuestables],"",0))</f>
        <v>Visita de supervisión de la gestión de suministro de medicamentos de VIH en los establecimientos de salud (CEAS o SRS) seleccionados.</v>
      </c>
      <c r="I36" s="498">
        <f>IFERROR(VLOOKUP('Formulario PPGR3'!$G36,'Formulario PPGR2'!$H$9:$V$721,15,FALSE),"")</f>
        <v>4</v>
      </c>
      <c r="J36" s="502" t="s">
        <v>2004</v>
      </c>
      <c r="K36" s="500" t="str">
        <f>IF(Tabla1[[#This Row],[Insumos]]="","",_xlfn.XLOOKUP(Tabla1[[#This Row],[Insumos]],Tabla10[Insumo],Tabla10[InsumoAbrev],"",0))</f>
        <v>lsViaticosDP</v>
      </c>
      <c r="L36" s="501" t="s">
        <v>2005</v>
      </c>
      <c r="M36" s="190" t="str">
        <f>IF(Tabla1[[#This Row],[Descripción]]="","",_xlfn.XLOOKUP(Tabla1[[#This Row],[Descripción]],Tabla10[Descripción],Tabla10[Unidad de Medida],"",0))</f>
        <v>Depósito</v>
      </c>
      <c r="N36" s="509">
        <v>16</v>
      </c>
      <c r="O36" s="510">
        <f>IF(Tabla1[[#This Row],[Descripción]]="","",_xlfn.XLOOKUP(Tabla1[[#This Row],[Descripción]],Tabla10[Descripción],Tabla10[Precio Unitario],0))</f>
        <v>2150</v>
      </c>
      <c r="P36" s="511">
        <f>IF(Tabla1[[#This Row],[Cantidad de Insumos]]="","",Tabla1[[#This Row],[Precio Unitario]]*Tabla1[[#This Row],[Cantidad de Insumos]])</f>
        <v>34400</v>
      </c>
      <c r="Q36" s="510" t="str">
        <f>IF(Tabla1[[#This Row],[Descripción]]="","",_xlfn.XLOOKUP(Tabla1[[#This Row],[Descripción]],Tabla10[Descripción],Tabla10[CODIGO PRESUPUESTARIO],0))</f>
        <v>2.2.3.1.01</v>
      </c>
      <c r="R36" s="502"/>
    </row>
    <row r="37" spans="2:18" ht="22.5" customHeight="1">
      <c r="B37" s="190" t="e">
        <f>IF('Formulario PPGR3'!$G37="","",CONCATENATE('Formulario PPGR3'!$C37,".",'Formulario PPGR3'!$D37,".",'Formulario PPGR3'!$E37,".",'Formulario PPGR3'!$F37))</f>
        <v>#REF!</v>
      </c>
      <c r="C37" s="190"/>
      <c r="D37" s="190"/>
      <c r="E37" s="190" t="e">
        <f>IF('Formulario PPGR3'!$G37="","",'Formulario PPGR1'!#REF!)</f>
        <v>#REF!</v>
      </c>
      <c r="F37" s="190" t="e">
        <f>IF('Formulario PPGR3'!$G37="","",'Formulario PPGR1'!#REF!)</f>
        <v>#REF!</v>
      </c>
      <c r="G37" s="507" t="s">
        <v>705</v>
      </c>
      <c r="H37" s="497" t="str" cm="1">
        <f t="array" ref="H37">IF(Tabla1[[#This Row],[Código_Actividad]]="","",_xlfn.XLOOKUP(Tabla1[[#This Row],[Código_Actividad]],CodigoActividad,Tabla2[Actividades Programables Presupuestables],"",0))</f>
        <v>Visita de supervisión de la gestión de suministro de medicamentos de VIH en los establecimientos de salud (CEAS o SRS) seleccionados.</v>
      </c>
      <c r="I37" s="498">
        <f>IFERROR(VLOOKUP('Formulario PPGR3'!$G37,'Formulario PPGR2'!$H$9:$V$721,15,FALSE),"")</f>
        <v>4</v>
      </c>
      <c r="J37" s="502" t="s">
        <v>2004</v>
      </c>
      <c r="K37" s="500" t="str">
        <f>IF(Tabla1[[#This Row],[Insumos]]="","",_xlfn.XLOOKUP(Tabla1[[#This Row],[Insumos]],Tabla10[Insumo],Tabla10[InsumoAbrev],"",0))</f>
        <v>lsViaticosDP</v>
      </c>
      <c r="L37" s="501" t="s">
        <v>2006</v>
      </c>
      <c r="M37" s="190" t="str">
        <f>IF(Tabla1[[#This Row],[Descripción]]="","",_xlfn.XLOOKUP(Tabla1[[#This Row],[Descripción]],Tabla10[Descripción],Tabla10[Unidad de Medida],"",0))</f>
        <v>Depósito</v>
      </c>
      <c r="N37" s="509">
        <v>4</v>
      </c>
      <c r="O37" s="510">
        <f>IF(Tabla1[[#This Row],[Descripción]]="","",_xlfn.XLOOKUP(Tabla1[[#This Row],[Descripción]],Tabla10[Descripción],Tabla10[Precio Unitario],0))</f>
        <v>1700</v>
      </c>
      <c r="P37" s="511">
        <f>IF(Tabla1[[#This Row],[Cantidad de Insumos]]="","",Tabla1[[#This Row],[Precio Unitario]]*Tabla1[[#This Row],[Cantidad de Insumos]])</f>
        <v>6800</v>
      </c>
      <c r="Q37" s="510" t="str">
        <f>IF(Tabla1[[#This Row],[Descripción]]="","",_xlfn.XLOOKUP(Tabla1[[#This Row],[Descripción]],Tabla10[Descripción],Tabla10[CODIGO PRESUPUESTARIO],0))</f>
        <v>2.2.3.1.01</v>
      </c>
      <c r="R37" s="502"/>
    </row>
    <row r="38" spans="2:18" ht="22.5" customHeight="1">
      <c r="B38" s="190" t="e">
        <f>IF('Formulario PPGR3'!$G38="","",CONCATENATE('Formulario PPGR3'!$C38,".",'Formulario PPGR3'!$D38,".",'Formulario PPGR3'!$E38,".",'Formulario PPGR3'!$F38))</f>
        <v>#REF!</v>
      </c>
      <c r="C38" s="190" t="e">
        <f>IF('Formulario PPGR3'!$G38="","",'Formulario PPGR1'!#REF!)</f>
        <v>#REF!</v>
      </c>
      <c r="D38" s="190" t="e">
        <f>IF('Formulario PPGR3'!$G38="","",'Formulario PPGR1'!#REF!)</f>
        <v>#REF!</v>
      </c>
      <c r="E38" s="190" t="e">
        <f>IF('Formulario PPGR3'!$G38="","",'Formulario PPGR1'!#REF!)</f>
        <v>#REF!</v>
      </c>
      <c r="F38" s="190" t="e">
        <f>IF('Formulario PPGR3'!$G38="","",'Formulario PPGR1'!#REF!)</f>
        <v>#REF!</v>
      </c>
      <c r="G38" s="507" t="s">
        <v>707</v>
      </c>
      <c r="H38" s="497" t="str" cm="1">
        <f t="array" ref="H38">IF(Tabla1[[#This Row],[Código_Actividad]]="","",_xlfn.XLOOKUP(Tabla1[[#This Row],[Código_Actividad]],CodigoActividad,Tabla2[Actividades Programables Presupuestables],"",0))</f>
        <v>Visita de supervisión de la gestión de suministro de medicamentos de TB en los establecimientos de salud (CEAS o SRS) seleccionados.</v>
      </c>
      <c r="I38" s="498">
        <f>IFERROR(VLOOKUP('Formulario PPGR3'!$G38,'Formulario PPGR2'!$H$9:$V$721,15,FALSE),"")</f>
        <v>4</v>
      </c>
      <c r="J38" s="502" t="s">
        <v>2002</v>
      </c>
      <c r="K38" s="500" t="str">
        <f>IF(Tabla1[[#This Row],[Insumos]]="","",_xlfn.XLOOKUP(Tabla1[[#This Row],[Insumos]],Tabla10[Insumo],Tabla10[InsumoAbrev],"",0))</f>
        <v>lsGasoil</v>
      </c>
      <c r="L38" s="501" t="s">
        <v>2003</v>
      </c>
      <c r="M38" s="499" t="str">
        <f>IF(Tabla1[[#This Row],[Descripción]]="","",_xlfn.XLOOKUP(Tabla1[[#This Row],[Descripción]],Tabla10[Descripción],Tabla10[Unidad de Medida],"",0))</f>
        <v>galon</v>
      </c>
      <c r="N38" s="509">
        <v>180</v>
      </c>
      <c r="O38" s="511">
        <f>IF(Tabla1[[#This Row],[Descripción]]="","",_xlfn.XLOOKUP(Tabla1[[#This Row],[Descripción]],Tabla10[Descripción],Tabla10[Precio Unitario],0))</f>
        <v>240</v>
      </c>
      <c r="P38" s="511">
        <f>IF(Tabla1[[#This Row],[Cantidad de Insumos]]="","",Tabla1[[#This Row],[Precio Unitario]]*Tabla1[[#This Row],[Cantidad de Insumos]])</f>
        <v>43200</v>
      </c>
      <c r="Q38" s="511" t="str">
        <f>IF(Tabla1[[#This Row],[Descripción]]="","",_xlfn.XLOOKUP(Tabla1[[#This Row],[Descripción]],Tabla10[Descripción],Tabla10[CODIGO PRESUPUESTARIO],0))</f>
        <v>2.3.7.1.02</v>
      </c>
      <c r="R38" s="500" t="s">
        <v>2001</v>
      </c>
    </row>
    <row r="39" spans="2:18" ht="22.5" customHeight="1">
      <c r="B39" s="190" t="e">
        <f>IF('Formulario PPGR3'!$G39="","",CONCATENATE('Formulario PPGR3'!$C39,".",'Formulario PPGR3'!$D39,".",'Formulario PPGR3'!$E39,".",'Formulario PPGR3'!$F39))</f>
        <v>#REF!</v>
      </c>
      <c r="C39" s="190"/>
      <c r="D39" s="190"/>
      <c r="E39" s="190" t="e">
        <f>IF('Formulario PPGR3'!$G39="","",'Formulario PPGR1'!#REF!)</f>
        <v>#REF!</v>
      </c>
      <c r="F39" s="190" t="e">
        <f>IF('Formulario PPGR3'!$G39="","",'Formulario PPGR1'!#REF!)</f>
        <v>#REF!</v>
      </c>
      <c r="G39" s="507" t="s">
        <v>707</v>
      </c>
      <c r="H39" s="497" t="str" cm="1">
        <f t="array" ref="H39">IF(Tabla1[[#This Row],[Código_Actividad]]="","",_xlfn.XLOOKUP(Tabla1[[#This Row],[Código_Actividad]],CodigoActividad,Tabla2[Actividades Programables Presupuestables],"",0))</f>
        <v>Visita de supervisión de la gestión de suministro de medicamentos de TB en los establecimientos de salud (CEAS o SRS) seleccionados.</v>
      </c>
      <c r="I39" s="498">
        <f>IFERROR(VLOOKUP('Formulario PPGR3'!$G39,'Formulario PPGR2'!$H$9:$V$721,15,FALSE),"")</f>
        <v>4</v>
      </c>
      <c r="J39" s="502" t="s">
        <v>2004</v>
      </c>
      <c r="K39" s="500" t="str">
        <f>IF(Tabla1[[#This Row],[Insumos]]="","",_xlfn.XLOOKUP(Tabla1[[#This Row],[Insumos]],Tabla10[Insumo],Tabla10[InsumoAbrev],"",0))</f>
        <v>lsViaticosDP</v>
      </c>
      <c r="L39" s="501" t="s">
        <v>2005</v>
      </c>
      <c r="M39" s="190" t="str">
        <f>IF(Tabla1[[#This Row],[Descripción]]="","",_xlfn.XLOOKUP(Tabla1[[#This Row],[Descripción]],Tabla10[Descripción],Tabla10[Unidad de Medida],"",0))</f>
        <v>Depósito</v>
      </c>
      <c r="N39" s="509">
        <v>16</v>
      </c>
      <c r="O39" s="510">
        <f>IF(Tabla1[[#This Row],[Descripción]]="","",_xlfn.XLOOKUP(Tabla1[[#This Row],[Descripción]],Tabla10[Descripción],Tabla10[Precio Unitario],0))</f>
        <v>2150</v>
      </c>
      <c r="P39" s="511">
        <f>IF(Tabla1[[#This Row],[Cantidad de Insumos]]="","",Tabla1[[#This Row],[Precio Unitario]]*Tabla1[[#This Row],[Cantidad de Insumos]])</f>
        <v>34400</v>
      </c>
      <c r="Q39" s="510" t="str">
        <f>IF(Tabla1[[#This Row],[Descripción]]="","",_xlfn.XLOOKUP(Tabla1[[#This Row],[Descripción]],Tabla10[Descripción],Tabla10[CODIGO PRESUPUESTARIO],0))</f>
        <v>2.2.3.1.01</v>
      </c>
      <c r="R39" s="502"/>
    </row>
    <row r="40" spans="2:18" ht="22.5" customHeight="1">
      <c r="B40" s="190" t="e">
        <f>IF('Formulario PPGR3'!$G40="","",CONCATENATE('Formulario PPGR3'!$C40,".",'Formulario PPGR3'!$D40,".",'Formulario PPGR3'!$E40,".",'Formulario PPGR3'!$F40))</f>
        <v>#REF!</v>
      </c>
      <c r="C40" s="190"/>
      <c r="D40" s="190"/>
      <c r="E40" s="190" t="e">
        <f>IF('Formulario PPGR3'!$G40="","",'Formulario PPGR1'!#REF!)</f>
        <v>#REF!</v>
      </c>
      <c r="F40" s="190" t="e">
        <f>IF('Formulario PPGR3'!$G40="","",'Formulario PPGR1'!#REF!)</f>
        <v>#REF!</v>
      </c>
      <c r="G40" s="507" t="s">
        <v>707</v>
      </c>
      <c r="H40" s="497" t="str" cm="1">
        <f t="array" ref="H40">IF(Tabla1[[#This Row],[Código_Actividad]]="","",_xlfn.XLOOKUP(Tabla1[[#This Row],[Código_Actividad]],CodigoActividad,Tabla2[Actividades Programables Presupuestables],"",0))</f>
        <v>Visita de supervisión de la gestión de suministro de medicamentos de TB en los establecimientos de salud (CEAS o SRS) seleccionados.</v>
      </c>
      <c r="I40" s="498">
        <f>IFERROR(VLOOKUP('Formulario PPGR3'!$G40,'Formulario PPGR2'!$H$9:$V$721,15,FALSE),"")</f>
        <v>4</v>
      </c>
      <c r="J40" s="502" t="s">
        <v>2004</v>
      </c>
      <c r="K40" s="500" t="str">
        <f>IF(Tabla1[[#This Row],[Insumos]]="","",_xlfn.XLOOKUP(Tabla1[[#This Row],[Insumos]],Tabla10[Insumo],Tabla10[InsumoAbrev],"",0))</f>
        <v>lsViaticosDP</v>
      </c>
      <c r="L40" s="501" t="s">
        <v>2006</v>
      </c>
      <c r="M40" s="190" t="str">
        <f>IF(Tabla1[[#This Row],[Descripción]]="","",_xlfn.XLOOKUP(Tabla1[[#This Row],[Descripción]],Tabla10[Descripción],Tabla10[Unidad de Medida],"",0))</f>
        <v>Depósito</v>
      </c>
      <c r="N40" s="509">
        <v>4</v>
      </c>
      <c r="O40" s="510">
        <f>IF(Tabla1[[#This Row],[Descripción]]="","",_xlfn.XLOOKUP(Tabla1[[#This Row],[Descripción]],Tabla10[Descripción],Tabla10[Precio Unitario],0))</f>
        <v>1700</v>
      </c>
      <c r="P40" s="511">
        <f>IF(Tabla1[[#This Row],[Cantidad de Insumos]]="","",Tabla1[[#This Row],[Precio Unitario]]*Tabla1[[#This Row],[Cantidad de Insumos]])</f>
        <v>6800</v>
      </c>
      <c r="Q40" s="510" t="str">
        <f>IF(Tabla1[[#This Row],[Descripción]]="","",_xlfn.XLOOKUP(Tabla1[[#This Row],[Descripción]],Tabla10[Descripción],Tabla10[CODIGO PRESUPUESTARIO],0))</f>
        <v>2.2.3.1.01</v>
      </c>
      <c r="R40" s="502"/>
    </row>
    <row r="41" spans="2:18" ht="22.5" customHeight="1">
      <c r="B41" s="190" t="e">
        <f>IF('Formulario PPGR3'!$G41="","",CONCATENATE('Formulario PPGR3'!$C41,".",'Formulario PPGR3'!$D41,".",'Formulario PPGR3'!$E41,".",'Formulario PPGR3'!$F41))</f>
        <v>#REF!</v>
      </c>
      <c r="C41" s="190" t="e">
        <f>IF('Formulario PPGR3'!$G41="","",'Formulario PPGR1'!#REF!)</f>
        <v>#REF!</v>
      </c>
      <c r="D41" s="190" t="e">
        <f>IF('Formulario PPGR3'!$G41="","",'Formulario PPGR1'!#REF!)</f>
        <v>#REF!</v>
      </c>
      <c r="E41" s="190" t="e">
        <f>IF('Formulario PPGR3'!$G41="","",'Formulario PPGR1'!#REF!)</f>
        <v>#REF!</v>
      </c>
      <c r="F41" s="190" t="e">
        <f>IF('Formulario PPGR3'!$G41="","",'Formulario PPGR1'!#REF!)</f>
        <v>#REF!</v>
      </c>
      <c r="G41" s="507" t="s">
        <v>709</v>
      </c>
      <c r="H41" s="497" t="str" cm="1">
        <f t="array" ref="H41">IF(Tabla1[[#This Row],[Código_Actividad]]="","",_xlfn.XLOOKUP(Tabla1[[#This Row],[Código_Actividad]],CodigoActividad,Tabla2[Actividades Programables Presupuestables],"",0))</f>
        <v>Visita de supervisión del cumplimiento de los procedimientos operativos del SUGEMI en los Hospitales.</v>
      </c>
      <c r="I41" s="498">
        <f>IFERROR(VLOOKUP('Formulario PPGR3'!$G41,'Formulario PPGR2'!$H$9:$V$721,15,FALSE),"")</f>
        <v>10</v>
      </c>
      <c r="J41" s="502" t="s">
        <v>2002</v>
      </c>
      <c r="K41" s="500" t="str">
        <f>IF(Tabla1[[#This Row],[Insumos]]="","",_xlfn.XLOOKUP(Tabla1[[#This Row],[Insumos]],Tabla10[Insumo],Tabla10[InsumoAbrev],"",0))</f>
        <v>lsGasoil</v>
      </c>
      <c r="L41" s="501" t="s">
        <v>2003</v>
      </c>
      <c r="M41" s="499" t="str">
        <f>IF(Tabla1[[#This Row],[Descripción]]="","",_xlfn.XLOOKUP(Tabla1[[#This Row],[Descripción]],Tabla10[Descripción],Tabla10[Unidad de Medida],"",0))</f>
        <v>galon</v>
      </c>
      <c r="N41" s="509">
        <v>260</v>
      </c>
      <c r="O41" s="511">
        <f>IF(Tabla1[[#This Row],[Descripción]]="","",_xlfn.XLOOKUP(Tabla1[[#This Row],[Descripción]],Tabla10[Descripción],Tabla10[Precio Unitario],0))</f>
        <v>240</v>
      </c>
      <c r="P41" s="511">
        <f>IF(Tabla1[[#This Row],[Cantidad de Insumos]]="","",Tabla1[[#This Row],[Precio Unitario]]*Tabla1[[#This Row],[Cantidad de Insumos]])</f>
        <v>62400</v>
      </c>
      <c r="Q41" s="511" t="str">
        <f>IF(Tabla1[[#This Row],[Descripción]]="","",_xlfn.XLOOKUP(Tabla1[[#This Row],[Descripción]],Tabla10[Descripción],Tabla10[CODIGO PRESUPUESTARIO],0))</f>
        <v>2.3.7.1.02</v>
      </c>
      <c r="R41" s="500" t="s">
        <v>2001</v>
      </c>
    </row>
    <row r="42" spans="2:18" ht="22.5" customHeight="1">
      <c r="B42" s="190" t="e">
        <f>IF('Formulario PPGR3'!$G42="","",CONCATENATE('Formulario PPGR3'!$C42,".",'Formulario PPGR3'!$D42,".",'Formulario PPGR3'!$E42,".",'Formulario PPGR3'!$F42))</f>
        <v>#REF!</v>
      </c>
      <c r="C42" s="190"/>
      <c r="D42" s="190"/>
      <c r="E42" s="190" t="e">
        <f>IF('Formulario PPGR3'!$G42="","",'Formulario PPGR1'!#REF!)</f>
        <v>#REF!</v>
      </c>
      <c r="F42" s="190" t="e">
        <f>IF('Formulario PPGR3'!$G42="","",'Formulario PPGR1'!#REF!)</f>
        <v>#REF!</v>
      </c>
      <c r="G42" s="507" t="s">
        <v>709</v>
      </c>
      <c r="H42" s="497" t="str" cm="1">
        <f t="array" ref="H42">IF(Tabla1[[#This Row],[Código_Actividad]]="","",_xlfn.XLOOKUP(Tabla1[[#This Row],[Código_Actividad]],CodigoActividad,Tabla2[Actividades Programables Presupuestables],"",0))</f>
        <v>Visita de supervisión del cumplimiento de los procedimientos operativos del SUGEMI en los Hospitales.</v>
      </c>
      <c r="I42" s="498">
        <f>IFERROR(VLOOKUP('Formulario PPGR3'!$G42,'Formulario PPGR2'!$H$9:$V$721,15,FALSE),"")</f>
        <v>10</v>
      </c>
      <c r="J42" s="502" t="s">
        <v>2004</v>
      </c>
      <c r="K42" s="500" t="str">
        <f>IF(Tabla1[[#This Row],[Insumos]]="","",_xlfn.XLOOKUP(Tabla1[[#This Row],[Insumos]],Tabla10[Insumo],Tabla10[InsumoAbrev],"",0))</f>
        <v>lsViaticosDP</v>
      </c>
      <c r="L42" s="501" t="s">
        <v>2005</v>
      </c>
      <c r="M42" s="190" t="str">
        <f>IF(Tabla1[[#This Row],[Descripción]]="","",_xlfn.XLOOKUP(Tabla1[[#This Row],[Descripción]],Tabla10[Descripción],Tabla10[Unidad de Medida],"",0))</f>
        <v>Depósito</v>
      </c>
      <c r="N42" s="509">
        <v>40</v>
      </c>
      <c r="O42" s="510">
        <f>IF(Tabla1[[#This Row],[Descripción]]="","",_xlfn.XLOOKUP(Tabla1[[#This Row],[Descripción]],Tabla10[Descripción],Tabla10[Precio Unitario],0))</f>
        <v>2150</v>
      </c>
      <c r="P42" s="511">
        <f>IF(Tabla1[[#This Row],[Cantidad de Insumos]]="","",Tabla1[[#This Row],[Precio Unitario]]*Tabla1[[#This Row],[Cantidad de Insumos]])</f>
        <v>86000</v>
      </c>
      <c r="Q42" s="510" t="str">
        <f>IF(Tabla1[[#This Row],[Descripción]]="","",_xlfn.XLOOKUP(Tabla1[[#This Row],[Descripción]],Tabla10[Descripción],Tabla10[CODIGO PRESUPUESTARIO],0))</f>
        <v>2.2.3.1.01</v>
      </c>
      <c r="R42" s="502"/>
    </row>
    <row r="43" spans="2:18" ht="22.5" customHeight="1">
      <c r="B43" s="190" t="e">
        <f>IF('Formulario PPGR3'!$G43="","",CONCATENATE('Formulario PPGR3'!$C43,".",'Formulario PPGR3'!$D43,".",'Formulario PPGR3'!$E43,".",'Formulario PPGR3'!$F43))</f>
        <v>#REF!</v>
      </c>
      <c r="C43" s="190"/>
      <c r="D43" s="190"/>
      <c r="E43" s="190" t="e">
        <f>IF('Formulario PPGR3'!$G43="","",'Formulario PPGR1'!#REF!)</f>
        <v>#REF!</v>
      </c>
      <c r="F43" s="190" t="e">
        <f>IF('Formulario PPGR3'!$G43="","",'Formulario PPGR1'!#REF!)</f>
        <v>#REF!</v>
      </c>
      <c r="G43" s="507" t="s">
        <v>709</v>
      </c>
      <c r="H43" s="497" t="str" cm="1">
        <f t="array" ref="H43">IF(Tabla1[[#This Row],[Código_Actividad]]="","",_xlfn.XLOOKUP(Tabla1[[#This Row],[Código_Actividad]],CodigoActividad,Tabla2[Actividades Programables Presupuestables],"",0))</f>
        <v>Visita de supervisión del cumplimiento de los procedimientos operativos del SUGEMI en los Hospitales.</v>
      </c>
      <c r="I43" s="498">
        <f>IFERROR(VLOOKUP('Formulario PPGR3'!$G43,'Formulario PPGR2'!$H$9:$V$721,15,FALSE),"")</f>
        <v>10</v>
      </c>
      <c r="J43" s="502" t="s">
        <v>2004</v>
      </c>
      <c r="K43" s="500" t="str">
        <f>IF(Tabla1[[#This Row],[Insumos]]="","",_xlfn.XLOOKUP(Tabla1[[#This Row],[Insumos]],Tabla10[Insumo],Tabla10[InsumoAbrev],"",0))</f>
        <v>lsViaticosDP</v>
      </c>
      <c r="L43" s="501" t="s">
        <v>2006</v>
      </c>
      <c r="M43" s="190" t="str">
        <f>IF(Tabla1[[#This Row],[Descripción]]="","",_xlfn.XLOOKUP(Tabla1[[#This Row],[Descripción]],Tabla10[Descripción],Tabla10[Unidad de Medida],"",0))</f>
        <v>Depósito</v>
      </c>
      <c r="N43" s="509">
        <v>10</v>
      </c>
      <c r="O43" s="510">
        <f>IF(Tabla1[[#This Row],[Descripción]]="","",_xlfn.XLOOKUP(Tabla1[[#This Row],[Descripción]],Tabla10[Descripción],Tabla10[Precio Unitario],0))</f>
        <v>1700</v>
      </c>
      <c r="P43" s="511">
        <f>IF(Tabla1[[#This Row],[Cantidad de Insumos]]="","",Tabla1[[#This Row],[Precio Unitario]]*Tabla1[[#This Row],[Cantidad de Insumos]])</f>
        <v>17000</v>
      </c>
      <c r="Q43" s="510" t="str">
        <f>IF(Tabla1[[#This Row],[Descripción]]="","",_xlfn.XLOOKUP(Tabla1[[#This Row],[Descripción]],Tabla10[Descripción],Tabla10[CODIGO PRESUPUESTARIO],0))</f>
        <v>2.2.3.1.01</v>
      </c>
      <c r="R43" s="502"/>
    </row>
    <row r="44" spans="2:18" ht="22.5" customHeight="1">
      <c r="B44" s="190" t="e">
        <f>IF('Formulario PPGR3'!$G44="","",CONCATENATE('Formulario PPGR3'!$C44,".",'Formulario PPGR3'!$D44,".",'Formulario PPGR3'!$E44,".",'Formulario PPGR3'!$F44))</f>
        <v>#REF!</v>
      </c>
      <c r="C44" s="190" t="e">
        <f>IF('Formulario PPGR3'!$G44="","",'Formulario PPGR1'!#REF!)</f>
        <v>#REF!</v>
      </c>
      <c r="D44" s="190" t="e">
        <f>IF('Formulario PPGR3'!$G44="","",'Formulario PPGR1'!#REF!)</f>
        <v>#REF!</v>
      </c>
      <c r="E44" s="190" t="e">
        <f>IF('Formulario PPGR3'!$G44="","",'Formulario PPGR1'!#REF!)</f>
        <v>#REF!</v>
      </c>
      <c r="F44" s="190" t="e">
        <f>IF('Formulario PPGR3'!$G44="","",'Formulario PPGR1'!#REF!)</f>
        <v>#REF!</v>
      </c>
      <c r="G44" s="507" t="s">
        <v>713</v>
      </c>
      <c r="H44" s="497" t="str" cm="1">
        <f t="array" ref="H44">IF(Tabla1[[#This Row],[Código_Actividad]]="","",_xlfn.XLOOKUP(Tabla1[[#This Row],[Código_Actividad]],CodigoActividad,Tabla2[Actividades Programables Presupuestables],"",0))</f>
        <v>Reunión mesa técnica de coordinación de la Gestión de Suministro con Planificación Familiar.</v>
      </c>
      <c r="I44" s="498">
        <f>IFERROR(VLOOKUP('Formulario PPGR3'!$G44,'Formulario PPGR2'!$H$9:$V$721,15,FALSE),"")</f>
        <v>2</v>
      </c>
      <c r="J44" s="502" t="s">
        <v>1999</v>
      </c>
      <c r="K44" s="500" t="str">
        <f>IF(Tabla1[[#This Row],[Insumos]]="","",_xlfn.XLOOKUP(Tabla1[[#This Row],[Insumos]],Tabla10[Insumo],Tabla10[InsumoAbrev],"",0))</f>
        <v>lsAlimentosyBebidas</v>
      </c>
      <c r="L44" s="501" t="s">
        <v>2000</v>
      </c>
      <c r="M44" s="499" t="str">
        <f>IF(Tabla1[[#This Row],[Descripción]]="","",_xlfn.XLOOKUP(Tabla1[[#This Row],[Descripción]],Tabla10[Descripción],Tabla10[Unidad de Medida],"",0))</f>
        <v>unidad</v>
      </c>
      <c r="N44" s="509">
        <v>2</v>
      </c>
      <c r="O44" s="511">
        <f>IF(Tabla1[[#This Row],[Descripción]]="","",_xlfn.XLOOKUP(Tabla1[[#This Row],[Descripción]],Tabla10[Descripción],Tabla10[Precio Unitario],0))</f>
        <v>12626</v>
      </c>
      <c r="P44" s="511">
        <f>IF(Tabla1[[#This Row],[Cantidad de Insumos]]="","",Tabla1[[#This Row],[Precio Unitario]]*Tabla1[[#This Row],[Cantidad de Insumos]])</f>
        <v>25252</v>
      </c>
      <c r="Q44" s="511" t="str">
        <f>IF(Tabla1[[#This Row],[Descripción]]="","",_xlfn.XLOOKUP(Tabla1[[#This Row],[Descripción]],Tabla10[Descripción],Tabla10[CODIGO PRESUPUESTARIO],0))</f>
        <v>2.3.1.1.01</v>
      </c>
      <c r="R44" s="500" t="s">
        <v>2001</v>
      </c>
    </row>
    <row r="45" spans="2:18" ht="22.5" customHeight="1">
      <c r="B45" s="190" t="e">
        <f>IF('Formulario PPGR3'!$G45="","",CONCATENATE('Formulario PPGR3'!$C45,".",'Formulario PPGR3'!$D45,".",'Formulario PPGR3'!$E45,".",'Formulario PPGR3'!$F45))</f>
        <v>#REF!</v>
      </c>
      <c r="C45" s="190" t="e">
        <f>IF('Formulario PPGR3'!$G45="","",'Formulario PPGR1'!#REF!)</f>
        <v>#REF!</v>
      </c>
      <c r="D45" s="190" t="e">
        <f>IF('Formulario PPGR3'!$G45="","",'Formulario PPGR1'!#REF!)</f>
        <v>#REF!</v>
      </c>
      <c r="E45" s="190" t="e">
        <f>IF('Formulario PPGR3'!$G45="","",'Formulario PPGR1'!#REF!)</f>
        <v>#REF!</v>
      </c>
      <c r="F45" s="190" t="e">
        <f>IF('Formulario PPGR3'!$G45="","",'Formulario PPGR1'!#REF!)</f>
        <v>#REF!</v>
      </c>
      <c r="G45" s="507" t="s">
        <v>717</v>
      </c>
      <c r="H45" s="497" t="str" cm="1">
        <f t="array" ref="H45">IF(Tabla1[[#This Row],[Código_Actividad]]="","",_xlfn.XLOOKUP(Tabla1[[#This Row],[Código_Actividad]],CodigoActividad,Tabla2[Actividades Programables Presupuestables],"",0))</f>
        <v>Visita de supervisión para el control y suministro de los insumos y bajantes para las bombas de infusión.</v>
      </c>
      <c r="I45" s="498">
        <f>IFERROR(VLOOKUP('Formulario PPGR3'!$G45,'Formulario PPGR2'!$H$9:$V$721,15,FALSE),"")</f>
        <v>4</v>
      </c>
      <c r="J45" s="502" t="s">
        <v>2002</v>
      </c>
      <c r="K45" s="500" t="str">
        <f>IF(Tabla1[[#This Row],[Insumos]]="","",_xlfn.XLOOKUP(Tabla1[[#This Row],[Insumos]],Tabla10[Insumo],Tabla10[InsumoAbrev],"",0))</f>
        <v>lsGasoil</v>
      </c>
      <c r="L45" s="501" t="s">
        <v>2003</v>
      </c>
      <c r="M45" s="499" t="str">
        <f>IF(Tabla1[[#This Row],[Descripción]]="","",_xlfn.XLOOKUP(Tabla1[[#This Row],[Descripción]],Tabla10[Descripción],Tabla10[Unidad de Medida],"",0))</f>
        <v>galon</v>
      </c>
      <c r="N45" s="509">
        <v>180</v>
      </c>
      <c r="O45" s="511">
        <f>IF(Tabla1[[#This Row],[Descripción]]="","",_xlfn.XLOOKUP(Tabla1[[#This Row],[Descripción]],Tabla10[Descripción],Tabla10[Precio Unitario],0))</f>
        <v>240</v>
      </c>
      <c r="P45" s="511">
        <f>IF(Tabla1[[#This Row],[Cantidad de Insumos]]="","",Tabla1[[#This Row],[Precio Unitario]]*Tabla1[[#This Row],[Cantidad de Insumos]])</f>
        <v>43200</v>
      </c>
      <c r="Q45" s="511" t="str">
        <f>IF(Tabla1[[#This Row],[Descripción]]="","",_xlfn.XLOOKUP(Tabla1[[#This Row],[Descripción]],Tabla10[Descripción],Tabla10[CODIGO PRESUPUESTARIO],0))</f>
        <v>2.3.7.1.02</v>
      </c>
      <c r="R45" s="500" t="s">
        <v>2001</v>
      </c>
    </row>
    <row r="46" spans="2:18" ht="22.5" customHeight="1">
      <c r="B46" s="190" t="e">
        <f>IF('Formulario PPGR3'!$G46="","",CONCATENATE('Formulario PPGR3'!$C46,".",'Formulario PPGR3'!$D46,".",'Formulario PPGR3'!$E46,".",'Formulario PPGR3'!$F46))</f>
        <v>#REF!</v>
      </c>
      <c r="C46" s="190"/>
      <c r="D46" s="190"/>
      <c r="E46" s="190" t="e">
        <f>IF('Formulario PPGR3'!$G46="","",'Formulario PPGR1'!#REF!)</f>
        <v>#REF!</v>
      </c>
      <c r="F46" s="190" t="e">
        <f>IF('Formulario PPGR3'!$G46="","",'Formulario PPGR1'!#REF!)</f>
        <v>#REF!</v>
      </c>
      <c r="G46" s="507" t="s">
        <v>717</v>
      </c>
      <c r="H46" s="497" t="str" cm="1">
        <f t="array" ref="H46">IF(Tabla1[[#This Row],[Código_Actividad]]="","",_xlfn.XLOOKUP(Tabla1[[#This Row],[Código_Actividad]],CodigoActividad,Tabla2[Actividades Programables Presupuestables],"",0))</f>
        <v>Visita de supervisión para el control y suministro de los insumos y bajantes para las bombas de infusión.</v>
      </c>
      <c r="I46" s="498">
        <f>IFERROR(VLOOKUP('Formulario PPGR3'!$G46,'Formulario PPGR2'!$H$9:$V$721,15,FALSE),"")</f>
        <v>4</v>
      </c>
      <c r="J46" s="502" t="s">
        <v>2004</v>
      </c>
      <c r="K46" s="500" t="str">
        <f>IF(Tabla1[[#This Row],[Insumos]]="","",_xlfn.XLOOKUP(Tabla1[[#This Row],[Insumos]],Tabla10[Insumo],Tabla10[InsumoAbrev],"",0))</f>
        <v>lsViaticosDP</v>
      </c>
      <c r="L46" s="501" t="s">
        <v>2005</v>
      </c>
      <c r="M46" s="190" t="str">
        <f>IF(Tabla1[[#This Row],[Descripción]]="","",_xlfn.XLOOKUP(Tabla1[[#This Row],[Descripción]],Tabla10[Descripción],Tabla10[Unidad de Medida],"",0))</f>
        <v>Depósito</v>
      </c>
      <c r="N46" s="509">
        <v>16</v>
      </c>
      <c r="O46" s="510">
        <f>IF(Tabla1[[#This Row],[Descripción]]="","",_xlfn.XLOOKUP(Tabla1[[#This Row],[Descripción]],Tabla10[Descripción],Tabla10[Precio Unitario],0))</f>
        <v>2150</v>
      </c>
      <c r="P46" s="511">
        <f>IF(Tabla1[[#This Row],[Cantidad de Insumos]]="","",Tabla1[[#This Row],[Precio Unitario]]*Tabla1[[#This Row],[Cantidad de Insumos]])</f>
        <v>34400</v>
      </c>
      <c r="Q46" s="510" t="str">
        <f>IF(Tabla1[[#This Row],[Descripción]]="","",_xlfn.XLOOKUP(Tabla1[[#This Row],[Descripción]],Tabla10[Descripción],Tabla10[CODIGO PRESUPUESTARIO],0))</f>
        <v>2.2.3.1.01</v>
      </c>
      <c r="R46" s="502"/>
    </row>
    <row r="47" spans="2:18" ht="22.5" customHeight="1">
      <c r="B47" s="190" t="e">
        <f>IF('Formulario PPGR3'!$G47="","",CONCATENATE('Formulario PPGR3'!$C47,".",'Formulario PPGR3'!$D47,".",'Formulario PPGR3'!$E47,".",'Formulario PPGR3'!$F47))</f>
        <v>#REF!</v>
      </c>
      <c r="C47" s="190"/>
      <c r="D47" s="190"/>
      <c r="E47" s="190" t="e">
        <f>IF('Formulario PPGR3'!$G47="","",'Formulario PPGR1'!#REF!)</f>
        <v>#REF!</v>
      </c>
      <c r="F47" s="190" t="e">
        <f>IF('Formulario PPGR3'!$G47="","",'Formulario PPGR1'!#REF!)</f>
        <v>#REF!</v>
      </c>
      <c r="G47" s="507" t="s">
        <v>717</v>
      </c>
      <c r="H47" s="497" t="str" cm="1">
        <f t="array" ref="H47">IF(Tabla1[[#This Row],[Código_Actividad]]="","",_xlfn.XLOOKUP(Tabla1[[#This Row],[Código_Actividad]],CodigoActividad,Tabla2[Actividades Programables Presupuestables],"",0))</f>
        <v>Visita de supervisión para el control y suministro de los insumos y bajantes para las bombas de infusión.</v>
      </c>
      <c r="I47" s="498">
        <f>IFERROR(VLOOKUP('Formulario PPGR3'!$G47,'Formulario PPGR2'!$H$9:$V$721,15,FALSE),"")</f>
        <v>4</v>
      </c>
      <c r="J47" s="502" t="s">
        <v>2004</v>
      </c>
      <c r="K47" s="500" t="str">
        <f>IF(Tabla1[[#This Row],[Insumos]]="","",_xlfn.XLOOKUP(Tabla1[[#This Row],[Insumos]],Tabla10[Insumo],Tabla10[InsumoAbrev],"",0))</f>
        <v>lsViaticosDP</v>
      </c>
      <c r="L47" s="501" t="s">
        <v>2006</v>
      </c>
      <c r="M47" s="190" t="str">
        <f>IF(Tabla1[[#This Row],[Descripción]]="","",_xlfn.XLOOKUP(Tabla1[[#This Row],[Descripción]],Tabla10[Descripción],Tabla10[Unidad de Medida],"",0))</f>
        <v>Depósito</v>
      </c>
      <c r="N47" s="509">
        <v>4</v>
      </c>
      <c r="O47" s="510">
        <f>IF(Tabla1[[#This Row],[Descripción]]="","",_xlfn.XLOOKUP(Tabla1[[#This Row],[Descripción]],Tabla10[Descripción],Tabla10[Precio Unitario],0))</f>
        <v>1700</v>
      </c>
      <c r="P47" s="511">
        <f>IF(Tabla1[[#This Row],[Cantidad de Insumos]]="","",Tabla1[[#This Row],[Precio Unitario]]*Tabla1[[#This Row],[Cantidad de Insumos]])</f>
        <v>6800</v>
      </c>
      <c r="Q47" s="510" t="str">
        <f>IF(Tabla1[[#This Row],[Descripción]]="","",_xlfn.XLOOKUP(Tabla1[[#This Row],[Descripción]],Tabla10[Descripción],Tabla10[CODIGO PRESUPUESTARIO],0))</f>
        <v>2.2.3.1.01</v>
      </c>
      <c r="R47" s="502"/>
    </row>
    <row r="48" spans="2:18" ht="22.5" customHeight="1">
      <c r="B48" s="190" t="e">
        <f>IF('Formulario PPGR3'!$G48="","",CONCATENATE('Formulario PPGR3'!$C48,".",'Formulario PPGR3'!$D48,".",'Formulario PPGR3'!$E48,".",'Formulario PPGR3'!$F48))</f>
        <v>#REF!</v>
      </c>
      <c r="C48" s="190" t="e">
        <f>IF('Formulario PPGR3'!$G48="","",'Formulario PPGR1'!#REF!)</f>
        <v>#REF!</v>
      </c>
      <c r="D48" s="190" t="e">
        <f>IF('Formulario PPGR3'!$G48="","",'Formulario PPGR1'!#REF!)</f>
        <v>#REF!</v>
      </c>
      <c r="E48" s="190" t="e">
        <f>IF('Formulario PPGR3'!$G48="","",'Formulario PPGR1'!#REF!)</f>
        <v>#REF!</v>
      </c>
      <c r="F48" s="190" t="e">
        <f>IF('Formulario PPGR3'!$G48="","",'Formulario PPGR1'!#REF!)</f>
        <v>#REF!</v>
      </c>
      <c r="G48" s="507" t="s">
        <v>719</v>
      </c>
      <c r="H48" s="497" t="str" cm="1">
        <f t="array" ref="H48">IF(Tabla1[[#This Row],[Código_Actividad]]="","",_xlfn.XLOOKUP(Tabla1[[#This Row],[Código_Actividad]],CodigoActividad,Tabla2[Actividades Programables Presupuestables],"",0))</f>
        <v>Visita de supervisión para validar el uso y funcionamiento del SALMI en los almacenes regionales y EES.</v>
      </c>
      <c r="I48" s="498">
        <f>IFERROR(VLOOKUP('Formulario PPGR3'!$G48,'Formulario PPGR2'!$H$9:$V$721,15,FALSE),"")</f>
        <v>9</v>
      </c>
      <c r="J48" s="502" t="s">
        <v>2002</v>
      </c>
      <c r="K48" s="500" t="str">
        <f>IF(Tabla1[[#This Row],[Insumos]]="","",_xlfn.XLOOKUP(Tabla1[[#This Row],[Insumos]],Tabla10[Insumo],Tabla10[InsumoAbrev],"",0))</f>
        <v>lsGasoil</v>
      </c>
      <c r="L48" s="501" t="s">
        <v>2003</v>
      </c>
      <c r="M48" s="499" t="str">
        <f>IF(Tabla1[[#This Row],[Descripción]]="","",_xlfn.XLOOKUP(Tabla1[[#This Row],[Descripción]],Tabla10[Descripción],Tabla10[Unidad de Medida],"",0))</f>
        <v>galon</v>
      </c>
      <c r="N48" s="509">
        <v>220</v>
      </c>
      <c r="O48" s="511">
        <f>IF(Tabla1[[#This Row],[Descripción]]="","",_xlfn.XLOOKUP(Tabla1[[#This Row],[Descripción]],Tabla10[Descripción],Tabla10[Precio Unitario],0))</f>
        <v>240</v>
      </c>
      <c r="P48" s="511">
        <f>IF(Tabla1[[#This Row],[Cantidad de Insumos]]="","",Tabla1[[#This Row],[Precio Unitario]]*Tabla1[[#This Row],[Cantidad de Insumos]])</f>
        <v>52800</v>
      </c>
      <c r="Q48" s="511" t="str">
        <f>IF(Tabla1[[#This Row],[Descripción]]="","",_xlfn.XLOOKUP(Tabla1[[#This Row],[Descripción]],Tabla10[Descripción],Tabla10[CODIGO PRESUPUESTARIO],0))</f>
        <v>2.3.7.1.02</v>
      </c>
      <c r="R48" s="500" t="s">
        <v>2001</v>
      </c>
    </row>
    <row r="49" spans="2:18" ht="22.5" customHeight="1">
      <c r="B49" s="190" t="e">
        <f>IF('Formulario PPGR3'!$G49="","",CONCATENATE('Formulario PPGR3'!$C49,".",'Formulario PPGR3'!$D49,".",'Formulario PPGR3'!$E49,".",'Formulario PPGR3'!$F49))</f>
        <v>#REF!</v>
      </c>
      <c r="C49" s="190" t="e">
        <f>IF('Formulario PPGR3'!$G49="","",'Formulario PPGR1'!#REF!)</f>
        <v>#REF!</v>
      </c>
      <c r="D49" s="190" t="e">
        <f>IF('Formulario PPGR3'!$G49="","",'Formulario PPGR1'!#REF!)</f>
        <v>#REF!</v>
      </c>
      <c r="E49" s="190" t="e">
        <f>IF('Formulario PPGR3'!$G49="","",'Formulario PPGR1'!#REF!)</f>
        <v>#REF!</v>
      </c>
      <c r="F49" s="190" t="e">
        <f>IF('Formulario PPGR3'!$G49="","",'Formulario PPGR1'!#REF!)</f>
        <v>#REF!</v>
      </c>
      <c r="G49" s="507" t="s">
        <v>719</v>
      </c>
      <c r="H49" s="497" t="str" cm="1">
        <f t="array" ref="H49">IF(Tabla1[[#This Row],[Código_Actividad]]="","",_xlfn.XLOOKUP(Tabla1[[#This Row],[Código_Actividad]],CodigoActividad,Tabla2[Actividades Programables Presupuestables],"",0))</f>
        <v>Visita de supervisión para validar el uso y funcionamiento del SALMI en los almacenes regionales y EES.</v>
      </c>
      <c r="I49" s="498">
        <f>IFERROR(VLOOKUP('Formulario PPGR3'!$G49,'Formulario PPGR2'!$H$9:$V$721,15,FALSE),"")</f>
        <v>9</v>
      </c>
      <c r="J49" s="502" t="s">
        <v>2004</v>
      </c>
      <c r="K49" s="500" t="str">
        <f>IF(Tabla1[[#This Row],[Insumos]]="","",_xlfn.XLOOKUP(Tabla1[[#This Row],[Insumos]],Tabla10[Insumo],Tabla10[InsumoAbrev],"",0))</f>
        <v>lsViaticosDP</v>
      </c>
      <c r="L49" s="501" t="s">
        <v>2005</v>
      </c>
      <c r="M49" s="499" t="str">
        <f>IF(Tabla1[[#This Row],[Descripción]]="","",_xlfn.XLOOKUP(Tabla1[[#This Row],[Descripción]],Tabla10[Descripción],Tabla10[Unidad de Medida],"",0))</f>
        <v>Depósito</v>
      </c>
      <c r="N49" s="509">
        <v>32</v>
      </c>
      <c r="O49" s="511">
        <f>IF(Tabla1[[#This Row],[Descripción]]="","",_xlfn.XLOOKUP(Tabla1[[#This Row],[Descripción]],Tabla10[Descripción],Tabla10[Precio Unitario],0))</f>
        <v>2150</v>
      </c>
      <c r="P49" s="511">
        <f>IF(Tabla1[[#This Row],[Cantidad de Insumos]]="","",Tabla1[[#This Row],[Precio Unitario]]*Tabla1[[#This Row],[Cantidad de Insumos]])</f>
        <v>68800</v>
      </c>
      <c r="Q49" s="511" t="str">
        <f>IF(Tabla1[[#This Row],[Descripción]]="","",_xlfn.XLOOKUP(Tabla1[[#This Row],[Descripción]],Tabla10[Descripción],Tabla10[CODIGO PRESUPUESTARIO],0))</f>
        <v>2.2.3.1.01</v>
      </c>
      <c r="R49" s="500" t="s">
        <v>2001</v>
      </c>
    </row>
    <row r="50" spans="2:18" ht="22.5" customHeight="1">
      <c r="B50" s="190" t="e">
        <f>IF('Formulario PPGR3'!$G50="","",CONCATENATE('Formulario PPGR3'!$C50,".",'Formulario PPGR3'!$D50,".",'Formulario PPGR3'!$E50,".",'Formulario PPGR3'!$F50))</f>
        <v>#REF!</v>
      </c>
      <c r="C50" s="190" t="e">
        <f>IF('Formulario PPGR3'!$G50="","",'Formulario PPGR1'!#REF!)</f>
        <v>#REF!</v>
      </c>
      <c r="D50" s="190" t="e">
        <f>IF('Formulario PPGR3'!$G50="","",'Formulario PPGR1'!#REF!)</f>
        <v>#REF!</v>
      </c>
      <c r="E50" s="190" t="e">
        <f>IF('Formulario PPGR3'!$G50="","",'Formulario PPGR1'!#REF!)</f>
        <v>#REF!</v>
      </c>
      <c r="F50" s="190" t="e">
        <f>IF('Formulario PPGR3'!$G50="","",'Formulario PPGR1'!#REF!)</f>
        <v>#REF!</v>
      </c>
      <c r="G50" s="507" t="s">
        <v>719</v>
      </c>
      <c r="H50" s="497" t="str" cm="1">
        <f t="array" ref="H50">IF(Tabla1[[#This Row],[Código_Actividad]]="","",_xlfn.XLOOKUP(Tabla1[[#This Row],[Código_Actividad]],CodigoActividad,Tabla2[Actividades Programables Presupuestables],"",0))</f>
        <v>Visita de supervisión para validar el uso y funcionamiento del SALMI en los almacenes regionales y EES.</v>
      </c>
      <c r="I50" s="498">
        <f>IFERROR(VLOOKUP('Formulario PPGR3'!$G50,'Formulario PPGR2'!$H$9:$V$721,15,FALSE),"")</f>
        <v>9</v>
      </c>
      <c r="J50" s="502" t="s">
        <v>2004</v>
      </c>
      <c r="K50" s="500" t="str">
        <f>IF(Tabla1[[#This Row],[Insumos]]="","",_xlfn.XLOOKUP(Tabla1[[#This Row],[Insumos]],Tabla10[Insumo],Tabla10[InsumoAbrev],"",0))</f>
        <v>lsViaticosDP</v>
      </c>
      <c r="L50" s="501" t="s">
        <v>2006</v>
      </c>
      <c r="M50" s="499" t="str">
        <f>IF(Tabla1[[#This Row],[Descripción]]="","",_xlfn.XLOOKUP(Tabla1[[#This Row],[Descripción]],Tabla10[Descripción],Tabla10[Unidad de Medida],"",0))</f>
        <v>Depósito</v>
      </c>
      <c r="N50" s="509">
        <v>9</v>
      </c>
      <c r="O50" s="511">
        <f>IF(Tabla1[[#This Row],[Descripción]]="","",_xlfn.XLOOKUP(Tabla1[[#This Row],[Descripción]],Tabla10[Descripción],Tabla10[Precio Unitario],0))</f>
        <v>1700</v>
      </c>
      <c r="P50" s="511">
        <f>IF(Tabla1[[#This Row],[Cantidad de Insumos]]="","",Tabla1[[#This Row],[Precio Unitario]]*Tabla1[[#This Row],[Cantidad de Insumos]])</f>
        <v>15300</v>
      </c>
      <c r="Q50" s="511" t="str">
        <f>IF(Tabla1[[#This Row],[Descripción]]="","",_xlfn.XLOOKUP(Tabla1[[#This Row],[Descripción]],Tabla10[Descripción],Tabla10[CODIGO PRESUPUESTARIO],0))</f>
        <v>2.2.3.1.01</v>
      </c>
      <c r="R50" s="500" t="s">
        <v>2001</v>
      </c>
    </row>
    <row r="51" spans="2:18" ht="22.5" customHeight="1">
      <c r="B51" s="190" t="e">
        <f>IF('Formulario PPGR3'!$G51="","",CONCATENATE('Formulario PPGR3'!$C51,".",'Formulario PPGR3'!$D51,".",'Formulario PPGR3'!$E51,".",'Formulario PPGR3'!$F51))</f>
        <v>#REF!</v>
      </c>
      <c r="C51" s="190" t="e">
        <f>IF('Formulario PPGR3'!$G51="","",'Formulario PPGR1'!#REF!)</f>
        <v>#REF!</v>
      </c>
      <c r="D51" s="190" t="e">
        <f>IF('Formulario PPGR3'!$G51="","",'Formulario PPGR1'!#REF!)</f>
        <v>#REF!</v>
      </c>
      <c r="E51" s="190" t="e">
        <f>IF('Formulario PPGR3'!$G51="","",'Formulario PPGR1'!#REF!)</f>
        <v>#REF!</v>
      </c>
      <c r="F51" s="190" t="e">
        <f>IF('Formulario PPGR3'!$G51="","",'Formulario PPGR1'!#REF!)</f>
        <v>#REF!</v>
      </c>
      <c r="G51" s="507" t="s">
        <v>1628</v>
      </c>
      <c r="H51" s="497" t="str" cm="1">
        <f t="array" ref="H51">IF(Tabla1[[#This Row],[Código_Actividad]]="","",_xlfn.XLOOKUP(Tabla1[[#This Row],[Código_Actividad]],CodigoActividad,Tabla2[Actividades Programables Presupuestables],"",0))</f>
        <v>Auditoría calidad del dato de los EES in situ</v>
      </c>
      <c r="I51" s="498">
        <f>IFERROR(VLOOKUP('Formulario PPGR3'!$G51,'Formulario PPGR2'!$H$9:$V$721,15,FALSE),"")</f>
        <v>3</v>
      </c>
      <c r="J51" s="502" t="s">
        <v>2002</v>
      </c>
      <c r="K51" s="500" t="str">
        <f>IF(Tabla1[[#This Row],[Insumos]]="","",_xlfn.XLOOKUP(Tabla1[[#This Row],[Insumos]],Tabla10[Insumo],Tabla10[InsumoAbrev],"",0))</f>
        <v>lsGasoil</v>
      </c>
      <c r="L51" s="501" t="s">
        <v>2003</v>
      </c>
      <c r="M51" s="499" t="str">
        <f>IF(Tabla1[[#This Row],[Descripción]]="","",_xlfn.XLOOKUP(Tabla1[[#This Row],[Descripción]],Tabla10[Descripción],Tabla10[Unidad de Medida],"",0))</f>
        <v>galon</v>
      </c>
      <c r="N51" s="509">
        <v>150</v>
      </c>
      <c r="O51" s="511">
        <f>IF(Tabla1[[#This Row],[Descripción]]="","",_xlfn.XLOOKUP(Tabla1[[#This Row],[Descripción]],Tabla10[Descripción],Tabla10[Precio Unitario],0))</f>
        <v>240</v>
      </c>
      <c r="P51" s="511">
        <f>IF(Tabla1[[#This Row],[Cantidad de Insumos]]="","",Tabla1[[#This Row],[Precio Unitario]]*Tabla1[[#This Row],[Cantidad de Insumos]])</f>
        <v>36000</v>
      </c>
      <c r="Q51" s="511" t="str">
        <f>IF(Tabla1[[#This Row],[Descripción]]="","",_xlfn.XLOOKUP(Tabla1[[#This Row],[Descripción]],Tabla10[Descripción],Tabla10[CODIGO PRESUPUESTARIO],0))</f>
        <v>2.3.7.1.02</v>
      </c>
      <c r="R51" s="500" t="s">
        <v>2001</v>
      </c>
    </row>
    <row r="52" spans="2:18" ht="22.5" customHeight="1">
      <c r="B52" s="190" t="e">
        <f>IF('Formulario PPGR3'!$G52="","",CONCATENATE('Formulario PPGR3'!$C52,".",'Formulario PPGR3'!$D52,".",'Formulario PPGR3'!$E52,".",'Formulario PPGR3'!$F52))</f>
        <v>#REF!</v>
      </c>
      <c r="C52" s="190" t="e">
        <f>IF('Formulario PPGR3'!$G52="","",'Formulario PPGR1'!#REF!)</f>
        <v>#REF!</v>
      </c>
      <c r="D52" s="190" t="e">
        <f>IF('Formulario PPGR3'!$G52="","",'Formulario PPGR1'!#REF!)</f>
        <v>#REF!</v>
      </c>
      <c r="E52" s="190" t="e">
        <f>IF('Formulario PPGR3'!$G52="","",'Formulario PPGR1'!#REF!)</f>
        <v>#REF!</v>
      </c>
      <c r="F52" s="190" t="e">
        <f>IF('Formulario PPGR3'!$G52="","",'Formulario PPGR1'!#REF!)</f>
        <v>#REF!</v>
      </c>
      <c r="G52" s="507" t="s">
        <v>1628</v>
      </c>
      <c r="H52" s="497" t="str" cm="1">
        <f t="array" ref="H52">IF(Tabla1[[#This Row],[Código_Actividad]]="","",_xlfn.XLOOKUP(Tabla1[[#This Row],[Código_Actividad]],CodigoActividad,Tabla2[Actividades Programables Presupuestables],"",0))</f>
        <v>Auditoría calidad del dato de los EES in situ</v>
      </c>
      <c r="I52" s="498">
        <f>IFERROR(VLOOKUP('Formulario PPGR3'!$G52,'Formulario PPGR2'!$H$9:$V$721,15,FALSE),"")</f>
        <v>3</v>
      </c>
      <c r="J52" s="502" t="s">
        <v>2004</v>
      </c>
      <c r="K52" s="500" t="str">
        <f>IF(Tabla1[[#This Row],[Insumos]]="","",_xlfn.XLOOKUP(Tabla1[[#This Row],[Insumos]],Tabla10[Insumo],Tabla10[InsumoAbrev],"",0))</f>
        <v>lsViaticosDP</v>
      </c>
      <c r="L52" s="501" t="s">
        <v>2005</v>
      </c>
      <c r="M52" s="499" t="str">
        <f>IF(Tabla1[[#This Row],[Descripción]]="","",_xlfn.XLOOKUP(Tabla1[[#This Row],[Descripción]],Tabla10[Descripción],Tabla10[Unidad de Medida],"",0))</f>
        <v>Depósito</v>
      </c>
      <c r="N52" s="509">
        <v>12</v>
      </c>
      <c r="O52" s="511">
        <f>IF(Tabla1[[#This Row],[Descripción]]="","",_xlfn.XLOOKUP(Tabla1[[#This Row],[Descripción]],Tabla10[Descripción],Tabla10[Precio Unitario],0))</f>
        <v>2150</v>
      </c>
      <c r="P52" s="511">
        <f>IF(Tabla1[[#This Row],[Cantidad de Insumos]]="","",Tabla1[[#This Row],[Precio Unitario]]*Tabla1[[#This Row],[Cantidad de Insumos]])</f>
        <v>25800</v>
      </c>
      <c r="Q52" s="511" t="str">
        <f>IF(Tabla1[[#This Row],[Descripción]]="","",_xlfn.XLOOKUP(Tabla1[[#This Row],[Descripción]],Tabla10[Descripción],Tabla10[CODIGO PRESUPUESTARIO],0))</f>
        <v>2.2.3.1.01</v>
      </c>
      <c r="R52" s="500" t="s">
        <v>2001</v>
      </c>
    </row>
    <row r="53" spans="2:18" ht="22.5" customHeight="1">
      <c r="B53" s="190" t="e">
        <f>IF('Formulario PPGR3'!$G53="","",CONCATENATE('Formulario PPGR3'!$C53,".",'Formulario PPGR3'!$D53,".",'Formulario PPGR3'!$E53,".",'Formulario PPGR3'!$F53))</f>
        <v>#REF!</v>
      </c>
      <c r="C53" s="190" t="e">
        <f>IF('Formulario PPGR3'!$G53="","",'Formulario PPGR1'!#REF!)</f>
        <v>#REF!</v>
      </c>
      <c r="D53" s="190" t="e">
        <f>IF('Formulario PPGR3'!$G53="","",'Formulario PPGR1'!#REF!)</f>
        <v>#REF!</v>
      </c>
      <c r="E53" s="190" t="e">
        <f>IF('Formulario PPGR3'!$G53="","",'Formulario PPGR1'!#REF!)</f>
        <v>#REF!</v>
      </c>
      <c r="F53" s="190" t="e">
        <f>IF('Formulario PPGR3'!$G53="","",'Formulario PPGR1'!#REF!)</f>
        <v>#REF!</v>
      </c>
      <c r="G53" s="507" t="s">
        <v>1628</v>
      </c>
      <c r="H53" s="497" t="str" cm="1">
        <f t="array" ref="H53">IF(Tabla1[[#This Row],[Código_Actividad]]="","",_xlfn.XLOOKUP(Tabla1[[#This Row],[Código_Actividad]],CodigoActividad,Tabla2[Actividades Programables Presupuestables],"",0))</f>
        <v>Auditoría calidad del dato de los EES in situ</v>
      </c>
      <c r="I53" s="498">
        <f>IFERROR(VLOOKUP('Formulario PPGR3'!$G53,'Formulario PPGR2'!$H$9:$V$721,15,FALSE),"")</f>
        <v>3</v>
      </c>
      <c r="J53" s="502" t="s">
        <v>2004</v>
      </c>
      <c r="K53" s="500" t="str">
        <f>IF(Tabla1[[#This Row],[Insumos]]="","",_xlfn.XLOOKUP(Tabla1[[#This Row],[Insumos]],Tabla10[Insumo],Tabla10[InsumoAbrev],"",0))</f>
        <v>lsViaticosDP</v>
      </c>
      <c r="L53" s="501" t="s">
        <v>2006</v>
      </c>
      <c r="M53" s="499" t="str">
        <f>IF(Tabla1[[#This Row],[Descripción]]="","",_xlfn.XLOOKUP(Tabla1[[#This Row],[Descripción]],Tabla10[Descripción],Tabla10[Unidad de Medida],"",0))</f>
        <v>Depósito</v>
      </c>
      <c r="N53" s="509">
        <v>3</v>
      </c>
      <c r="O53" s="511">
        <f>IF(Tabla1[[#This Row],[Descripción]]="","",_xlfn.XLOOKUP(Tabla1[[#This Row],[Descripción]],Tabla10[Descripción],Tabla10[Precio Unitario],0))</f>
        <v>1700</v>
      </c>
      <c r="P53" s="511">
        <f>IF(Tabla1[[#This Row],[Cantidad de Insumos]]="","",Tabla1[[#This Row],[Precio Unitario]]*Tabla1[[#This Row],[Cantidad de Insumos]])</f>
        <v>5100</v>
      </c>
      <c r="Q53" s="511" t="str">
        <f>IF(Tabla1[[#This Row],[Descripción]]="","",_xlfn.XLOOKUP(Tabla1[[#This Row],[Descripción]],Tabla10[Descripción],Tabla10[CODIGO PRESUPUESTARIO],0))</f>
        <v>2.2.3.1.01</v>
      </c>
      <c r="R53" s="500" t="s">
        <v>2001</v>
      </c>
    </row>
    <row r="54" spans="2:18" ht="22.5" customHeight="1">
      <c r="B54" s="190" t="e">
        <f>IF('Formulario PPGR3'!$G54="","",CONCATENATE('Formulario PPGR3'!$C54,".",'Formulario PPGR3'!$D54,".",'Formulario PPGR3'!$E54,".",'Formulario PPGR3'!$F54))</f>
        <v>#REF!</v>
      </c>
      <c r="C54" s="190" t="e">
        <f>IF('Formulario PPGR3'!$G54="","",'Formulario PPGR1'!#REF!)</f>
        <v>#REF!</v>
      </c>
      <c r="D54" s="190" t="e">
        <f>IF('Formulario PPGR3'!$G54="","",'Formulario PPGR1'!#REF!)</f>
        <v>#REF!</v>
      </c>
      <c r="E54" s="190" t="e">
        <f>IF('Formulario PPGR3'!$G54="","",'Formulario PPGR1'!#REF!)</f>
        <v>#REF!</v>
      </c>
      <c r="F54" s="190" t="e">
        <f>IF('Formulario PPGR3'!$G54="","",'Formulario PPGR1'!#REF!)</f>
        <v>#REF!</v>
      </c>
      <c r="G54" s="507" t="s">
        <v>1636</v>
      </c>
      <c r="H54" s="497" t="str" cm="1">
        <f t="array" ref="H54">IF(Tabla1[[#This Row],[Código_Actividad]]="","",_xlfn.XLOOKUP(Tabla1[[#This Row],[Código_Actividad]],CodigoActividad,Tabla2[Actividades Programables Presupuestables],"",0))</f>
        <v>Reuniones para el fortalecimiento de la calidad del reporte de indicadores de monitoreo de los establecimientos de salud</v>
      </c>
      <c r="I54" s="498">
        <f>IFERROR(VLOOKUP('Formulario PPGR3'!$G54,'Formulario PPGR2'!$H$9:$V$721,15,FALSE),"")</f>
        <v>2</v>
      </c>
      <c r="J54" s="502" t="s">
        <v>1999</v>
      </c>
      <c r="K54" s="500" t="str">
        <f>IF(Tabla1[[#This Row],[Insumos]]="","",_xlfn.XLOOKUP(Tabla1[[#This Row],[Insumos]],Tabla10[Insumo],Tabla10[InsumoAbrev],"",0))</f>
        <v>lsAlimentosyBebidas</v>
      </c>
      <c r="L54" s="501" t="s">
        <v>2000</v>
      </c>
      <c r="M54" s="499" t="str">
        <f>IF(Tabla1[[#This Row],[Descripción]]="","",_xlfn.XLOOKUP(Tabla1[[#This Row],[Descripción]],Tabla10[Descripción],Tabla10[Unidad de Medida],"",0))</f>
        <v>unidad</v>
      </c>
      <c r="N54" s="509">
        <v>2</v>
      </c>
      <c r="O54" s="511">
        <f>IF(Tabla1[[#This Row],[Descripción]]="","",_xlfn.XLOOKUP(Tabla1[[#This Row],[Descripción]],Tabla10[Descripción],Tabla10[Precio Unitario],0))</f>
        <v>12626</v>
      </c>
      <c r="P54" s="511">
        <f>IF(Tabla1[[#This Row],[Cantidad de Insumos]]="","",Tabla1[[#This Row],[Precio Unitario]]*Tabla1[[#This Row],[Cantidad de Insumos]])</f>
        <v>25252</v>
      </c>
      <c r="Q54" s="511" t="str">
        <f>IF(Tabla1[[#This Row],[Descripción]]="","",_xlfn.XLOOKUP(Tabla1[[#This Row],[Descripción]],Tabla10[Descripción],Tabla10[CODIGO PRESUPUESTARIO],0))</f>
        <v>2.3.1.1.01</v>
      </c>
      <c r="R54" s="500" t="s">
        <v>2001</v>
      </c>
    </row>
    <row r="55" spans="2:18" ht="22.5" customHeight="1">
      <c r="B55" s="190" t="e">
        <f>IF('Formulario PPGR3'!$G55="","",CONCATENATE('Formulario PPGR3'!$C55,".",'Formulario PPGR3'!$D55,".",'Formulario PPGR3'!$E55,".",'Formulario PPGR3'!$F55))</f>
        <v>#REF!</v>
      </c>
      <c r="C55" s="190" t="e">
        <f>IF('Formulario PPGR3'!$G55="","",'Formulario PPGR1'!#REF!)</f>
        <v>#REF!</v>
      </c>
      <c r="D55" s="190" t="e">
        <f>IF('Formulario PPGR3'!$G55="","",'Formulario PPGR1'!#REF!)</f>
        <v>#REF!</v>
      </c>
      <c r="E55" s="190" t="e">
        <f>IF('Formulario PPGR3'!$G55="","",'Formulario PPGR1'!#REF!)</f>
        <v>#REF!</v>
      </c>
      <c r="F55" s="190" t="e">
        <f>IF('Formulario PPGR3'!$G55="","",'Formulario PPGR1'!#REF!)</f>
        <v>#REF!</v>
      </c>
      <c r="G55" s="507" t="s">
        <v>1636</v>
      </c>
      <c r="H55" s="497" t="str" cm="1">
        <f t="array" ref="H55">IF(Tabla1[[#This Row],[Código_Actividad]]="","",_xlfn.XLOOKUP(Tabla1[[#This Row],[Código_Actividad]],CodigoActividad,Tabla2[Actividades Programables Presupuestables],"",0))</f>
        <v>Reuniones para el fortalecimiento de la calidad del reporte de indicadores de monitoreo de los establecimientos de salud</v>
      </c>
      <c r="I55" s="498">
        <f>IFERROR(VLOOKUP('Formulario PPGR3'!$G55,'Formulario PPGR2'!$H$9:$V$721,15,FALSE),"")</f>
        <v>2</v>
      </c>
      <c r="J55" s="502" t="s">
        <v>2010</v>
      </c>
      <c r="K55" s="500" t="str">
        <f>IF(Tabla1[[#This Row],[Insumos]]="","",_xlfn.XLOOKUP(Tabla1[[#This Row],[Insumos]],Tabla10[Insumo],Tabla10[InsumoAbrev],"",0))</f>
        <v>lsProductosdePapel</v>
      </c>
      <c r="L55" s="501" t="s">
        <v>2011</v>
      </c>
      <c r="M55" s="499" t="str">
        <f>IF(Tabla1[[#This Row],[Descripción]]="","",_xlfn.XLOOKUP(Tabla1[[#This Row],[Descripción]],Tabla10[Descripción],Tabla10[Unidad de Medida],"",0))</f>
        <v>resma</v>
      </c>
      <c r="N55" s="509">
        <v>1</v>
      </c>
      <c r="O55" s="511">
        <f>IF(Tabla1[[#This Row],[Descripción]]="","",_xlfn.XLOOKUP(Tabla1[[#This Row],[Descripción]],Tabla10[Descripción],Tabla10[Precio Unitario],0))</f>
        <v>288</v>
      </c>
      <c r="P55" s="511">
        <f>IF(Tabla1[[#This Row],[Cantidad de Insumos]]="","",Tabla1[[#This Row],[Precio Unitario]]*Tabla1[[#This Row],[Cantidad de Insumos]])</f>
        <v>288</v>
      </c>
      <c r="Q55" s="511" t="str">
        <f>IF(Tabla1[[#This Row],[Descripción]]="","",_xlfn.XLOOKUP(Tabla1[[#This Row],[Descripción]],Tabla10[Descripción],Tabla10[CODIGO PRESUPUESTARIO],0))</f>
        <v>2.3.3.1.01</v>
      </c>
      <c r="R55" s="500" t="s">
        <v>2001</v>
      </c>
    </row>
    <row r="56" spans="2:18" ht="22.5" customHeight="1">
      <c r="B56" s="190" t="e">
        <f>IF('Formulario PPGR3'!$G56="","",CONCATENATE('Formulario PPGR3'!$C56,".",'Formulario PPGR3'!$D56,".",'Formulario PPGR3'!$E56,".",'Formulario PPGR3'!$F56))</f>
        <v>#REF!</v>
      </c>
      <c r="C56" s="190" t="e">
        <f>IF('Formulario PPGR3'!$G56="","",'Formulario PPGR1'!#REF!)</f>
        <v>#REF!</v>
      </c>
      <c r="D56" s="190" t="e">
        <f>IF('Formulario PPGR3'!$G56="","",'Formulario PPGR1'!#REF!)</f>
        <v>#REF!</v>
      </c>
      <c r="E56" s="190" t="e">
        <f>IF('Formulario PPGR3'!$G56="","",'Formulario PPGR1'!#REF!)</f>
        <v>#REF!</v>
      </c>
      <c r="F56" s="190" t="e">
        <f>IF('Formulario PPGR3'!$G56="","",'Formulario PPGR1'!#REF!)</f>
        <v>#REF!</v>
      </c>
      <c r="G56" s="507" t="s">
        <v>1636</v>
      </c>
      <c r="H56" s="497" t="str" cm="1">
        <f t="array" ref="H56">IF(Tabla1[[#This Row],[Código_Actividad]]="","",_xlfn.XLOOKUP(Tabla1[[#This Row],[Código_Actividad]],CodigoActividad,Tabla2[Actividades Programables Presupuestables],"",0))</f>
        <v>Reuniones para el fortalecimiento de la calidad del reporte de indicadores de monitoreo de los establecimientos de salud</v>
      </c>
      <c r="I56" s="498">
        <f>IFERROR(VLOOKUP('Formulario PPGR3'!$G56,'Formulario PPGR2'!$H$9:$V$721,15,FALSE),"")</f>
        <v>2</v>
      </c>
      <c r="J56" s="502" t="s">
        <v>2010</v>
      </c>
      <c r="K56" s="500" t="str">
        <f>IF(Tabla1[[#This Row],[Insumos]]="","",_xlfn.XLOOKUP(Tabla1[[#This Row],[Insumos]],Tabla10[Insumo],Tabla10[InsumoAbrev],"",0))</f>
        <v>lsProductosdePapel</v>
      </c>
      <c r="L56" s="501" t="s">
        <v>2012</v>
      </c>
      <c r="M56" s="499" t="str">
        <f>IF(Tabla1[[#This Row],[Descripción]]="","",_xlfn.XLOOKUP(Tabla1[[#This Row],[Descripción]],Tabla10[Descripción],Tabla10[Unidad de Medida],"",0))</f>
        <v>Caja</v>
      </c>
      <c r="N56" s="509">
        <v>1</v>
      </c>
      <c r="O56" s="511">
        <f>IF(Tabla1[[#This Row],[Descripción]]="","",_xlfn.XLOOKUP(Tabla1[[#This Row],[Descripción]],Tabla10[Descripción],Tabla10[Precio Unitario],0))</f>
        <v>531</v>
      </c>
      <c r="P56" s="511">
        <f>IF(Tabla1[[#This Row],[Cantidad de Insumos]]="","",Tabla1[[#This Row],[Precio Unitario]]*Tabla1[[#This Row],[Cantidad de Insumos]])</f>
        <v>531</v>
      </c>
      <c r="Q56" s="511" t="str">
        <f>IF(Tabla1[[#This Row],[Descripción]]="","",_xlfn.XLOOKUP(Tabla1[[#This Row],[Descripción]],Tabla10[Descripción],Tabla10[CODIGO PRESUPUESTARIO],0))</f>
        <v>2.3.3.2.01</v>
      </c>
      <c r="R56" s="500" t="s">
        <v>2001</v>
      </c>
    </row>
    <row r="57" spans="2:18" ht="22.5" customHeight="1">
      <c r="B57" s="190" t="e">
        <f>IF('Formulario PPGR3'!$G57="","",CONCATENATE('Formulario PPGR3'!$C57,".",'Formulario PPGR3'!$D57,".",'Formulario PPGR3'!$E57,".",'Formulario PPGR3'!$F57))</f>
        <v>#REF!</v>
      </c>
      <c r="C57" s="190" t="e">
        <f>IF('Formulario PPGR3'!$G57="","",'Formulario PPGR1'!#REF!)</f>
        <v>#REF!</v>
      </c>
      <c r="D57" s="190" t="e">
        <f>IF('Formulario PPGR3'!$G57="","",'Formulario PPGR1'!#REF!)</f>
        <v>#REF!</v>
      </c>
      <c r="E57" s="190" t="e">
        <f>IF('Formulario PPGR3'!$G57="","",'Formulario PPGR1'!#REF!)</f>
        <v>#REF!</v>
      </c>
      <c r="F57" s="190" t="e">
        <f>IF('Formulario PPGR3'!$G57="","",'Formulario PPGR1'!#REF!)</f>
        <v>#REF!</v>
      </c>
      <c r="G57" s="507" t="s">
        <v>1636</v>
      </c>
      <c r="H57" s="497" t="str" cm="1">
        <f t="array" ref="H57">IF(Tabla1[[#This Row],[Código_Actividad]]="","",_xlfn.XLOOKUP(Tabla1[[#This Row],[Código_Actividad]],CodigoActividad,Tabla2[Actividades Programables Presupuestables],"",0))</f>
        <v>Reuniones para el fortalecimiento de la calidad del reporte de indicadores de monitoreo de los establecimientos de salud</v>
      </c>
      <c r="I57" s="498">
        <f>IFERROR(VLOOKUP('Formulario PPGR3'!$G57,'Formulario PPGR2'!$H$9:$V$721,15,FALSE),"")</f>
        <v>2</v>
      </c>
      <c r="J57" s="502" t="s">
        <v>2013</v>
      </c>
      <c r="K57" s="500" t="str">
        <f>IF(Tabla1[[#This Row],[Insumos]]="","",_xlfn.XLOOKUP(Tabla1[[#This Row],[Insumos]],Tabla10[Insumo],Tabla10[InsumoAbrev],"",0))</f>
        <v>lsUtilesdeOficina</v>
      </c>
      <c r="L57" s="501" t="s">
        <v>2014</v>
      </c>
      <c r="M57" s="499" t="str">
        <f>IF(Tabla1[[#This Row],[Descripción]]="","",_xlfn.XLOOKUP(Tabla1[[#This Row],[Descripción]],Tabla10[Descripción],Tabla10[Unidad de Medida],"",0))</f>
        <v>Caja</v>
      </c>
      <c r="N57" s="509">
        <v>2</v>
      </c>
      <c r="O57" s="511">
        <f>IF(Tabla1[[#This Row],[Descripción]]="","",_xlfn.XLOOKUP(Tabla1[[#This Row],[Descripción]],Tabla10[Descripción],Tabla10[Precio Unitario],0))</f>
        <v>150</v>
      </c>
      <c r="P57" s="511">
        <f>IF(Tabla1[[#This Row],[Cantidad de Insumos]]="","",Tabla1[[#This Row],[Precio Unitario]]*Tabla1[[#This Row],[Cantidad de Insumos]])</f>
        <v>300</v>
      </c>
      <c r="Q57" s="511" t="str">
        <f>IF(Tabla1[[#This Row],[Descripción]]="","",_xlfn.XLOOKUP(Tabla1[[#This Row],[Descripción]],Tabla10[Descripción],Tabla10[CODIGO PRESUPUESTARIO],0))</f>
        <v xml:space="preserve">2.3.9.2.01 </v>
      </c>
      <c r="R57" s="500" t="s">
        <v>2001</v>
      </c>
    </row>
    <row r="58" spans="2:18" ht="22.5" customHeight="1">
      <c r="B58" s="190" t="e">
        <f>IF('Formulario PPGR3'!$G58="","",CONCATENATE('Formulario PPGR3'!$C58,".",'Formulario PPGR3'!$D58,".",'Formulario PPGR3'!$E58,".",'Formulario PPGR3'!$F58))</f>
        <v>#REF!</v>
      </c>
      <c r="C58" s="190" t="e">
        <f>IF('Formulario PPGR3'!$G58="","",'Formulario PPGR1'!#REF!)</f>
        <v>#REF!</v>
      </c>
      <c r="D58" s="190" t="e">
        <f>IF('Formulario PPGR3'!$G58="","",'Formulario PPGR1'!#REF!)</f>
        <v>#REF!</v>
      </c>
      <c r="E58" s="190" t="e">
        <f>IF('Formulario PPGR3'!$G58="","",'Formulario PPGR1'!#REF!)</f>
        <v>#REF!</v>
      </c>
      <c r="F58" s="190" t="e">
        <f>IF('Formulario PPGR3'!$G58="","",'Formulario PPGR1'!#REF!)</f>
        <v>#REF!</v>
      </c>
      <c r="G58" s="507" t="s">
        <v>1648</v>
      </c>
      <c r="H58" s="497" t="str" cm="1">
        <f t="array" ref="H58">IF(Tabla1[[#This Row],[Código_Actividad]]="","",_xlfn.XLOOKUP(Tabla1[[#This Row],[Código_Actividad]],CodigoActividad,Tabla2[Actividades Programables Presupuestables],"",0))</f>
        <v>Mesas técnicas de coordinación con SI SRS</v>
      </c>
      <c r="I58" s="498">
        <f>IFERROR(VLOOKUP('Formulario PPGR3'!$G58,'Formulario PPGR2'!$H$9:$V$721,15,FALSE),"")</f>
        <v>4</v>
      </c>
      <c r="J58" s="502" t="s">
        <v>1999</v>
      </c>
      <c r="K58" s="500" t="str">
        <f>IF(Tabla1[[#This Row],[Insumos]]="","",_xlfn.XLOOKUP(Tabla1[[#This Row],[Insumos]],Tabla10[Insumo],Tabla10[InsumoAbrev],"",0))</f>
        <v>lsAlimentosyBebidas</v>
      </c>
      <c r="L58" s="501" t="s">
        <v>2000</v>
      </c>
      <c r="M58" s="499" t="str">
        <f>IF(Tabla1[[#This Row],[Descripción]]="","",_xlfn.XLOOKUP(Tabla1[[#This Row],[Descripción]],Tabla10[Descripción],Tabla10[Unidad de Medida],"",0))</f>
        <v>unidad</v>
      </c>
      <c r="N58" s="509">
        <v>4</v>
      </c>
      <c r="O58" s="511">
        <f>IF(Tabla1[[#This Row],[Descripción]]="","",_xlfn.XLOOKUP(Tabla1[[#This Row],[Descripción]],Tabla10[Descripción],Tabla10[Precio Unitario],0))</f>
        <v>12626</v>
      </c>
      <c r="P58" s="511">
        <f>IF(Tabla1[[#This Row],[Cantidad de Insumos]]="","",Tabla1[[#This Row],[Precio Unitario]]*Tabla1[[#This Row],[Cantidad de Insumos]])</f>
        <v>50504</v>
      </c>
      <c r="Q58" s="511" t="str">
        <f>IF(Tabla1[[#This Row],[Descripción]]="","",_xlfn.XLOOKUP(Tabla1[[#This Row],[Descripción]],Tabla10[Descripción],Tabla10[CODIGO PRESUPUESTARIO],0))</f>
        <v>2.3.1.1.01</v>
      </c>
      <c r="R58" s="500" t="s">
        <v>2001</v>
      </c>
    </row>
    <row r="59" spans="2:18" ht="22.5" customHeight="1">
      <c r="B59" s="190" t="e">
        <f>IF('Formulario PPGR3'!$G59="","",CONCATENATE('Formulario PPGR3'!$C59,".",'Formulario PPGR3'!$D59,".",'Formulario PPGR3'!$E59,".",'Formulario PPGR3'!$F59))</f>
        <v>#REF!</v>
      </c>
      <c r="C59" s="190" t="e">
        <f>IF('Formulario PPGR3'!$G59="","",'Formulario PPGR1'!#REF!)</f>
        <v>#REF!</v>
      </c>
      <c r="D59" s="190" t="e">
        <f>IF('Formulario PPGR3'!$G59="","",'Formulario PPGR1'!#REF!)</f>
        <v>#REF!</v>
      </c>
      <c r="E59" s="190" t="e">
        <f>IF('Formulario PPGR3'!$G59="","",'Formulario PPGR1'!#REF!)</f>
        <v>#REF!</v>
      </c>
      <c r="F59" s="190" t="e">
        <f>IF('Formulario PPGR3'!$G59="","",'Formulario PPGR1'!#REF!)</f>
        <v>#REF!</v>
      </c>
      <c r="G59" s="507" t="s">
        <v>1648</v>
      </c>
      <c r="H59" s="497" t="str" cm="1">
        <f t="array" ref="H59">IF(Tabla1[[#This Row],[Código_Actividad]]="","",_xlfn.XLOOKUP(Tabla1[[#This Row],[Código_Actividad]],CodigoActividad,Tabla2[Actividades Programables Presupuestables],"",0))</f>
        <v>Mesas técnicas de coordinación con SI SRS</v>
      </c>
      <c r="I59" s="498">
        <f>IFERROR(VLOOKUP('Formulario PPGR3'!$G59,'Formulario PPGR2'!$H$9:$V$721,15,FALSE),"")</f>
        <v>4</v>
      </c>
      <c r="J59" s="502" t="s">
        <v>2010</v>
      </c>
      <c r="K59" s="500" t="str">
        <f>IF(Tabla1[[#This Row],[Insumos]]="","",_xlfn.XLOOKUP(Tabla1[[#This Row],[Insumos]],Tabla10[Insumo],Tabla10[InsumoAbrev],"",0))</f>
        <v>lsProductosdePapel</v>
      </c>
      <c r="L59" s="501" t="s">
        <v>2011</v>
      </c>
      <c r="M59" s="499" t="str">
        <f>IF(Tabla1[[#This Row],[Descripción]]="","",_xlfn.XLOOKUP(Tabla1[[#This Row],[Descripción]],Tabla10[Descripción],Tabla10[Unidad de Medida],"",0))</f>
        <v>resma</v>
      </c>
      <c r="N59" s="509">
        <v>1</v>
      </c>
      <c r="O59" s="511">
        <f>IF(Tabla1[[#This Row],[Descripción]]="","",_xlfn.XLOOKUP(Tabla1[[#This Row],[Descripción]],Tabla10[Descripción],Tabla10[Precio Unitario],0))</f>
        <v>288</v>
      </c>
      <c r="P59" s="511">
        <f>IF(Tabla1[[#This Row],[Cantidad de Insumos]]="","",Tabla1[[#This Row],[Precio Unitario]]*Tabla1[[#This Row],[Cantidad de Insumos]])</f>
        <v>288</v>
      </c>
      <c r="Q59" s="511" t="str">
        <f>IF(Tabla1[[#This Row],[Descripción]]="","",_xlfn.XLOOKUP(Tabla1[[#This Row],[Descripción]],Tabla10[Descripción],Tabla10[CODIGO PRESUPUESTARIO],0))</f>
        <v>2.3.3.1.01</v>
      </c>
      <c r="R59" s="500" t="s">
        <v>2001</v>
      </c>
    </row>
    <row r="60" spans="2:18" ht="22.5" customHeight="1">
      <c r="B60" s="190" t="e">
        <f>IF('Formulario PPGR3'!$G60="","",CONCATENATE('Formulario PPGR3'!$C60,".",'Formulario PPGR3'!$D60,".",'Formulario PPGR3'!$E60,".",'Formulario PPGR3'!$F60))</f>
        <v>#REF!</v>
      </c>
      <c r="C60" s="190" t="e">
        <f>IF('Formulario PPGR3'!$G60="","",'Formulario PPGR1'!#REF!)</f>
        <v>#REF!</v>
      </c>
      <c r="D60" s="190" t="e">
        <f>IF('Formulario PPGR3'!$G60="","",'Formulario PPGR1'!#REF!)</f>
        <v>#REF!</v>
      </c>
      <c r="E60" s="190" t="e">
        <f>IF('Formulario PPGR3'!$G60="","",'Formulario PPGR1'!#REF!)</f>
        <v>#REF!</v>
      </c>
      <c r="F60" s="190" t="e">
        <f>IF('Formulario PPGR3'!$G60="","",'Formulario PPGR1'!#REF!)</f>
        <v>#REF!</v>
      </c>
      <c r="G60" s="507" t="s">
        <v>1648</v>
      </c>
      <c r="H60" s="497" t="str" cm="1">
        <f t="array" ref="H60">IF(Tabla1[[#This Row],[Código_Actividad]]="","",_xlfn.XLOOKUP(Tabla1[[#This Row],[Código_Actividad]],CodigoActividad,Tabla2[Actividades Programables Presupuestables],"",0))</f>
        <v>Mesas técnicas de coordinación con SI SRS</v>
      </c>
      <c r="I60" s="498">
        <f>IFERROR(VLOOKUP('Formulario PPGR3'!$G60,'Formulario PPGR2'!$H$9:$V$721,15,FALSE),"")</f>
        <v>4</v>
      </c>
      <c r="J60" s="502" t="s">
        <v>2010</v>
      </c>
      <c r="K60" s="500" t="str">
        <f>IF(Tabla1[[#This Row],[Insumos]]="","",_xlfn.XLOOKUP(Tabla1[[#This Row],[Insumos]],Tabla10[Insumo],Tabla10[InsumoAbrev],"",0))</f>
        <v>lsProductosdePapel</v>
      </c>
      <c r="L60" s="501" t="s">
        <v>2012</v>
      </c>
      <c r="M60" s="499" t="str">
        <f>IF(Tabla1[[#This Row],[Descripción]]="","",_xlfn.XLOOKUP(Tabla1[[#This Row],[Descripción]],Tabla10[Descripción],Tabla10[Unidad de Medida],"",0))</f>
        <v>Caja</v>
      </c>
      <c r="N60" s="509">
        <v>1</v>
      </c>
      <c r="O60" s="511">
        <f>IF(Tabla1[[#This Row],[Descripción]]="","",_xlfn.XLOOKUP(Tabla1[[#This Row],[Descripción]],Tabla10[Descripción],Tabla10[Precio Unitario],0))</f>
        <v>531</v>
      </c>
      <c r="P60" s="511">
        <f>IF(Tabla1[[#This Row],[Cantidad de Insumos]]="","",Tabla1[[#This Row],[Precio Unitario]]*Tabla1[[#This Row],[Cantidad de Insumos]])</f>
        <v>531</v>
      </c>
      <c r="Q60" s="511" t="str">
        <f>IF(Tabla1[[#This Row],[Descripción]]="","",_xlfn.XLOOKUP(Tabla1[[#This Row],[Descripción]],Tabla10[Descripción],Tabla10[CODIGO PRESUPUESTARIO],0))</f>
        <v>2.3.3.2.01</v>
      </c>
      <c r="R60" s="500" t="s">
        <v>2001</v>
      </c>
    </row>
    <row r="61" spans="2:18" ht="22.5" customHeight="1">
      <c r="B61" s="190" t="e">
        <f>IF('Formulario PPGR3'!$G61="","",CONCATENATE('Formulario PPGR3'!$C61,".",'Formulario PPGR3'!$D61,".",'Formulario PPGR3'!$E61,".",'Formulario PPGR3'!$F61))</f>
        <v>#REF!</v>
      </c>
      <c r="C61" s="190" t="e">
        <f>IF('Formulario PPGR3'!$G61="","",'Formulario PPGR1'!#REF!)</f>
        <v>#REF!</v>
      </c>
      <c r="D61" s="190" t="e">
        <f>IF('Formulario PPGR3'!$G61="","",'Formulario PPGR1'!#REF!)</f>
        <v>#REF!</v>
      </c>
      <c r="E61" s="190" t="e">
        <f>IF('Formulario PPGR3'!$G61="","",'Formulario PPGR1'!#REF!)</f>
        <v>#REF!</v>
      </c>
      <c r="F61" s="190" t="e">
        <f>IF('Formulario PPGR3'!$G61="","",'Formulario PPGR1'!#REF!)</f>
        <v>#REF!</v>
      </c>
      <c r="G61" s="507" t="s">
        <v>1648</v>
      </c>
      <c r="H61" s="497" t="str" cm="1">
        <f t="array" ref="H61">IF(Tabla1[[#This Row],[Código_Actividad]]="","",_xlfn.XLOOKUP(Tabla1[[#This Row],[Código_Actividad]],CodigoActividad,Tabla2[Actividades Programables Presupuestables],"",0))</f>
        <v>Mesas técnicas de coordinación con SI SRS</v>
      </c>
      <c r="I61" s="498">
        <f>IFERROR(VLOOKUP('Formulario PPGR3'!$G61,'Formulario PPGR2'!$H$9:$V$721,15,FALSE),"")</f>
        <v>4</v>
      </c>
      <c r="J61" s="502" t="s">
        <v>2013</v>
      </c>
      <c r="K61" s="500" t="str">
        <f>IF(Tabla1[[#This Row],[Insumos]]="","",_xlfn.XLOOKUP(Tabla1[[#This Row],[Insumos]],Tabla10[Insumo],Tabla10[InsumoAbrev],"",0))</f>
        <v>lsUtilesdeOficina</v>
      </c>
      <c r="L61" s="501" t="s">
        <v>2014</v>
      </c>
      <c r="M61" s="499" t="str">
        <f>IF(Tabla1[[#This Row],[Descripción]]="","",_xlfn.XLOOKUP(Tabla1[[#This Row],[Descripción]],Tabla10[Descripción],Tabla10[Unidad de Medida],"",0))</f>
        <v>Caja</v>
      </c>
      <c r="N61" s="509">
        <v>2</v>
      </c>
      <c r="O61" s="511">
        <f>IF(Tabla1[[#This Row],[Descripción]]="","",_xlfn.XLOOKUP(Tabla1[[#This Row],[Descripción]],Tabla10[Descripción],Tabla10[Precio Unitario],0))</f>
        <v>150</v>
      </c>
      <c r="P61" s="511">
        <f>IF(Tabla1[[#This Row],[Cantidad de Insumos]]="","",Tabla1[[#This Row],[Precio Unitario]]*Tabla1[[#This Row],[Cantidad de Insumos]])</f>
        <v>300</v>
      </c>
      <c r="Q61" s="511" t="str">
        <f>IF(Tabla1[[#This Row],[Descripción]]="","",_xlfn.XLOOKUP(Tabla1[[#This Row],[Descripción]],Tabla10[Descripción],Tabla10[CODIGO PRESUPUESTARIO],0))</f>
        <v xml:space="preserve">2.3.9.2.01 </v>
      </c>
      <c r="R61" s="500" t="s">
        <v>2001</v>
      </c>
    </row>
    <row r="62" spans="2:18" ht="22.5" customHeight="1">
      <c r="B62" s="190" t="e">
        <f>IF('Formulario PPGR3'!$G62="","",CONCATENATE('Formulario PPGR3'!$C62,".",'Formulario PPGR3'!$D62,".",'Formulario PPGR3'!$E62,".",'Formulario PPGR3'!$F62))</f>
        <v>#REF!</v>
      </c>
      <c r="C62" s="190" t="e">
        <f>IF('Formulario PPGR3'!$G62="","",'Formulario PPGR1'!#REF!)</f>
        <v>#REF!</v>
      </c>
      <c r="D62" s="190" t="e">
        <f>IF('Formulario PPGR3'!$G62="","",'Formulario PPGR1'!#REF!)</f>
        <v>#REF!</v>
      </c>
      <c r="E62" s="190" t="e">
        <f>IF('Formulario PPGR3'!$G62="","",'Formulario PPGR1'!#REF!)</f>
        <v>#REF!</v>
      </c>
      <c r="F62" s="190" t="e">
        <f>IF('Formulario PPGR3'!$G62="","",'Formulario PPGR1'!#REF!)</f>
        <v>#REF!</v>
      </c>
      <c r="G62" s="507" t="s">
        <v>1634</v>
      </c>
      <c r="H62" s="497" t="str" cm="1">
        <f t="array" ref="H62">IF(Tabla1[[#This Row],[Código_Actividad]]="","",_xlfn.XLOOKUP(Tabla1[[#This Row],[Código_Actividad]],CodigoActividad,Tabla2[Actividades Programables Presupuestables],"",0))</f>
        <v>Capacitación al personal áreas de estadísticas sobre producción, validación y reportes de datos de producción de servicios</v>
      </c>
      <c r="I62" s="498">
        <f>IFERROR(VLOOKUP('Formulario PPGR3'!$G62,'Formulario PPGR2'!$H$9:$V$721,15,FALSE),"")</f>
        <v>2</v>
      </c>
      <c r="J62" s="502" t="s">
        <v>2015</v>
      </c>
      <c r="K62" s="500" t="str">
        <f>IF(Tabla1[[#This Row],[Insumos]]="","",_xlfn.XLOOKUP(Tabla1[[#This Row],[Insumos]],Tabla10[Insumo],Tabla10[InsumoAbrev],"",0))</f>
        <v>lsServiciosTecnicosProfesionales</v>
      </c>
      <c r="L62" s="501" t="s">
        <v>2016</v>
      </c>
      <c r="M62" s="499" t="str">
        <f>IF(Tabla1[[#This Row],[Descripción]]="","",_xlfn.XLOOKUP(Tabla1[[#This Row],[Descripción]],Tabla10[Descripción],Tabla10[Unidad de Medida],"",0))</f>
        <v xml:space="preserve">Cheque </v>
      </c>
      <c r="N62" s="509">
        <v>30</v>
      </c>
      <c r="O62" s="511">
        <f>IF(Tabla1[[#This Row],[Descripción]]="","",_xlfn.XLOOKUP(Tabla1[[#This Row],[Descripción]],Tabla10[Descripción],Tabla10[Precio Unitario],0))</f>
        <v>3000</v>
      </c>
      <c r="P62" s="511">
        <f>IF(Tabla1[[#This Row],[Cantidad de Insumos]]="","",Tabla1[[#This Row],[Precio Unitario]]*Tabla1[[#This Row],[Cantidad de Insumos]])</f>
        <v>90000</v>
      </c>
      <c r="Q62" s="511" t="str">
        <f>IF(Tabla1[[#This Row],[Descripción]]="","",_xlfn.XLOOKUP(Tabla1[[#This Row],[Descripción]],Tabla10[Descripción],Tabla10[CODIGO PRESUPUESTARIO],0))</f>
        <v>2.2.8.7.06</v>
      </c>
      <c r="R62" s="500" t="s">
        <v>2001</v>
      </c>
    </row>
    <row r="63" spans="2:18" ht="22.5" customHeight="1">
      <c r="B63" s="190" t="e">
        <f>IF('Formulario PPGR3'!$G63="","",CONCATENATE('Formulario PPGR3'!$C63,".",'Formulario PPGR3'!$D63,".",'Formulario PPGR3'!$E63,".",'Formulario PPGR3'!$F63))</f>
        <v>#REF!</v>
      </c>
      <c r="C63" s="190" t="e">
        <f>IF('Formulario PPGR3'!$G63="","",'Formulario PPGR1'!#REF!)</f>
        <v>#REF!</v>
      </c>
      <c r="D63" s="190" t="e">
        <f>IF('Formulario PPGR3'!$G63="","",'Formulario PPGR1'!#REF!)</f>
        <v>#REF!</v>
      </c>
      <c r="E63" s="190" t="e">
        <f>IF('Formulario PPGR3'!$G63="","",'Formulario PPGR1'!#REF!)</f>
        <v>#REF!</v>
      </c>
      <c r="F63" s="190" t="e">
        <f>IF('Formulario PPGR3'!$G63="","",'Formulario PPGR1'!#REF!)</f>
        <v>#REF!</v>
      </c>
      <c r="G63" s="507" t="s">
        <v>1634</v>
      </c>
      <c r="H63" s="497" t="str" cm="1">
        <f t="array" ref="H63">IF(Tabla1[[#This Row],[Código_Actividad]]="","",_xlfn.XLOOKUP(Tabla1[[#This Row],[Código_Actividad]],CodigoActividad,Tabla2[Actividades Programables Presupuestables],"",0))</f>
        <v>Capacitación al personal áreas de estadísticas sobre producción, validación y reportes de datos de producción de servicios</v>
      </c>
      <c r="I63" s="498">
        <f>IFERROR(VLOOKUP('Formulario PPGR3'!$G63,'Formulario PPGR2'!$H$9:$V$721,15,FALSE),"")</f>
        <v>2</v>
      </c>
      <c r="J63" s="502" t="s">
        <v>1999</v>
      </c>
      <c r="K63" s="500" t="str">
        <f>IF(Tabla1[[#This Row],[Insumos]]="","",_xlfn.XLOOKUP(Tabla1[[#This Row],[Insumos]],Tabla10[Insumo],Tabla10[InsumoAbrev],"",0))</f>
        <v>lsAlimentosyBebidas</v>
      </c>
      <c r="L63" s="501" t="s">
        <v>2017</v>
      </c>
      <c r="M63" s="499" t="str">
        <f>IF(Tabla1[[#This Row],[Descripción]]="","",_xlfn.XLOOKUP(Tabla1[[#This Row],[Descripción]],Tabla10[Descripción],Tabla10[Unidad de Medida],"",0))</f>
        <v>unidad</v>
      </c>
      <c r="N63" s="509">
        <v>2</v>
      </c>
      <c r="O63" s="511">
        <f>IF(Tabla1[[#This Row],[Descripción]]="","",_xlfn.XLOOKUP(Tabla1[[#This Row],[Descripción]],Tabla10[Descripción],Tabla10[Precio Unitario],0))</f>
        <v>19706</v>
      </c>
      <c r="P63" s="511">
        <f>IF(Tabla1[[#This Row],[Cantidad de Insumos]]="","",Tabla1[[#This Row],[Precio Unitario]]*Tabla1[[#This Row],[Cantidad de Insumos]])</f>
        <v>39412</v>
      </c>
      <c r="Q63" s="511" t="str">
        <f>IF(Tabla1[[#This Row],[Descripción]]="","",_xlfn.XLOOKUP(Tabla1[[#This Row],[Descripción]],Tabla10[Descripción],Tabla10[CODIGO PRESUPUESTARIO],0))</f>
        <v>2.3.1.1.01</v>
      </c>
      <c r="R63" s="500" t="s">
        <v>2001</v>
      </c>
    </row>
    <row r="64" spans="2:18" ht="22.5" customHeight="1">
      <c r="B64" s="190" t="e">
        <f>IF('Formulario PPGR3'!$G64="","",CONCATENATE('Formulario PPGR3'!$C64,".",'Formulario PPGR3'!$D64,".",'Formulario PPGR3'!$E64,".",'Formulario PPGR3'!$F64))</f>
        <v>#REF!</v>
      </c>
      <c r="C64" s="190" t="e">
        <f>IF('Formulario PPGR3'!$G64="","",'Formulario PPGR1'!#REF!)</f>
        <v>#REF!</v>
      </c>
      <c r="D64" s="190" t="e">
        <f>IF('Formulario PPGR3'!$G64="","",'Formulario PPGR1'!#REF!)</f>
        <v>#REF!</v>
      </c>
      <c r="E64" s="190" t="e">
        <f>IF('Formulario PPGR3'!$G64="","",'Formulario PPGR1'!#REF!)</f>
        <v>#REF!</v>
      </c>
      <c r="F64" s="190" t="e">
        <f>IF('Formulario PPGR3'!$G64="","",'Formulario PPGR1'!#REF!)</f>
        <v>#REF!</v>
      </c>
      <c r="G64" s="507" t="s">
        <v>1666</v>
      </c>
      <c r="H64" s="497" t="str" cm="1">
        <f t="array" ref="H64">IF(Tabla1[[#This Row],[Código_Actividad]]="","",_xlfn.XLOOKUP(Tabla1[[#This Row],[Código_Actividad]],CodigoActividad,Tabla2[Actividades Programables Presupuestables],"",0))</f>
        <v>Visitas de coordinación a hospitales priorizados para impulsar las investigaciones operativas</v>
      </c>
      <c r="I64" s="498">
        <f>IFERROR(VLOOKUP('Formulario PPGR3'!$G64,'Formulario PPGR2'!$H$9:$V$721,15,FALSE),"")</f>
        <v>3</v>
      </c>
      <c r="J64" s="502" t="s">
        <v>2002</v>
      </c>
      <c r="K64" s="500" t="str">
        <f>IF(Tabla1[[#This Row],[Insumos]]="","",_xlfn.XLOOKUP(Tabla1[[#This Row],[Insumos]],Tabla10[Insumo],Tabla10[InsumoAbrev],"",0))</f>
        <v>lsGasoil</v>
      </c>
      <c r="L64" s="501" t="s">
        <v>2003</v>
      </c>
      <c r="M64" s="499" t="str">
        <f>IF(Tabla1[[#This Row],[Descripción]]="","",_xlfn.XLOOKUP(Tabla1[[#This Row],[Descripción]],Tabla10[Descripción],Tabla10[Unidad de Medida],"",0))</f>
        <v>galon</v>
      </c>
      <c r="N64" s="509">
        <v>115</v>
      </c>
      <c r="O64" s="511">
        <f>IF(Tabla1[[#This Row],[Descripción]]="","",_xlfn.XLOOKUP(Tabla1[[#This Row],[Descripción]],Tabla10[Descripción],Tabla10[Precio Unitario],0))</f>
        <v>240</v>
      </c>
      <c r="P64" s="511">
        <f>IF(Tabla1[[#This Row],[Cantidad de Insumos]]="","",Tabla1[[#This Row],[Precio Unitario]]*Tabla1[[#This Row],[Cantidad de Insumos]])</f>
        <v>27600</v>
      </c>
      <c r="Q64" s="511" t="str">
        <f>IF(Tabla1[[#This Row],[Descripción]]="","",_xlfn.XLOOKUP(Tabla1[[#This Row],[Descripción]],Tabla10[Descripción],Tabla10[CODIGO PRESUPUESTARIO],0))</f>
        <v>2.3.7.1.02</v>
      </c>
      <c r="R64" s="500" t="s">
        <v>2001</v>
      </c>
    </row>
    <row r="65" spans="2:18" ht="22.5" customHeight="1">
      <c r="B65" s="190" t="e">
        <f>IF('Formulario PPGR3'!$G65="","",CONCATENATE('Formulario PPGR3'!$C65,".",'Formulario PPGR3'!$D65,".",'Formulario PPGR3'!$E65,".",'Formulario PPGR3'!$F65))</f>
        <v>#REF!</v>
      </c>
      <c r="C65" s="190" t="e">
        <f>IF('Formulario PPGR3'!$G65="","",'Formulario PPGR1'!#REF!)</f>
        <v>#REF!</v>
      </c>
      <c r="D65" s="190" t="e">
        <f>IF('Formulario PPGR3'!$G65="","",'Formulario PPGR1'!#REF!)</f>
        <v>#REF!</v>
      </c>
      <c r="E65" s="190" t="e">
        <f>IF('Formulario PPGR3'!$G65="","",'Formulario PPGR1'!#REF!)</f>
        <v>#REF!</v>
      </c>
      <c r="F65" s="190" t="e">
        <f>IF('Formulario PPGR3'!$G65="","",'Formulario PPGR1'!#REF!)</f>
        <v>#REF!</v>
      </c>
      <c r="G65" s="507" t="s">
        <v>1666</v>
      </c>
      <c r="H65" s="497" t="str" cm="1">
        <f t="array" ref="H65">IF(Tabla1[[#This Row],[Código_Actividad]]="","",_xlfn.XLOOKUP(Tabla1[[#This Row],[Código_Actividad]],CodigoActividad,Tabla2[Actividades Programables Presupuestables],"",0))</f>
        <v>Visitas de coordinación a hospitales priorizados para impulsar las investigaciones operativas</v>
      </c>
      <c r="I65" s="498">
        <f>IFERROR(VLOOKUP('Formulario PPGR3'!$G65,'Formulario PPGR2'!$H$9:$V$721,15,FALSE),"")</f>
        <v>3</v>
      </c>
      <c r="J65" s="502" t="s">
        <v>2004</v>
      </c>
      <c r="K65" s="500" t="str">
        <f>IF(Tabla1[[#This Row],[Insumos]]="","",_xlfn.XLOOKUP(Tabla1[[#This Row],[Insumos]],Tabla10[Insumo],Tabla10[InsumoAbrev],"",0))</f>
        <v>lsViaticosDP</v>
      </c>
      <c r="L65" s="501" t="s">
        <v>2005</v>
      </c>
      <c r="M65" s="499" t="str">
        <f>IF(Tabla1[[#This Row],[Descripción]]="","",_xlfn.XLOOKUP(Tabla1[[#This Row],[Descripción]],Tabla10[Descripción],Tabla10[Unidad de Medida],"",0))</f>
        <v>Depósito</v>
      </c>
      <c r="N65" s="509">
        <v>12</v>
      </c>
      <c r="O65" s="511">
        <f>IF(Tabla1[[#This Row],[Descripción]]="","",_xlfn.XLOOKUP(Tabla1[[#This Row],[Descripción]],Tabla10[Descripción],Tabla10[Precio Unitario],0))</f>
        <v>2150</v>
      </c>
      <c r="P65" s="511">
        <f>IF(Tabla1[[#This Row],[Cantidad de Insumos]]="","",Tabla1[[#This Row],[Precio Unitario]]*Tabla1[[#This Row],[Cantidad de Insumos]])</f>
        <v>25800</v>
      </c>
      <c r="Q65" s="511" t="str">
        <f>IF(Tabla1[[#This Row],[Descripción]]="","",_xlfn.XLOOKUP(Tabla1[[#This Row],[Descripción]],Tabla10[Descripción],Tabla10[CODIGO PRESUPUESTARIO],0))</f>
        <v>2.2.3.1.01</v>
      </c>
      <c r="R65" s="500" t="s">
        <v>2001</v>
      </c>
    </row>
    <row r="66" spans="2:18" ht="22.5" customHeight="1">
      <c r="B66" s="190" t="e">
        <f>IF('Formulario PPGR3'!$G66="","",CONCATENATE('Formulario PPGR3'!$C66,".",'Formulario PPGR3'!$D66,".",'Formulario PPGR3'!$E66,".",'Formulario PPGR3'!$F66))</f>
        <v>#REF!</v>
      </c>
      <c r="C66" s="190" t="e">
        <f>IF('Formulario PPGR3'!$G66="","",'Formulario PPGR1'!#REF!)</f>
        <v>#REF!</v>
      </c>
      <c r="D66" s="190" t="e">
        <f>IF('Formulario PPGR3'!$G66="","",'Formulario PPGR1'!#REF!)</f>
        <v>#REF!</v>
      </c>
      <c r="E66" s="190" t="e">
        <f>IF('Formulario PPGR3'!$G66="","",'Formulario PPGR1'!#REF!)</f>
        <v>#REF!</v>
      </c>
      <c r="F66" s="190" t="e">
        <f>IF('Formulario PPGR3'!$G66="","",'Formulario PPGR1'!#REF!)</f>
        <v>#REF!</v>
      </c>
      <c r="G66" s="507" t="s">
        <v>1666</v>
      </c>
      <c r="H66" s="497" t="str" cm="1">
        <f t="array" ref="H66">IF(Tabla1[[#This Row],[Código_Actividad]]="","",_xlfn.XLOOKUP(Tabla1[[#This Row],[Código_Actividad]],CodigoActividad,Tabla2[Actividades Programables Presupuestables],"",0))</f>
        <v>Visitas de coordinación a hospitales priorizados para impulsar las investigaciones operativas</v>
      </c>
      <c r="I66" s="498">
        <f>IFERROR(VLOOKUP('Formulario PPGR3'!$G66,'Formulario PPGR2'!$H$9:$V$721,15,FALSE),"")</f>
        <v>3</v>
      </c>
      <c r="J66" s="502" t="s">
        <v>2004</v>
      </c>
      <c r="K66" s="500" t="str">
        <f>IF(Tabla1[[#This Row],[Insumos]]="","",_xlfn.XLOOKUP(Tabla1[[#This Row],[Insumos]],Tabla10[Insumo],Tabla10[InsumoAbrev],"",0))</f>
        <v>lsViaticosDP</v>
      </c>
      <c r="L66" s="501" t="s">
        <v>2006</v>
      </c>
      <c r="M66" s="499" t="str">
        <f>IF(Tabla1[[#This Row],[Descripción]]="","",_xlfn.XLOOKUP(Tabla1[[#This Row],[Descripción]],Tabla10[Descripción],Tabla10[Unidad de Medida],"",0))</f>
        <v>Depósito</v>
      </c>
      <c r="N66" s="509">
        <v>3</v>
      </c>
      <c r="O66" s="511">
        <f>IF(Tabla1[[#This Row],[Descripción]]="","",_xlfn.XLOOKUP(Tabla1[[#This Row],[Descripción]],Tabla10[Descripción],Tabla10[Precio Unitario],0))</f>
        <v>1700</v>
      </c>
      <c r="P66" s="511">
        <f>IF(Tabla1[[#This Row],[Cantidad de Insumos]]="","",Tabla1[[#This Row],[Precio Unitario]]*Tabla1[[#This Row],[Cantidad de Insumos]])</f>
        <v>5100</v>
      </c>
      <c r="Q66" s="511" t="str">
        <f>IF(Tabla1[[#This Row],[Descripción]]="","",_xlfn.XLOOKUP(Tabla1[[#This Row],[Descripción]],Tabla10[Descripción],Tabla10[CODIGO PRESUPUESTARIO],0))</f>
        <v>2.2.3.1.01</v>
      </c>
      <c r="R66" s="500" t="s">
        <v>2001</v>
      </c>
    </row>
    <row r="67" spans="2:18" ht="22.5" customHeight="1">
      <c r="B67" s="190" t="e">
        <f>IF('Formulario PPGR3'!$G67="","",CONCATENATE('Formulario PPGR3'!$C67,".",'Formulario PPGR3'!$D67,".",'Formulario PPGR3'!$E67,".",'Formulario PPGR3'!$F67))</f>
        <v>#REF!</v>
      </c>
      <c r="C67" s="190" t="e">
        <f>IF('Formulario PPGR3'!$G67="","",'Formulario PPGR1'!#REF!)</f>
        <v>#REF!</v>
      </c>
      <c r="D67" s="190" t="e">
        <f>IF('Formulario PPGR3'!$G67="","",'Formulario PPGR1'!#REF!)</f>
        <v>#REF!</v>
      </c>
      <c r="E67" s="190" t="e">
        <f>IF('Formulario PPGR3'!$G67="","",'Formulario PPGR1'!#REF!)</f>
        <v>#REF!</v>
      </c>
      <c r="F67" s="190" t="e">
        <f>IF('Formulario PPGR3'!$G67="","",'Formulario PPGR1'!#REF!)</f>
        <v>#REF!</v>
      </c>
      <c r="G67" s="507" t="s">
        <v>2018</v>
      </c>
      <c r="H67" s="497" t="str" cm="1">
        <f t="array" ref="H67">IF(Tabla1[[#This Row],[Código_Actividad]]="","",_xlfn.XLOOKUP(Tabla1[[#This Row],[Código_Actividad]],CodigoActividad,Tabla2[Actividades Programables Presupuestables],"",0))</f>
        <v/>
      </c>
      <c r="I67" s="498" t="str">
        <f>IFERROR(VLOOKUP('Formulario PPGR3'!$G67,'Formulario PPGR2'!$H$9:$V$721,15,FALSE),"")</f>
        <v/>
      </c>
      <c r="J67" s="502" t="s">
        <v>1999</v>
      </c>
      <c r="K67" s="500" t="str">
        <f>IF(Tabla1[[#This Row],[Insumos]]="","",_xlfn.XLOOKUP(Tabla1[[#This Row],[Insumos]],Tabla10[Insumo],Tabla10[InsumoAbrev],"",0))</f>
        <v>lsAlimentosyBebidas</v>
      </c>
      <c r="L67" s="501" t="s">
        <v>2017</v>
      </c>
      <c r="M67" s="499" t="str">
        <f>IF(Tabla1[[#This Row],[Descripción]]="","",_xlfn.XLOOKUP(Tabla1[[#This Row],[Descripción]],Tabla10[Descripción],Tabla10[Unidad de Medida],"",0))</f>
        <v>unidad</v>
      </c>
      <c r="N67" s="509">
        <v>2</v>
      </c>
      <c r="O67" s="511">
        <f>IF(Tabla1[[#This Row],[Descripción]]="","",_xlfn.XLOOKUP(Tabla1[[#This Row],[Descripción]],Tabla10[Descripción],Tabla10[Precio Unitario],0))</f>
        <v>19706</v>
      </c>
      <c r="P67" s="511">
        <f>IF(Tabla1[[#This Row],[Cantidad de Insumos]]="","",Tabla1[[#This Row],[Precio Unitario]]*Tabla1[[#This Row],[Cantidad de Insumos]])</f>
        <v>39412</v>
      </c>
      <c r="Q67" s="511" t="str">
        <f>IF(Tabla1[[#This Row],[Descripción]]="","",_xlfn.XLOOKUP(Tabla1[[#This Row],[Descripción]],Tabla10[Descripción],Tabla10[CODIGO PRESUPUESTARIO],0))</f>
        <v>2.3.1.1.01</v>
      </c>
      <c r="R67" s="500" t="s">
        <v>2001</v>
      </c>
    </row>
    <row r="68" spans="2:18" ht="22.5" customHeight="1">
      <c r="B68" s="190" t="e">
        <f>IF('Formulario PPGR3'!$G68="","",CONCATENATE('Formulario PPGR3'!$C68,".",'Formulario PPGR3'!$D68,".",'Formulario PPGR3'!$E68,".",'Formulario PPGR3'!$F68))</f>
        <v>#REF!</v>
      </c>
      <c r="C68" s="190" t="e">
        <f>IF('Formulario PPGR3'!$G68="","",'Formulario PPGR1'!#REF!)</f>
        <v>#REF!</v>
      </c>
      <c r="D68" s="190" t="e">
        <f>IF('Formulario PPGR3'!$G68="","",'Formulario PPGR1'!#REF!)</f>
        <v>#REF!</v>
      </c>
      <c r="E68" s="190" t="e">
        <f>IF('Formulario PPGR3'!$G68="","",'Formulario PPGR1'!#REF!)</f>
        <v>#REF!</v>
      </c>
      <c r="F68" s="190" t="e">
        <f>IF('Formulario PPGR3'!$G68="","",'Formulario PPGR1'!#REF!)</f>
        <v>#REF!</v>
      </c>
      <c r="G68" s="507" t="s">
        <v>1332</v>
      </c>
      <c r="H68" s="497" t="str" cm="1">
        <f t="array" ref="H68">IF(Tabla1[[#This Row],[Código_Actividad]]="","",_xlfn.XLOOKUP(Tabla1[[#This Row],[Código_Actividad]],CodigoActividad,Tabla2[Actividades Programables Presupuestables],"",0))</f>
        <v>Fiscalizaciones de los  procesos Administrativos y Financieros de la DCSNS y SRS</v>
      </c>
      <c r="I68" s="498">
        <f>IFERROR(VLOOKUP('Formulario PPGR3'!$G68,'Formulario PPGR2'!$H$9:$V$721,15,FALSE),"")</f>
        <v>22</v>
      </c>
      <c r="J68" s="502" t="s">
        <v>2002</v>
      </c>
      <c r="K68" s="500" t="str">
        <f>IF(Tabla1[[#This Row],[Insumos]]="","",_xlfn.XLOOKUP(Tabla1[[#This Row],[Insumos]],Tabla10[Insumo],Tabla10[InsumoAbrev],"",0))</f>
        <v>lsGasoil</v>
      </c>
      <c r="L68" s="501" t="s">
        <v>2003</v>
      </c>
      <c r="M68" s="499" t="str">
        <f>IF(Tabla1[[#This Row],[Descripción]]="","",_xlfn.XLOOKUP(Tabla1[[#This Row],[Descripción]],Tabla10[Descripción],Tabla10[Unidad de Medida],"",0))</f>
        <v>galon</v>
      </c>
      <c r="N68" s="509">
        <v>132</v>
      </c>
      <c r="O68" s="511">
        <f>IF(Tabla1[[#This Row],[Descripción]]="","",_xlfn.XLOOKUP(Tabla1[[#This Row],[Descripción]],Tabla10[Descripción],Tabla10[Precio Unitario],0))</f>
        <v>240</v>
      </c>
      <c r="P68" s="511">
        <f>IF(Tabla1[[#This Row],[Cantidad de Insumos]]="","",Tabla1[[#This Row],[Precio Unitario]]*Tabla1[[#This Row],[Cantidad de Insumos]])</f>
        <v>31680</v>
      </c>
      <c r="Q68" s="511" t="str">
        <f>IF(Tabla1[[#This Row],[Descripción]]="","",_xlfn.XLOOKUP(Tabla1[[#This Row],[Descripción]],Tabla10[Descripción],Tabla10[CODIGO PRESUPUESTARIO],0))</f>
        <v>2.3.7.1.02</v>
      </c>
      <c r="R68" s="500" t="s">
        <v>2001</v>
      </c>
    </row>
    <row r="69" spans="2:18" ht="22.5" customHeight="1">
      <c r="B69" s="190" t="e">
        <f>IF('Formulario PPGR3'!$G69="","",CONCATENATE('Formulario PPGR3'!$C69,".",'Formulario PPGR3'!$D69,".",'Formulario PPGR3'!$E69,".",'Formulario PPGR3'!$F69))</f>
        <v>#REF!</v>
      </c>
      <c r="C69" s="190" t="e">
        <f>IF('Formulario PPGR3'!$G69="","",'Formulario PPGR1'!#REF!)</f>
        <v>#REF!</v>
      </c>
      <c r="D69" s="190" t="e">
        <f>IF('Formulario PPGR3'!$G69="","",'Formulario PPGR1'!#REF!)</f>
        <v>#REF!</v>
      </c>
      <c r="E69" s="190" t="e">
        <f>IF('Formulario PPGR3'!$G69="","",'Formulario PPGR1'!#REF!)</f>
        <v>#REF!</v>
      </c>
      <c r="F69" s="190" t="e">
        <f>IF('Formulario PPGR3'!$G69="","",'Formulario PPGR1'!#REF!)</f>
        <v>#REF!</v>
      </c>
      <c r="G69" s="507" t="s">
        <v>1332</v>
      </c>
      <c r="H69" s="497" t="str" cm="1">
        <f t="array" ref="H69">IF(Tabla1[[#This Row],[Código_Actividad]]="","",_xlfn.XLOOKUP(Tabla1[[#This Row],[Código_Actividad]],CodigoActividad,Tabla2[Actividades Programables Presupuestables],"",0))</f>
        <v>Fiscalizaciones de los  procesos Administrativos y Financieros de la DCSNS y SRS</v>
      </c>
      <c r="I69" s="498">
        <f>IFERROR(VLOOKUP('Formulario PPGR3'!$G69,'Formulario PPGR2'!$H$9:$V$721,15,FALSE),"")</f>
        <v>22</v>
      </c>
      <c r="J69" s="502" t="s">
        <v>2004</v>
      </c>
      <c r="K69" s="500" t="str">
        <f>IF(Tabla1[[#This Row],[Insumos]]="","",_xlfn.XLOOKUP(Tabla1[[#This Row],[Insumos]],Tabla10[Insumo],Tabla10[InsumoAbrev],"",0))</f>
        <v>lsViaticosDP</v>
      </c>
      <c r="L69" s="501" t="s">
        <v>2019</v>
      </c>
      <c r="M69" s="499" t="str">
        <f>IF(Tabla1[[#This Row],[Descripción]]="","",_xlfn.XLOOKUP(Tabla1[[#This Row],[Descripción]],Tabla10[Descripción],Tabla10[Unidad de Medida],"",0))</f>
        <v>Depósito</v>
      </c>
      <c r="N69" s="509">
        <v>440</v>
      </c>
      <c r="O69" s="511">
        <f>IF(Tabla1[[#This Row],[Descripción]]="","",_xlfn.XLOOKUP(Tabla1[[#This Row],[Descripción]],Tabla10[Descripción],Tabla10[Precio Unitario],0))</f>
        <v>4750</v>
      </c>
      <c r="P69" s="511">
        <f>IF(Tabla1[[#This Row],[Cantidad de Insumos]]="","",Tabla1[[#This Row],[Precio Unitario]]*Tabla1[[#This Row],[Cantidad de Insumos]])</f>
        <v>2090000</v>
      </c>
      <c r="Q69" s="511" t="str">
        <f>IF(Tabla1[[#This Row],[Descripción]]="","",_xlfn.XLOOKUP(Tabla1[[#This Row],[Descripción]],Tabla10[Descripción],Tabla10[CODIGO PRESUPUESTARIO],0))</f>
        <v>2.2.3.1.01</v>
      </c>
      <c r="R69" s="500" t="s">
        <v>2001</v>
      </c>
    </row>
    <row r="70" spans="2:18" ht="22.5" customHeight="1">
      <c r="B70" s="190" t="e">
        <f>IF('Formulario PPGR3'!$G70="","",CONCATENATE('Formulario PPGR3'!$C70,".",'Formulario PPGR3'!$D70,".",'Formulario PPGR3'!$E70,".",'Formulario PPGR3'!$F70))</f>
        <v>#REF!</v>
      </c>
      <c r="C70" s="190" t="e">
        <f>IF('Formulario PPGR3'!$G70="","",'Formulario PPGR1'!#REF!)</f>
        <v>#REF!</v>
      </c>
      <c r="D70" s="190" t="e">
        <f>IF('Formulario PPGR3'!$G70="","",'Formulario PPGR1'!#REF!)</f>
        <v>#REF!</v>
      </c>
      <c r="E70" s="190" t="e">
        <f>IF('Formulario PPGR3'!$G70="","",'Formulario PPGR1'!#REF!)</f>
        <v>#REF!</v>
      </c>
      <c r="F70" s="190" t="e">
        <f>IF('Formulario PPGR3'!$G70="","",'Formulario PPGR1'!#REF!)</f>
        <v>#REF!</v>
      </c>
      <c r="G70" s="507" t="s">
        <v>1332</v>
      </c>
      <c r="H70" s="497" t="str" cm="1">
        <f t="array" ref="H70">IF(Tabla1[[#This Row],[Código_Actividad]]="","",_xlfn.XLOOKUP(Tabla1[[#This Row],[Código_Actividad]],CodigoActividad,Tabla2[Actividades Programables Presupuestables],"",0))</f>
        <v>Fiscalizaciones de los  procesos Administrativos y Financieros de la DCSNS y SRS</v>
      </c>
      <c r="I70" s="498">
        <f>IFERROR(VLOOKUP('Formulario PPGR3'!$G70,'Formulario PPGR2'!$H$9:$V$721,15,FALSE),"")</f>
        <v>22</v>
      </c>
      <c r="J70" s="502" t="s">
        <v>2004</v>
      </c>
      <c r="K70" s="500" t="str">
        <f>IF(Tabla1[[#This Row],[Insumos]]="","",_xlfn.XLOOKUP(Tabla1[[#This Row],[Insumos]],Tabla10[Insumo],Tabla10[InsumoAbrev],"",0))</f>
        <v>lsViaticosDP</v>
      </c>
      <c r="L70" s="501" t="s">
        <v>2020</v>
      </c>
      <c r="M70" s="499" t="str">
        <f>IF(Tabla1[[#This Row],[Descripción]]="","",_xlfn.XLOOKUP(Tabla1[[#This Row],[Descripción]],Tabla10[Descripción],Tabla10[Unidad de Medida],"",0))</f>
        <v>Depósito</v>
      </c>
      <c r="N70" s="509">
        <v>44</v>
      </c>
      <c r="O70" s="511">
        <f>IF(Tabla1[[#This Row],[Descripción]]="","",_xlfn.XLOOKUP(Tabla1[[#This Row],[Descripción]],Tabla10[Descripción],Tabla10[Precio Unitario],0))</f>
        <v>3900</v>
      </c>
      <c r="P70" s="511">
        <f>IF(Tabla1[[#This Row],[Cantidad de Insumos]]="","",Tabla1[[#This Row],[Precio Unitario]]*Tabla1[[#This Row],[Cantidad de Insumos]])</f>
        <v>171600</v>
      </c>
      <c r="Q70" s="511" t="str">
        <f>IF(Tabla1[[#This Row],[Descripción]]="","",_xlfn.XLOOKUP(Tabla1[[#This Row],[Descripción]],Tabla10[Descripción],Tabla10[CODIGO PRESUPUESTARIO],0))</f>
        <v>2.2.3.1.01</v>
      </c>
      <c r="R70" s="500" t="s">
        <v>2001</v>
      </c>
    </row>
    <row r="71" spans="2:18" ht="22.5" customHeight="1">
      <c r="B71" s="190" t="e">
        <f>IF('Formulario PPGR3'!$G71="","",CONCATENATE('Formulario PPGR3'!$C71,".",'Formulario PPGR3'!$D71,".",'Formulario PPGR3'!$E71,".",'Formulario PPGR3'!$F71))</f>
        <v>#REF!</v>
      </c>
      <c r="C71" s="190" t="e">
        <f>IF('Formulario PPGR3'!$G71="","",'Formulario PPGR1'!#REF!)</f>
        <v>#REF!</v>
      </c>
      <c r="D71" s="190" t="e">
        <f>IF('Formulario PPGR3'!$G71="","",'Formulario PPGR1'!#REF!)</f>
        <v>#REF!</v>
      </c>
      <c r="E71" s="190" t="e">
        <f>IF('Formulario PPGR3'!$G71="","",'Formulario PPGR1'!#REF!)</f>
        <v>#REF!</v>
      </c>
      <c r="F71" s="190" t="e">
        <f>IF('Formulario PPGR3'!$G71="","",'Formulario PPGR1'!#REF!)</f>
        <v>#REF!</v>
      </c>
      <c r="G71" s="507" t="s">
        <v>1332</v>
      </c>
      <c r="H71" s="497" t="str" cm="1">
        <f t="array" ref="H71">IF(Tabla1[[#This Row],[Código_Actividad]]="","",_xlfn.XLOOKUP(Tabla1[[#This Row],[Código_Actividad]],CodigoActividad,Tabla2[Actividades Programables Presupuestables],"",0))</f>
        <v>Fiscalizaciones de los  procesos Administrativos y Financieros de la DCSNS y SRS</v>
      </c>
      <c r="I71" s="498">
        <f>IFERROR(VLOOKUP('Formulario PPGR3'!$G71,'Formulario PPGR2'!$H$9:$V$721,15,FALSE),"")</f>
        <v>22</v>
      </c>
      <c r="J71" s="502" t="s">
        <v>2021</v>
      </c>
      <c r="K71" s="500" t="str">
        <f>IF(Tabla1[[#This Row],[Insumos]]="","",_xlfn.XLOOKUP(Tabla1[[#This Row],[Insumos]],Tabla10[Insumo],Tabla10[InsumoAbrev],"",0))</f>
        <v>lsPeaje</v>
      </c>
      <c r="L71" s="501" t="s">
        <v>2022</v>
      </c>
      <c r="M71" s="499" t="str">
        <f>IF(Tabla1[[#This Row],[Descripción]]="","",_xlfn.XLOOKUP(Tabla1[[#This Row],[Descripción]],Tabla10[Descripción],Tabla10[Unidad de Medida],"",0))</f>
        <v>unidad</v>
      </c>
      <c r="N71" s="509">
        <v>88</v>
      </c>
      <c r="O71" s="511">
        <f>IF(Tabla1[[#This Row],[Descripción]]="","",_xlfn.XLOOKUP(Tabla1[[#This Row],[Descripción]],Tabla10[Descripción],Tabla10[Precio Unitario],0))</f>
        <v>100</v>
      </c>
      <c r="P71" s="511">
        <f>IF(Tabla1[[#This Row],[Cantidad de Insumos]]="","",Tabla1[[#This Row],[Precio Unitario]]*Tabla1[[#This Row],[Cantidad de Insumos]])</f>
        <v>8800</v>
      </c>
      <c r="Q71" s="511" t="str">
        <f>IF(Tabla1[[#This Row],[Descripción]]="","",_xlfn.XLOOKUP(Tabla1[[#This Row],[Descripción]],Tabla10[Descripción],Tabla10[CODIGO PRESUPUESTARIO],0))</f>
        <v>2.2.4.4.01</v>
      </c>
      <c r="R71" s="500" t="s">
        <v>2001</v>
      </c>
    </row>
    <row r="72" spans="2:18" ht="22.5" customHeight="1">
      <c r="B72" s="190" t="e">
        <f>IF('Formulario PPGR3'!$G72="","",CONCATENATE('Formulario PPGR3'!$C72,".",'Formulario PPGR3'!$D72,".",'Formulario PPGR3'!$E72,".",'Formulario PPGR3'!$F72))</f>
        <v>#REF!</v>
      </c>
      <c r="C72" s="190" t="e">
        <f>IF('Formulario PPGR3'!$G72="","",'Formulario PPGR1'!#REF!)</f>
        <v>#REF!</v>
      </c>
      <c r="D72" s="190" t="e">
        <f>IF('Formulario PPGR3'!$G72="","",'Formulario PPGR1'!#REF!)</f>
        <v>#REF!</v>
      </c>
      <c r="E72" s="190" t="e">
        <f>IF('Formulario PPGR3'!$G72="","",'Formulario PPGR1'!#REF!)</f>
        <v>#REF!</v>
      </c>
      <c r="F72" s="190" t="e">
        <f>IF('Formulario PPGR3'!$G72="","",'Formulario PPGR1'!#REF!)</f>
        <v>#REF!</v>
      </c>
      <c r="G72" s="507" t="s">
        <v>1334</v>
      </c>
      <c r="H72" s="497" t="str" cm="1">
        <f t="array" ref="H72">IF(Tabla1[[#This Row],[Código_Actividad]]="","",_xlfn.XLOOKUP(Tabla1[[#This Row],[Código_Actividad]],CodigoActividad,Tabla2[Actividades Programables Presupuestables],"",0))</f>
        <v>Investigaciones Aplicadas a los Servicios de Guardias presenciales en los EES</v>
      </c>
      <c r="I72" s="498">
        <f>IFERROR(VLOOKUP('Formulario PPGR3'!$G72,'Formulario PPGR2'!$H$9:$V$721,15,FALSE),"")</f>
        <v>4</v>
      </c>
      <c r="J72" s="502" t="s">
        <v>2002</v>
      </c>
      <c r="K72" s="500" t="str">
        <f>IF(Tabla1[[#This Row],[Insumos]]="","",_xlfn.XLOOKUP(Tabla1[[#This Row],[Insumos]],Tabla10[Insumo],Tabla10[InsumoAbrev],"",0))</f>
        <v>lsGasoil</v>
      </c>
      <c r="L72" s="501" t="s">
        <v>2003</v>
      </c>
      <c r="M72" s="499" t="str">
        <f>IF(Tabla1[[#This Row],[Descripción]]="","",_xlfn.XLOOKUP(Tabla1[[#This Row],[Descripción]],Tabla10[Descripción],Tabla10[Unidad de Medida],"",0))</f>
        <v>galon</v>
      </c>
      <c r="N72" s="509">
        <v>50</v>
      </c>
      <c r="O72" s="511">
        <f>IF(Tabla1[[#This Row],[Descripción]]="","",_xlfn.XLOOKUP(Tabla1[[#This Row],[Descripción]],Tabla10[Descripción],Tabla10[Precio Unitario],0))</f>
        <v>240</v>
      </c>
      <c r="P72" s="511">
        <f>IF(Tabla1[[#This Row],[Cantidad de Insumos]]="","",Tabla1[[#This Row],[Precio Unitario]]*Tabla1[[#This Row],[Cantidad de Insumos]])</f>
        <v>12000</v>
      </c>
      <c r="Q72" s="511" t="str">
        <f>IF(Tabla1[[#This Row],[Descripción]]="","",_xlfn.XLOOKUP(Tabla1[[#This Row],[Descripción]],Tabla10[Descripción],Tabla10[CODIGO PRESUPUESTARIO],0))</f>
        <v>2.3.7.1.02</v>
      </c>
      <c r="R72" s="500" t="s">
        <v>2001</v>
      </c>
    </row>
    <row r="73" spans="2:18" ht="22.5" customHeight="1">
      <c r="B73" s="190" t="e">
        <f>IF('Formulario PPGR3'!$G73="","",CONCATENATE('Formulario PPGR3'!$C73,".",'Formulario PPGR3'!$D73,".",'Formulario PPGR3'!$E73,".",'Formulario PPGR3'!$F73))</f>
        <v>#REF!</v>
      </c>
      <c r="C73" s="190" t="e">
        <f>IF('Formulario PPGR3'!$G73="","",'Formulario PPGR1'!#REF!)</f>
        <v>#REF!</v>
      </c>
      <c r="D73" s="190" t="e">
        <f>IF('Formulario PPGR3'!$G73="","",'Formulario PPGR1'!#REF!)</f>
        <v>#REF!</v>
      </c>
      <c r="E73" s="190" t="e">
        <f>IF('Formulario PPGR3'!$G73="","",'Formulario PPGR1'!#REF!)</f>
        <v>#REF!</v>
      </c>
      <c r="F73" s="190" t="e">
        <f>IF('Formulario PPGR3'!$G73="","",'Formulario PPGR1'!#REF!)</f>
        <v>#REF!</v>
      </c>
      <c r="G73" s="507" t="s">
        <v>1334</v>
      </c>
      <c r="H73" s="497" t="str" cm="1">
        <f t="array" ref="H73">IF(Tabla1[[#This Row],[Código_Actividad]]="","",_xlfn.XLOOKUP(Tabla1[[#This Row],[Código_Actividad]],CodigoActividad,Tabla2[Actividades Programables Presupuestables],"",0))</f>
        <v>Investigaciones Aplicadas a los Servicios de Guardias presenciales en los EES</v>
      </c>
      <c r="I73" s="498">
        <f>IFERROR(VLOOKUP('Formulario PPGR3'!$G73,'Formulario PPGR2'!$H$9:$V$721,15,FALSE),"")</f>
        <v>4</v>
      </c>
      <c r="J73" s="502" t="s">
        <v>2004</v>
      </c>
      <c r="K73" s="500" t="str">
        <f>IF(Tabla1[[#This Row],[Insumos]]="","",_xlfn.XLOOKUP(Tabla1[[#This Row],[Insumos]],Tabla10[Insumo],Tabla10[InsumoAbrev],"",0))</f>
        <v>lsViaticosDP</v>
      </c>
      <c r="L73" s="501" t="s">
        <v>2005</v>
      </c>
      <c r="M73" s="499" t="str">
        <f>IF(Tabla1[[#This Row],[Descripción]]="","",_xlfn.XLOOKUP(Tabla1[[#This Row],[Descripción]],Tabla10[Descripción],Tabla10[Unidad de Medida],"",0))</f>
        <v>Depósito</v>
      </c>
      <c r="N73" s="509">
        <v>30</v>
      </c>
      <c r="O73" s="511">
        <f>IF(Tabla1[[#This Row],[Descripción]]="","",_xlfn.XLOOKUP(Tabla1[[#This Row],[Descripción]],Tabla10[Descripción],Tabla10[Precio Unitario],0))</f>
        <v>2150</v>
      </c>
      <c r="P73" s="511">
        <f>IF(Tabla1[[#This Row],[Cantidad de Insumos]]="","",Tabla1[[#This Row],[Precio Unitario]]*Tabla1[[#This Row],[Cantidad de Insumos]])</f>
        <v>64500</v>
      </c>
      <c r="Q73" s="511" t="str">
        <f>IF(Tabla1[[#This Row],[Descripción]]="","",_xlfn.XLOOKUP(Tabla1[[#This Row],[Descripción]],Tabla10[Descripción],Tabla10[CODIGO PRESUPUESTARIO],0))</f>
        <v>2.2.3.1.01</v>
      </c>
      <c r="R73" s="500" t="s">
        <v>2001</v>
      </c>
    </row>
    <row r="74" spans="2:18" ht="22.5" customHeight="1">
      <c r="B74" s="190" t="e">
        <f>IF('Formulario PPGR3'!$G74="","",CONCATENATE('Formulario PPGR3'!$C74,".",'Formulario PPGR3'!$D74,".",'Formulario PPGR3'!$E74,".",'Formulario PPGR3'!$F74))</f>
        <v>#REF!</v>
      </c>
      <c r="C74" s="190" t="e">
        <f>IF('Formulario PPGR3'!$G74="","",'Formulario PPGR1'!#REF!)</f>
        <v>#REF!</v>
      </c>
      <c r="D74" s="190" t="e">
        <f>IF('Formulario PPGR3'!$G74="","",'Formulario PPGR1'!#REF!)</f>
        <v>#REF!</v>
      </c>
      <c r="E74" s="190" t="e">
        <f>IF('Formulario PPGR3'!$G74="","",'Formulario PPGR1'!#REF!)</f>
        <v>#REF!</v>
      </c>
      <c r="F74" s="190" t="e">
        <f>IF('Formulario PPGR3'!$G74="","",'Formulario PPGR1'!#REF!)</f>
        <v>#REF!</v>
      </c>
      <c r="G74" s="507" t="s">
        <v>1334</v>
      </c>
      <c r="H74" s="497" t="str" cm="1">
        <f t="array" ref="H74">IF(Tabla1[[#This Row],[Código_Actividad]]="","",_xlfn.XLOOKUP(Tabla1[[#This Row],[Código_Actividad]],CodigoActividad,Tabla2[Actividades Programables Presupuestables],"",0))</f>
        <v>Investigaciones Aplicadas a los Servicios de Guardias presenciales en los EES</v>
      </c>
      <c r="I74" s="498">
        <f>IFERROR(VLOOKUP('Formulario PPGR3'!$G74,'Formulario PPGR2'!$H$9:$V$721,15,FALSE),"")</f>
        <v>4</v>
      </c>
      <c r="J74" s="502" t="s">
        <v>2004</v>
      </c>
      <c r="K74" s="500" t="str">
        <f>IF(Tabla1[[#This Row],[Insumos]]="","",_xlfn.XLOOKUP(Tabla1[[#This Row],[Insumos]],Tabla10[Insumo],Tabla10[InsumoAbrev],"",0))</f>
        <v>lsViaticosDP</v>
      </c>
      <c r="L74" s="501" t="s">
        <v>2006</v>
      </c>
      <c r="M74" s="499" t="str">
        <f>IF(Tabla1[[#This Row],[Descripción]]="","",_xlfn.XLOOKUP(Tabla1[[#This Row],[Descripción]],Tabla10[Descripción],Tabla10[Unidad de Medida],"",0))</f>
        <v>Depósito</v>
      </c>
      <c r="N74" s="509">
        <v>10</v>
      </c>
      <c r="O74" s="511">
        <f>IF(Tabla1[[#This Row],[Descripción]]="","",_xlfn.XLOOKUP(Tabla1[[#This Row],[Descripción]],Tabla10[Descripción],Tabla10[Precio Unitario],0))</f>
        <v>1700</v>
      </c>
      <c r="P74" s="511">
        <f>IF(Tabla1[[#This Row],[Cantidad de Insumos]]="","",Tabla1[[#This Row],[Precio Unitario]]*Tabla1[[#This Row],[Cantidad de Insumos]])</f>
        <v>17000</v>
      </c>
      <c r="Q74" s="511" t="str">
        <f>IF(Tabla1[[#This Row],[Descripción]]="","",_xlfn.XLOOKUP(Tabla1[[#This Row],[Descripción]],Tabla10[Descripción],Tabla10[CODIGO PRESUPUESTARIO],0))</f>
        <v>2.2.3.1.01</v>
      </c>
      <c r="R74" s="500" t="s">
        <v>2001</v>
      </c>
    </row>
    <row r="75" spans="2:18" ht="22.5" customHeight="1">
      <c r="B75" s="190" t="e">
        <f>IF('Formulario PPGR3'!$G75="","",CONCATENATE('Formulario PPGR3'!$C75,".",'Formulario PPGR3'!$D75,".",'Formulario PPGR3'!$E75,".",'Formulario PPGR3'!$F75))</f>
        <v>#REF!</v>
      </c>
      <c r="C75" s="190" t="e">
        <f>IF('Formulario PPGR3'!$G75="","",'Formulario PPGR1'!#REF!)</f>
        <v>#REF!</v>
      </c>
      <c r="D75" s="190" t="e">
        <f>IF('Formulario PPGR3'!$G75="","",'Formulario PPGR1'!#REF!)</f>
        <v>#REF!</v>
      </c>
      <c r="E75" s="190" t="e">
        <f>IF('Formulario PPGR3'!$G75="","",'Formulario PPGR1'!#REF!)</f>
        <v>#REF!</v>
      </c>
      <c r="F75" s="190" t="e">
        <f>IF('Formulario PPGR3'!$G75="","",'Formulario PPGR1'!#REF!)</f>
        <v>#REF!</v>
      </c>
      <c r="G75" s="507" t="s">
        <v>1334</v>
      </c>
      <c r="H75" s="497" t="str" cm="1">
        <f t="array" ref="H75">IF(Tabla1[[#This Row],[Código_Actividad]]="","",_xlfn.XLOOKUP(Tabla1[[#This Row],[Código_Actividad]],CodigoActividad,Tabla2[Actividades Programables Presupuestables],"",0))</f>
        <v>Investigaciones Aplicadas a los Servicios de Guardias presenciales en los EES</v>
      </c>
      <c r="I75" s="498">
        <f>IFERROR(VLOOKUP('Formulario PPGR3'!$G75,'Formulario PPGR2'!$H$9:$V$721,15,FALSE),"")</f>
        <v>4</v>
      </c>
      <c r="J75" s="502" t="s">
        <v>2021</v>
      </c>
      <c r="K75" s="500" t="str">
        <f>IF(Tabla1[[#This Row],[Insumos]]="","",_xlfn.XLOOKUP(Tabla1[[#This Row],[Insumos]],Tabla10[Insumo],Tabla10[InsumoAbrev],"",0))</f>
        <v>lsPeaje</v>
      </c>
      <c r="L75" s="501" t="s">
        <v>2022</v>
      </c>
      <c r="M75" s="499" t="str">
        <f>IF(Tabla1[[#This Row],[Descripción]]="","",_xlfn.XLOOKUP(Tabla1[[#This Row],[Descripción]],Tabla10[Descripción],Tabla10[Unidad de Medida],"",0))</f>
        <v>unidad</v>
      </c>
      <c r="N75" s="509">
        <v>20</v>
      </c>
      <c r="O75" s="511">
        <f>IF(Tabla1[[#This Row],[Descripción]]="","",_xlfn.XLOOKUP(Tabla1[[#This Row],[Descripción]],Tabla10[Descripción],Tabla10[Precio Unitario],0))</f>
        <v>100</v>
      </c>
      <c r="P75" s="511">
        <f>IF(Tabla1[[#This Row],[Cantidad de Insumos]]="","",Tabla1[[#This Row],[Precio Unitario]]*Tabla1[[#This Row],[Cantidad de Insumos]])</f>
        <v>2000</v>
      </c>
      <c r="Q75" s="511" t="str">
        <f>IF(Tabla1[[#This Row],[Descripción]]="","",_xlfn.XLOOKUP(Tabla1[[#This Row],[Descripción]],Tabla10[Descripción],Tabla10[CODIGO PRESUPUESTARIO],0))</f>
        <v>2.2.4.4.01</v>
      </c>
      <c r="R75" s="500" t="s">
        <v>2001</v>
      </c>
    </row>
    <row r="76" spans="2:18" ht="22.5" customHeight="1">
      <c r="B76" s="190" t="e">
        <f>IF('Formulario PPGR3'!$G76="","",CONCATENATE('Formulario PPGR3'!$C76,".",'Formulario PPGR3'!$D76,".",'Formulario PPGR3'!$E76,".",'Formulario PPGR3'!$F76))</f>
        <v>#REF!</v>
      </c>
      <c r="C76" s="190" t="e">
        <f>IF('Formulario PPGR3'!$G76="","",'Formulario PPGR1'!#REF!)</f>
        <v>#REF!</v>
      </c>
      <c r="D76" s="190" t="e">
        <f>IF('Formulario PPGR3'!$G76="","",'Formulario PPGR1'!#REF!)</f>
        <v>#REF!</v>
      </c>
      <c r="E76" s="190" t="e">
        <f>IF('Formulario PPGR3'!$G76="","",'Formulario PPGR1'!#REF!)</f>
        <v>#REF!</v>
      </c>
      <c r="F76" s="190" t="e">
        <f>IF('Formulario PPGR3'!$G76="","",'Formulario PPGR1'!#REF!)</f>
        <v>#REF!</v>
      </c>
      <c r="G76" s="507" t="s">
        <v>1336</v>
      </c>
      <c r="H76" s="497" t="str" cm="1">
        <f t="array" ref="H76">IF(Tabla1[[#This Row],[Código_Actividad]]="","",_xlfn.XLOOKUP(Tabla1[[#This Row],[Código_Actividad]],CodigoActividad,Tabla2[Actividades Programables Presupuestables],"",0))</f>
        <v xml:space="preserve">Fiscalización en terreno de las entrega de bienes  por parte del SNS </v>
      </c>
      <c r="I76" s="498">
        <f>IFERROR(VLOOKUP('Formulario PPGR3'!$G76,'Formulario PPGR2'!$H$9:$V$721,15,FALSE),"")</f>
        <v>12</v>
      </c>
      <c r="J76" s="502" t="s">
        <v>2004</v>
      </c>
      <c r="K76" s="500" t="str">
        <f>IF(Tabla1[[#This Row],[Insumos]]="","",_xlfn.XLOOKUP(Tabla1[[#This Row],[Insumos]],Tabla10[Insumo],Tabla10[InsumoAbrev],"",0))</f>
        <v>lsViaticosDP</v>
      </c>
      <c r="L76" s="501" t="s">
        <v>2005</v>
      </c>
      <c r="M76" s="499" t="str">
        <f>IF(Tabla1[[#This Row],[Descripción]]="","",_xlfn.XLOOKUP(Tabla1[[#This Row],[Descripción]],Tabla10[Descripción],Tabla10[Unidad de Medida],"",0))</f>
        <v>Depósito</v>
      </c>
      <c r="N76" s="509">
        <v>1265</v>
      </c>
      <c r="O76" s="511">
        <f>IF(Tabla1[[#This Row],[Descripción]]="","",_xlfn.XLOOKUP(Tabla1[[#This Row],[Descripción]],Tabla10[Descripción],Tabla10[Precio Unitario],0))</f>
        <v>2150</v>
      </c>
      <c r="P76" s="511">
        <f>IF(Tabla1[[#This Row],[Cantidad de Insumos]]="","",Tabla1[[#This Row],[Precio Unitario]]*Tabla1[[#This Row],[Cantidad de Insumos]])</f>
        <v>2719750</v>
      </c>
      <c r="Q76" s="511" t="str">
        <f>IF(Tabla1[[#This Row],[Descripción]]="","",_xlfn.XLOOKUP(Tabla1[[#This Row],[Descripción]],Tabla10[Descripción],Tabla10[CODIGO PRESUPUESTARIO],0))</f>
        <v>2.2.3.1.01</v>
      </c>
      <c r="R76" s="500" t="s">
        <v>2001</v>
      </c>
    </row>
    <row r="77" spans="2:18" ht="22.5" customHeight="1">
      <c r="B77" s="190" t="e">
        <f>IF('Formulario PPGR3'!$G77="","",CONCATENATE('Formulario PPGR3'!$C77,".",'Formulario PPGR3'!$D77,".",'Formulario PPGR3'!$E77,".",'Formulario PPGR3'!$F77))</f>
        <v>#REF!</v>
      </c>
      <c r="C77" s="190" t="e">
        <f>IF('Formulario PPGR3'!$G77="","",'Formulario PPGR1'!#REF!)</f>
        <v>#REF!</v>
      </c>
      <c r="D77" s="190" t="e">
        <f>IF('Formulario PPGR3'!$G77="","",'Formulario PPGR1'!#REF!)</f>
        <v>#REF!</v>
      </c>
      <c r="E77" s="190" t="e">
        <f>IF('Formulario PPGR3'!$G77="","",'Formulario PPGR1'!#REF!)</f>
        <v>#REF!</v>
      </c>
      <c r="F77" s="190" t="e">
        <f>IF('Formulario PPGR3'!$G77="","",'Formulario PPGR1'!#REF!)</f>
        <v>#REF!</v>
      </c>
      <c r="G77" s="507" t="s">
        <v>1338</v>
      </c>
      <c r="H77" s="497" t="str" cm="1">
        <f t="array" ref="H77">IF(Tabla1[[#This Row],[Código_Actividad]]="","",_xlfn.XLOOKUP(Tabla1[[#This Row],[Código_Actividad]],CodigoActividad,Tabla2[Actividades Programables Presupuestables],"",0))</f>
        <v>Fiscalización y regularización de trámites de novedades de nómina;  pagos de incentivos, prestaciones laborales, deuda, erogaciones que impactan la calidad del gasto de los establecimientos de la red.</v>
      </c>
      <c r="I77" s="498">
        <f>IFERROR(VLOOKUP('Formulario PPGR3'!$G77,'Formulario PPGR2'!$H$9:$V$721,15,FALSE),"")</f>
        <v>4</v>
      </c>
      <c r="J77" s="502" t="s">
        <v>2023</v>
      </c>
      <c r="K77" s="500" t="str">
        <f>IF(Tabla1[[#This Row],[Insumos]]="","",_xlfn.XLOOKUP(Tabla1[[#This Row],[Insumos]],Tabla10[Insumo],Tabla10[InsumoAbrev],"",0))</f>
        <v>lsMueblesdeOficina</v>
      </c>
      <c r="L77" s="501" t="s">
        <v>2024</v>
      </c>
      <c r="M77" s="499" t="str">
        <f>IF(Tabla1[[#This Row],[Descripción]]="","",_xlfn.XLOOKUP(Tabla1[[#This Row],[Descripción]],Tabla10[Descripción],Tabla10[Unidad de Medida],"",0))</f>
        <v>unidad</v>
      </c>
      <c r="N77" s="509">
        <v>52</v>
      </c>
      <c r="O77" s="511">
        <f>IF(Tabla1[[#This Row],[Descripción]]="","",_xlfn.XLOOKUP(Tabla1[[#This Row],[Descripción]],Tabla10[Descripción],Tabla10[Precio Unitario],0))</f>
        <v>14004.83</v>
      </c>
      <c r="P77" s="511">
        <f>IF(Tabla1[[#This Row],[Cantidad de Insumos]]="","",Tabla1[[#This Row],[Precio Unitario]]*Tabla1[[#This Row],[Cantidad de Insumos]])</f>
        <v>728251.16</v>
      </c>
      <c r="Q77" s="511" t="str">
        <f>IF(Tabla1[[#This Row],[Descripción]]="","",_xlfn.XLOOKUP(Tabla1[[#This Row],[Descripción]],Tabla10[Descripción],Tabla10[CODIGO PRESUPUESTARIO],0))</f>
        <v>2.6.1.1.02</v>
      </c>
      <c r="R77" s="500" t="s">
        <v>2001</v>
      </c>
    </row>
    <row r="78" spans="2:18" ht="22.5" customHeight="1">
      <c r="B78" s="190" t="e">
        <f>IF('Formulario PPGR3'!$G78="","",CONCATENATE('Formulario PPGR3'!$C78,".",'Formulario PPGR3'!$D78,".",'Formulario PPGR3'!$E78,".",'Formulario PPGR3'!$F78))</f>
        <v>#REF!</v>
      </c>
      <c r="C78" s="190" t="e">
        <f>IF('Formulario PPGR3'!$G78="","",'Formulario PPGR1'!#REF!)</f>
        <v>#REF!</v>
      </c>
      <c r="D78" s="190" t="e">
        <f>IF('Formulario PPGR3'!$G78="","",'Formulario PPGR1'!#REF!)</f>
        <v>#REF!</v>
      </c>
      <c r="E78" s="190" t="e">
        <f>IF('Formulario PPGR3'!$G78="","",'Formulario PPGR1'!#REF!)</f>
        <v>#REF!</v>
      </c>
      <c r="F78" s="190" t="e">
        <f>IF('Formulario PPGR3'!$G78="","",'Formulario PPGR1'!#REF!)</f>
        <v>#REF!</v>
      </c>
      <c r="G78" s="507" t="s">
        <v>1340</v>
      </c>
      <c r="H78" s="497" t="str" cm="1">
        <f t="array" ref="H78">IF(Tabla1[[#This Row],[Código_Actividad]]="","",_xlfn.XLOOKUP(Tabla1[[#This Row],[Código_Actividad]],CodigoActividad,Tabla2[Actividades Programables Presupuestables],"",0))</f>
        <v>Seguimiento de los indicadores financieros de los establecimientos de la Red Nacional de Servicios de Salud</v>
      </c>
      <c r="I78" s="498">
        <f>IFERROR(VLOOKUP('Formulario PPGR3'!$G78,'Formulario PPGR2'!$H$9:$V$721,15,FALSE),"")</f>
        <v>4</v>
      </c>
      <c r="J78" s="502" t="s">
        <v>2010</v>
      </c>
      <c r="K78" s="500" t="str">
        <f>IF(Tabla1[[#This Row],[Insumos]]="","",_xlfn.XLOOKUP(Tabla1[[#This Row],[Insumos]],Tabla10[Insumo],Tabla10[InsumoAbrev],"",0))</f>
        <v>lsProductosdePapel</v>
      </c>
      <c r="L78" s="501" t="s">
        <v>2011</v>
      </c>
      <c r="M78" s="499" t="str">
        <f>IF(Tabla1[[#This Row],[Descripción]]="","",_xlfn.XLOOKUP(Tabla1[[#This Row],[Descripción]],Tabla10[Descripción],Tabla10[Unidad de Medida],"",0))</f>
        <v>resma</v>
      </c>
      <c r="N78" s="509">
        <v>1</v>
      </c>
      <c r="O78" s="511">
        <f>IF(Tabla1[[#This Row],[Descripción]]="","",_xlfn.XLOOKUP(Tabla1[[#This Row],[Descripción]],Tabla10[Descripción],Tabla10[Precio Unitario],0))</f>
        <v>288</v>
      </c>
      <c r="P78" s="511">
        <f>IF(Tabla1[[#This Row],[Cantidad de Insumos]]="","",Tabla1[[#This Row],[Precio Unitario]]*Tabla1[[#This Row],[Cantidad de Insumos]])</f>
        <v>288</v>
      </c>
      <c r="Q78" s="511" t="str">
        <f>IF(Tabla1[[#This Row],[Descripción]]="","",_xlfn.XLOOKUP(Tabla1[[#This Row],[Descripción]],Tabla10[Descripción],Tabla10[CODIGO PRESUPUESTARIO],0))</f>
        <v>2.3.3.1.01</v>
      </c>
      <c r="R78" s="500" t="s">
        <v>2001</v>
      </c>
    </row>
    <row r="79" spans="2:18" ht="22.5" customHeight="1">
      <c r="B79" s="190" t="e">
        <f>IF('Formulario PPGR3'!$G79="","",CONCATENATE('Formulario PPGR3'!$C79,".",'Formulario PPGR3'!$D79,".",'Formulario PPGR3'!$E79,".",'Formulario PPGR3'!$F79))</f>
        <v>#REF!</v>
      </c>
      <c r="C79" s="190" t="e">
        <f>IF('Formulario PPGR3'!$G79="","",'Formulario PPGR1'!#REF!)</f>
        <v>#REF!</v>
      </c>
      <c r="D79" s="190" t="e">
        <f>IF('Formulario PPGR3'!$G79="","",'Formulario PPGR1'!#REF!)</f>
        <v>#REF!</v>
      </c>
      <c r="E79" s="190" t="e">
        <f>IF('Formulario PPGR3'!$G79="","",'Formulario PPGR1'!#REF!)</f>
        <v>#REF!</v>
      </c>
      <c r="F79" s="190" t="e">
        <f>IF('Formulario PPGR3'!$G79="","",'Formulario PPGR1'!#REF!)</f>
        <v>#REF!</v>
      </c>
      <c r="G79" s="507" t="s">
        <v>1342</v>
      </c>
      <c r="H79" s="497" t="str" cm="1">
        <f t="array" ref="H79">IF(Tabla1[[#This Row],[Código_Actividad]]="","",_xlfn.XLOOKUP(Tabla1[[#This Row],[Código_Actividad]],CodigoActividad,Tabla2[Actividades Programables Presupuestables],"",0))</f>
        <v>Evaluación del Sistema de Control Interno con alcance al la Sede Central, las ORS y EES</v>
      </c>
      <c r="I79" s="498">
        <f>IFERROR(VLOOKUP('Formulario PPGR3'!$G79,'Formulario PPGR2'!$H$9:$V$721,15,FALSE),"")</f>
        <v>1</v>
      </c>
      <c r="J79" s="502" t="s">
        <v>2002</v>
      </c>
      <c r="K79" s="500" t="str">
        <f>IF(Tabla1[[#This Row],[Insumos]]="","",_xlfn.XLOOKUP(Tabla1[[#This Row],[Insumos]],Tabla10[Insumo],Tabla10[InsumoAbrev],"",0))</f>
        <v>lsGasoil</v>
      </c>
      <c r="L79" s="501" t="s">
        <v>2003</v>
      </c>
      <c r="M79" s="499" t="str">
        <f>IF(Tabla1[[#This Row],[Descripción]]="","",_xlfn.XLOOKUP(Tabla1[[#This Row],[Descripción]],Tabla10[Descripción],Tabla10[Unidad de Medida],"",0))</f>
        <v>galon</v>
      </c>
      <c r="N79" s="509">
        <v>100</v>
      </c>
      <c r="O79" s="511">
        <f>IF(Tabla1[[#This Row],[Descripción]]="","",_xlfn.XLOOKUP(Tabla1[[#This Row],[Descripción]],Tabla10[Descripción],Tabla10[Precio Unitario],0))</f>
        <v>240</v>
      </c>
      <c r="P79" s="511">
        <f>IF(Tabla1[[#This Row],[Cantidad de Insumos]]="","",Tabla1[[#This Row],[Precio Unitario]]*Tabla1[[#This Row],[Cantidad de Insumos]])</f>
        <v>24000</v>
      </c>
      <c r="Q79" s="511" t="str">
        <f>IF(Tabla1[[#This Row],[Descripción]]="","",_xlfn.XLOOKUP(Tabla1[[#This Row],[Descripción]],Tabla10[Descripción],Tabla10[CODIGO PRESUPUESTARIO],0))</f>
        <v>2.3.7.1.02</v>
      </c>
      <c r="R79" s="500" t="s">
        <v>2001</v>
      </c>
    </row>
    <row r="80" spans="2:18" ht="22.5" customHeight="1">
      <c r="B80" s="190" t="e">
        <f>IF('Formulario PPGR3'!$G80="","",CONCATENATE('Formulario PPGR3'!$C80,".",'Formulario PPGR3'!$D80,".",'Formulario PPGR3'!$E80,".",'Formulario PPGR3'!$F80))</f>
        <v>#REF!</v>
      </c>
      <c r="C80" s="190" t="e">
        <f>IF('Formulario PPGR3'!$G80="","",'Formulario PPGR1'!#REF!)</f>
        <v>#REF!</v>
      </c>
      <c r="D80" s="190" t="e">
        <f>IF('Formulario PPGR3'!$G80="","",'Formulario PPGR1'!#REF!)</f>
        <v>#REF!</v>
      </c>
      <c r="E80" s="190" t="e">
        <f>IF('Formulario PPGR3'!$G80="","",'Formulario PPGR1'!#REF!)</f>
        <v>#REF!</v>
      </c>
      <c r="F80" s="190" t="e">
        <f>IF('Formulario PPGR3'!$G80="","",'Formulario PPGR1'!#REF!)</f>
        <v>#REF!</v>
      </c>
      <c r="G80" s="507" t="s">
        <v>1342</v>
      </c>
      <c r="H80" s="497" t="str" cm="1">
        <f t="array" ref="H80">IF(Tabla1[[#This Row],[Código_Actividad]]="","",_xlfn.XLOOKUP(Tabla1[[#This Row],[Código_Actividad]],CodigoActividad,Tabla2[Actividades Programables Presupuestables],"",0))</f>
        <v>Evaluación del Sistema de Control Interno con alcance al la Sede Central, las ORS y EES</v>
      </c>
      <c r="I80" s="498">
        <f>IFERROR(VLOOKUP('Formulario PPGR3'!$G80,'Formulario PPGR2'!$H$9:$V$721,15,FALSE),"")</f>
        <v>1</v>
      </c>
      <c r="J80" s="502" t="s">
        <v>2004</v>
      </c>
      <c r="K80" s="500" t="str">
        <f>IF(Tabla1[[#This Row],[Insumos]]="","",_xlfn.XLOOKUP(Tabla1[[#This Row],[Insumos]],Tabla10[Insumo],Tabla10[InsumoAbrev],"",0))</f>
        <v>lsViaticosDP</v>
      </c>
      <c r="L80" s="501" t="s">
        <v>2019</v>
      </c>
      <c r="M80" s="499" t="str">
        <f>IF(Tabla1[[#This Row],[Descripción]]="","",_xlfn.XLOOKUP(Tabla1[[#This Row],[Descripción]],Tabla10[Descripción],Tabla10[Unidad de Medida],"",0))</f>
        <v>Depósito</v>
      </c>
      <c r="N80" s="509">
        <v>221</v>
      </c>
      <c r="O80" s="511">
        <f>IF(Tabla1[[#This Row],[Descripción]]="","",_xlfn.XLOOKUP(Tabla1[[#This Row],[Descripción]],Tabla10[Descripción],Tabla10[Precio Unitario],0))</f>
        <v>4750</v>
      </c>
      <c r="P80" s="511">
        <f>IF(Tabla1[[#This Row],[Cantidad de Insumos]]="","",Tabla1[[#This Row],[Precio Unitario]]*Tabla1[[#This Row],[Cantidad de Insumos]])</f>
        <v>1049750</v>
      </c>
      <c r="Q80" s="511" t="str">
        <f>IF(Tabla1[[#This Row],[Descripción]]="","",_xlfn.XLOOKUP(Tabla1[[#This Row],[Descripción]],Tabla10[Descripción],Tabla10[CODIGO PRESUPUESTARIO],0))</f>
        <v>2.2.3.1.01</v>
      </c>
      <c r="R80" s="500" t="s">
        <v>2001</v>
      </c>
    </row>
    <row r="81" spans="2:18" ht="22.5" customHeight="1">
      <c r="B81" s="190" t="e">
        <f>IF('Formulario PPGR3'!$G81="","",CONCATENATE('Formulario PPGR3'!$C81,".",'Formulario PPGR3'!$D81,".",'Formulario PPGR3'!$E81,".",'Formulario PPGR3'!$F81))</f>
        <v>#REF!</v>
      </c>
      <c r="C81" s="190" t="e">
        <f>IF('Formulario PPGR3'!$G81="","",'Formulario PPGR1'!#REF!)</f>
        <v>#REF!</v>
      </c>
      <c r="D81" s="190" t="e">
        <f>IF('Formulario PPGR3'!$G81="","",'Formulario PPGR1'!#REF!)</f>
        <v>#REF!</v>
      </c>
      <c r="E81" s="190" t="e">
        <f>IF('Formulario PPGR3'!$G81="","",'Formulario PPGR1'!#REF!)</f>
        <v>#REF!</v>
      </c>
      <c r="F81" s="190" t="e">
        <f>IF('Formulario PPGR3'!$G81="","",'Formulario PPGR1'!#REF!)</f>
        <v>#REF!</v>
      </c>
      <c r="G81" s="507" t="s">
        <v>1342</v>
      </c>
      <c r="H81" s="497" t="str" cm="1">
        <f t="array" ref="H81">IF(Tabla1[[#This Row],[Código_Actividad]]="","",_xlfn.XLOOKUP(Tabla1[[#This Row],[Código_Actividad]],CodigoActividad,Tabla2[Actividades Programables Presupuestables],"",0))</f>
        <v>Evaluación del Sistema de Control Interno con alcance al la Sede Central, las ORS y EES</v>
      </c>
      <c r="I81" s="498">
        <f>IFERROR(VLOOKUP('Formulario PPGR3'!$G81,'Formulario PPGR2'!$H$9:$V$721,15,FALSE),"")</f>
        <v>1</v>
      </c>
      <c r="J81" s="502" t="s">
        <v>2004</v>
      </c>
      <c r="K81" s="500" t="str">
        <f>IF(Tabla1[[#This Row],[Insumos]]="","",_xlfn.XLOOKUP(Tabla1[[#This Row],[Insumos]],Tabla10[Insumo],Tabla10[InsumoAbrev],"",0))</f>
        <v>lsViaticosDP</v>
      </c>
      <c r="L81" s="501" t="s">
        <v>2020</v>
      </c>
      <c r="M81" s="499" t="str">
        <f>IF(Tabla1[[#This Row],[Descripción]]="","",_xlfn.XLOOKUP(Tabla1[[#This Row],[Descripción]],Tabla10[Descripción],Tabla10[Unidad de Medida],"",0))</f>
        <v>Depósito</v>
      </c>
      <c r="N81" s="509">
        <v>221</v>
      </c>
      <c r="O81" s="511">
        <f>IF(Tabla1[[#This Row],[Descripción]]="","",_xlfn.XLOOKUP(Tabla1[[#This Row],[Descripción]],Tabla10[Descripción],Tabla10[Precio Unitario],0))</f>
        <v>3900</v>
      </c>
      <c r="P81" s="511">
        <f>IF(Tabla1[[#This Row],[Cantidad de Insumos]]="","",Tabla1[[#This Row],[Precio Unitario]]*Tabla1[[#This Row],[Cantidad de Insumos]])</f>
        <v>861900</v>
      </c>
      <c r="Q81" s="511" t="str">
        <f>IF(Tabla1[[#This Row],[Descripción]]="","",_xlfn.XLOOKUP(Tabla1[[#This Row],[Descripción]],Tabla10[Descripción],Tabla10[CODIGO PRESUPUESTARIO],0))</f>
        <v>2.2.3.1.01</v>
      </c>
      <c r="R81" s="500" t="s">
        <v>2001</v>
      </c>
    </row>
    <row r="82" spans="2:18" ht="22.5" customHeight="1">
      <c r="B82" s="190" t="e">
        <f>IF('Formulario PPGR3'!$G82="","",CONCATENATE('Formulario PPGR3'!$C82,".",'Formulario PPGR3'!$D82,".",'Formulario PPGR3'!$E82,".",'Formulario PPGR3'!$F82))</f>
        <v>#REF!</v>
      </c>
      <c r="C82" s="190" t="e">
        <f>IF('Formulario PPGR3'!$G82="","",'Formulario PPGR1'!#REF!)</f>
        <v>#REF!</v>
      </c>
      <c r="D82" s="190" t="e">
        <f>IF('Formulario PPGR3'!$G82="","",'Formulario PPGR1'!#REF!)</f>
        <v>#REF!</v>
      </c>
      <c r="E82" s="190" t="e">
        <f>IF('Formulario PPGR3'!$G82="","",'Formulario PPGR1'!#REF!)</f>
        <v>#REF!</v>
      </c>
      <c r="F82" s="190" t="e">
        <f>IF('Formulario PPGR3'!$G82="","",'Formulario PPGR1'!#REF!)</f>
        <v>#REF!</v>
      </c>
      <c r="G82" s="507" t="s">
        <v>1342</v>
      </c>
      <c r="H82" s="497" t="str" cm="1">
        <f t="array" ref="H82">IF(Tabla1[[#This Row],[Código_Actividad]]="","",_xlfn.XLOOKUP(Tabla1[[#This Row],[Código_Actividad]],CodigoActividad,Tabla2[Actividades Programables Presupuestables],"",0))</f>
        <v>Evaluación del Sistema de Control Interno con alcance al la Sede Central, las ORS y EES</v>
      </c>
      <c r="I82" s="498">
        <f>IFERROR(VLOOKUP('Formulario PPGR3'!$G82,'Formulario PPGR2'!$H$9:$V$721,15,FALSE),"")</f>
        <v>1</v>
      </c>
      <c r="J82" s="502" t="s">
        <v>2021</v>
      </c>
      <c r="K82" s="500" t="str">
        <f>IF(Tabla1[[#This Row],[Insumos]]="","",_xlfn.XLOOKUP(Tabla1[[#This Row],[Insumos]],Tabla10[Insumo],Tabla10[InsumoAbrev],"",0))</f>
        <v>lsPeaje</v>
      </c>
      <c r="L82" s="501" t="s">
        <v>2022</v>
      </c>
      <c r="M82" s="499" t="str">
        <f>IF(Tabla1[[#This Row],[Descripción]]="","",_xlfn.XLOOKUP(Tabla1[[#This Row],[Descripción]],Tabla10[Descripción],Tabla10[Unidad de Medida],"",0))</f>
        <v>unidad</v>
      </c>
      <c r="N82" s="509">
        <v>22</v>
      </c>
      <c r="O82" s="511">
        <f>IF(Tabla1[[#This Row],[Descripción]]="","",_xlfn.XLOOKUP(Tabla1[[#This Row],[Descripción]],Tabla10[Descripción],Tabla10[Precio Unitario],0))</f>
        <v>100</v>
      </c>
      <c r="P82" s="511">
        <f>IF(Tabla1[[#This Row],[Cantidad de Insumos]]="","",Tabla1[[#This Row],[Precio Unitario]]*Tabla1[[#This Row],[Cantidad de Insumos]])</f>
        <v>2200</v>
      </c>
      <c r="Q82" s="511" t="str">
        <f>IF(Tabla1[[#This Row],[Descripción]]="","",_xlfn.XLOOKUP(Tabla1[[#This Row],[Descripción]],Tabla10[Descripción],Tabla10[CODIGO PRESUPUESTARIO],0))</f>
        <v>2.2.4.4.01</v>
      </c>
      <c r="R82" s="500" t="s">
        <v>2001</v>
      </c>
    </row>
    <row r="83" spans="2:18" ht="22.5" customHeight="1">
      <c r="B83" s="190" t="e">
        <f>IF('Formulario PPGR3'!$G83="","",CONCATENATE('Formulario PPGR3'!$C83,".",'Formulario PPGR3'!$D83,".",'Formulario PPGR3'!$E83,".",'Formulario PPGR3'!$F83))</f>
        <v>#REF!</v>
      </c>
      <c r="C83" s="190" t="e">
        <f>IF('Formulario PPGR3'!$G83="","",'Formulario PPGR1'!#REF!)</f>
        <v>#REF!</v>
      </c>
      <c r="D83" s="190" t="e">
        <f>IF('Formulario PPGR3'!$G83="","",'Formulario PPGR1'!#REF!)</f>
        <v>#REF!</v>
      </c>
      <c r="E83" s="190" t="e">
        <f>IF('Formulario PPGR3'!$G83="","",'Formulario PPGR1'!#REF!)</f>
        <v>#REF!</v>
      </c>
      <c r="F83" s="190" t="e">
        <f>IF('Formulario PPGR3'!$G83="","",'Formulario PPGR1'!#REF!)</f>
        <v>#REF!</v>
      </c>
      <c r="G83" s="507" t="s">
        <v>1368</v>
      </c>
      <c r="H83" s="497" t="str" cm="1">
        <f t="array" ref="H83">IF(Tabla1[[#This Row],[Código_Actividad]]="","",_xlfn.XLOOKUP(Tabla1[[#This Row],[Código_Actividad]],CodigoActividad,Tabla2[Actividades Programables Presupuestables],"",0))</f>
        <v>Supervisión periódica de diagnóstico de seguridad física de los establecimientos de salud más críticos de la red de SNS.</v>
      </c>
      <c r="I83" s="498">
        <f>IFERROR(VLOOKUP('Formulario PPGR3'!$G83,'Formulario PPGR2'!$H$9:$V$721,15,FALSE),"")</f>
        <v>212</v>
      </c>
      <c r="J83" s="502" t="s">
        <v>2004</v>
      </c>
      <c r="K83" s="500" t="str">
        <f>IF(Tabla1[[#This Row],[Insumos]]="","",_xlfn.XLOOKUP(Tabla1[[#This Row],[Insumos]],Tabla10[Insumo],Tabla10[InsumoAbrev],"",0))</f>
        <v>lsViaticosDP</v>
      </c>
      <c r="L83" s="501" t="s">
        <v>2005</v>
      </c>
      <c r="M83" s="499" t="str">
        <f>IF(Tabla1[[#This Row],[Descripción]]="","",_xlfn.XLOOKUP(Tabla1[[#This Row],[Descripción]],Tabla10[Descripción],Tabla10[Unidad de Medida],"",0))</f>
        <v>Depósito</v>
      </c>
      <c r="N83" s="509">
        <v>452</v>
      </c>
      <c r="O83" s="511">
        <f>IF(Tabla1[[#This Row],[Descripción]]="","",_xlfn.XLOOKUP(Tabla1[[#This Row],[Descripción]],Tabla10[Descripción],Tabla10[Precio Unitario],0))</f>
        <v>2150</v>
      </c>
      <c r="P83" s="511">
        <f>IF(Tabla1[[#This Row],[Cantidad de Insumos]]="","",Tabla1[[#This Row],[Precio Unitario]]*Tabla1[[#This Row],[Cantidad de Insumos]])</f>
        <v>971800</v>
      </c>
      <c r="Q83" s="511" t="str">
        <f>IF(Tabla1[[#This Row],[Descripción]]="","",_xlfn.XLOOKUP(Tabla1[[#This Row],[Descripción]],Tabla10[Descripción],Tabla10[CODIGO PRESUPUESTARIO],0))</f>
        <v>2.2.3.1.01</v>
      </c>
      <c r="R83" s="500" t="s">
        <v>2001</v>
      </c>
    </row>
    <row r="84" spans="2:18" ht="22.5" customHeight="1">
      <c r="B84" s="190" t="e">
        <f>IF('Formulario PPGR3'!$G84="","",CONCATENATE('Formulario PPGR3'!$C84,".",'Formulario PPGR3'!$D84,".",'Formulario PPGR3'!$E84,".",'Formulario PPGR3'!$F84))</f>
        <v>#REF!</v>
      </c>
      <c r="C84" s="190" t="e">
        <f>IF('Formulario PPGR3'!$G84="","",'Formulario PPGR1'!#REF!)</f>
        <v>#REF!</v>
      </c>
      <c r="D84" s="190" t="e">
        <f>IF('Formulario PPGR3'!$G84="","",'Formulario PPGR1'!#REF!)</f>
        <v>#REF!</v>
      </c>
      <c r="E84" s="190" t="e">
        <f>IF('Formulario PPGR3'!$G84="","",'Formulario PPGR1'!#REF!)</f>
        <v>#REF!</v>
      </c>
      <c r="F84" s="190" t="e">
        <f>IF('Formulario PPGR3'!$G84="","",'Formulario PPGR1'!#REF!)</f>
        <v>#REF!</v>
      </c>
      <c r="G84" s="507" t="s">
        <v>1368</v>
      </c>
      <c r="H84" s="497" t="str" cm="1">
        <f t="array" ref="H84">IF(Tabla1[[#This Row],[Código_Actividad]]="","",_xlfn.XLOOKUP(Tabla1[[#This Row],[Código_Actividad]],CodigoActividad,Tabla2[Actividades Programables Presupuestables],"",0))</f>
        <v>Supervisión periódica de diagnóstico de seguridad física de los establecimientos de salud más críticos de la red de SNS.</v>
      </c>
      <c r="I84" s="498">
        <f>IFERROR(VLOOKUP('Formulario PPGR3'!$G84,'Formulario PPGR2'!$H$9:$V$721,15,FALSE),"")</f>
        <v>212</v>
      </c>
      <c r="J84" s="502" t="s">
        <v>2004</v>
      </c>
      <c r="K84" s="500" t="str">
        <f>IF(Tabla1[[#This Row],[Insumos]]="","",_xlfn.XLOOKUP(Tabla1[[#This Row],[Insumos]],Tabla10[Insumo],Tabla10[InsumoAbrev],"",0))</f>
        <v>lsViaticosDP</v>
      </c>
      <c r="L84" s="501" t="s">
        <v>2006</v>
      </c>
      <c r="M84" s="499" t="str">
        <f>IF(Tabla1[[#This Row],[Descripción]]="","",_xlfn.XLOOKUP(Tabla1[[#This Row],[Descripción]],Tabla10[Descripción],Tabla10[Unidad de Medida],"",0))</f>
        <v>Depósito</v>
      </c>
      <c r="N84" s="509">
        <v>212</v>
      </c>
      <c r="O84" s="511">
        <f>IF(Tabla1[[#This Row],[Descripción]]="","",_xlfn.XLOOKUP(Tabla1[[#This Row],[Descripción]],Tabla10[Descripción],Tabla10[Precio Unitario],0))</f>
        <v>1700</v>
      </c>
      <c r="P84" s="511">
        <f>IF(Tabla1[[#This Row],[Cantidad de Insumos]]="","",Tabla1[[#This Row],[Precio Unitario]]*Tabla1[[#This Row],[Cantidad de Insumos]])</f>
        <v>360400</v>
      </c>
      <c r="Q84" s="511" t="str">
        <f>IF(Tabla1[[#This Row],[Descripción]]="","",_xlfn.XLOOKUP(Tabla1[[#This Row],[Descripción]],Tabla10[Descripción],Tabla10[CODIGO PRESUPUESTARIO],0))</f>
        <v>2.2.3.1.01</v>
      </c>
      <c r="R84" s="500" t="s">
        <v>2001</v>
      </c>
    </row>
    <row r="85" spans="2:18" ht="22.5" customHeight="1">
      <c r="B85" s="190" t="e">
        <f>IF('Formulario PPGR3'!$G85="","",CONCATENATE('Formulario PPGR3'!$C85,".",'Formulario PPGR3'!$D85,".",'Formulario PPGR3'!$E85,".",'Formulario PPGR3'!$F85))</f>
        <v>#REF!</v>
      </c>
      <c r="C85" s="190" t="e">
        <f>IF('Formulario PPGR3'!$G85="","",'Formulario PPGR1'!#REF!)</f>
        <v>#REF!</v>
      </c>
      <c r="D85" s="190" t="e">
        <f>IF('Formulario PPGR3'!$G85="","",'Formulario PPGR1'!#REF!)</f>
        <v>#REF!</v>
      </c>
      <c r="E85" s="190" t="e">
        <f>IF('Formulario PPGR3'!$G85="","",'Formulario PPGR1'!#REF!)</f>
        <v>#REF!</v>
      </c>
      <c r="F85" s="190" t="e">
        <f>IF('Formulario PPGR3'!$G85="","",'Formulario PPGR1'!#REF!)</f>
        <v>#REF!</v>
      </c>
      <c r="G85" s="507" t="s">
        <v>1368</v>
      </c>
      <c r="H85" s="497" t="str" cm="1">
        <f t="array" ref="H85">IF(Tabla1[[#This Row],[Código_Actividad]]="","",_xlfn.XLOOKUP(Tabla1[[#This Row],[Código_Actividad]],CodigoActividad,Tabla2[Actividades Programables Presupuestables],"",0))</f>
        <v>Supervisión periódica de diagnóstico de seguridad física de los establecimientos de salud más críticos de la red de SNS.</v>
      </c>
      <c r="I85" s="498">
        <f>IFERROR(VLOOKUP('Formulario PPGR3'!$G85,'Formulario PPGR2'!$H$9:$V$721,15,FALSE),"")</f>
        <v>212</v>
      </c>
      <c r="J85" s="502" t="s">
        <v>2004</v>
      </c>
      <c r="K85" s="500" t="str">
        <f>IF(Tabla1[[#This Row],[Insumos]]="","",_xlfn.XLOOKUP(Tabla1[[#This Row],[Insumos]],Tabla10[Insumo],Tabla10[InsumoAbrev],"",0))</f>
        <v>lsViaticosDP</v>
      </c>
      <c r="L85" s="501" t="s">
        <v>2025</v>
      </c>
      <c r="M85" s="499" t="str">
        <f>IF(Tabla1[[#This Row],[Descripción]]="","",_xlfn.XLOOKUP(Tabla1[[#This Row],[Descripción]],Tabla10[Descripción],Tabla10[Unidad de Medida],"",0))</f>
        <v>Depósito</v>
      </c>
      <c r="N85" s="509">
        <v>544</v>
      </c>
      <c r="O85" s="511">
        <f>IF(Tabla1[[#This Row],[Descripción]]="","",_xlfn.XLOOKUP(Tabla1[[#This Row],[Descripción]],Tabla10[Descripción],Tabla10[Precio Unitario],0))</f>
        <v>5250</v>
      </c>
      <c r="P85" s="511">
        <f>IF(Tabla1[[#This Row],[Cantidad de Insumos]]="","",Tabla1[[#This Row],[Precio Unitario]]*Tabla1[[#This Row],[Cantidad de Insumos]])</f>
        <v>2856000</v>
      </c>
      <c r="Q85" s="511" t="str">
        <f>IF(Tabla1[[#This Row],[Descripción]]="","",_xlfn.XLOOKUP(Tabla1[[#This Row],[Descripción]],Tabla10[Descripción],Tabla10[CODIGO PRESUPUESTARIO],0))</f>
        <v>2.2.3.1.01</v>
      </c>
      <c r="R85" s="500" t="s">
        <v>2001</v>
      </c>
    </row>
    <row r="86" spans="2:18" ht="22.5" customHeight="1">
      <c r="B86" s="190" t="e">
        <f>IF('Formulario PPGR3'!$G86="","",CONCATENATE('Formulario PPGR3'!$C86,".",'Formulario PPGR3'!$D86,".",'Formulario PPGR3'!$E86,".",'Formulario PPGR3'!$F86))</f>
        <v>#REF!</v>
      </c>
      <c r="C86" s="190" t="e">
        <f>IF('Formulario PPGR3'!$G86="","",'Formulario PPGR1'!#REF!)</f>
        <v>#REF!</v>
      </c>
      <c r="D86" s="190" t="e">
        <f>IF('Formulario PPGR3'!$G86="","",'Formulario PPGR1'!#REF!)</f>
        <v>#REF!</v>
      </c>
      <c r="E86" s="190" t="e">
        <f>IF('Formulario PPGR3'!$G86="","",'Formulario PPGR1'!#REF!)</f>
        <v>#REF!</v>
      </c>
      <c r="F86" s="190" t="e">
        <f>IF('Formulario PPGR3'!$G86="","",'Formulario PPGR1'!#REF!)</f>
        <v>#REF!</v>
      </c>
      <c r="G86" s="507" t="s">
        <v>1368</v>
      </c>
      <c r="H86" s="497" t="str" cm="1">
        <f t="array" ref="H86">IF(Tabla1[[#This Row],[Código_Actividad]]="","",_xlfn.XLOOKUP(Tabla1[[#This Row],[Código_Actividad]],CodigoActividad,Tabla2[Actividades Programables Presupuestables],"",0))</f>
        <v>Supervisión periódica de diagnóstico de seguridad física de los establecimientos de salud más críticos de la red de SNS.</v>
      </c>
      <c r="I86" s="498">
        <f>IFERROR(VLOOKUP('Formulario PPGR3'!$G86,'Formulario PPGR2'!$H$9:$V$721,15,FALSE),"")</f>
        <v>212</v>
      </c>
      <c r="J86" s="502" t="s">
        <v>2002</v>
      </c>
      <c r="K86" s="500" t="str">
        <f>IF(Tabla1[[#This Row],[Insumos]]="","",_xlfn.XLOOKUP(Tabla1[[#This Row],[Insumos]],Tabla10[Insumo],Tabla10[InsumoAbrev],"",0))</f>
        <v>lsGasoil</v>
      </c>
      <c r="L86" s="501" t="s">
        <v>2003</v>
      </c>
      <c r="M86" s="499" t="str">
        <f>IF(Tabla1[[#This Row],[Descripción]]="","",_xlfn.XLOOKUP(Tabla1[[#This Row],[Descripción]],Tabla10[Descripción],Tabla10[Unidad de Medida],"",0))</f>
        <v>galon</v>
      </c>
      <c r="N86" s="509">
        <v>424</v>
      </c>
      <c r="O86" s="511">
        <f>IF(Tabla1[[#This Row],[Descripción]]="","",_xlfn.XLOOKUP(Tabla1[[#This Row],[Descripción]],Tabla10[Descripción],Tabla10[Precio Unitario],0))</f>
        <v>240</v>
      </c>
      <c r="P86" s="511">
        <f>IF(Tabla1[[#This Row],[Cantidad de Insumos]]="","",Tabla1[[#This Row],[Precio Unitario]]*Tabla1[[#This Row],[Cantidad de Insumos]])</f>
        <v>101760</v>
      </c>
      <c r="Q86" s="511" t="str">
        <f>IF(Tabla1[[#This Row],[Descripción]]="","",_xlfn.XLOOKUP(Tabla1[[#This Row],[Descripción]],Tabla10[Descripción],Tabla10[CODIGO PRESUPUESTARIO],0))</f>
        <v>2.3.7.1.02</v>
      </c>
      <c r="R86" s="500" t="s">
        <v>2001</v>
      </c>
    </row>
    <row r="87" spans="2:18" ht="25.5">
      <c r="B87" s="190" t="e">
        <f>IF('Formulario PPGR3'!$G87="","",CONCATENATE('Formulario PPGR3'!$C87,".",'Formulario PPGR3'!$D87,".",'Formulario PPGR3'!$E87,".",'Formulario PPGR3'!$F87))</f>
        <v>#REF!</v>
      </c>
      <c r="C87" s="190" t="e">
        <f>IF('Formulario PPGR3'!$G87="","",'Formulario PPGR1'!#REF!)</f>
        <v>#REF!</v>
      </c>
      <c r="D87" s="190" t="e">
        <f>IF('Formulario PPGR3'!$G87="","",'Formulario PPGR1'!#REF!)</f>
        <v>#REF!</v>
      </c>
      <c r="E87" s="190" t="e">
        <f>IF('Formulario PPGR3'!$G87="","",'Formulario PPGR1'!#REF!)</f>
        <v>#REF!</v>
      </c>
      <c r="F87" s="190" t="e">
        <f>IF('Formulario PPGR3'!$G87="","",'Formulario PPGR1'!#REF!)</f>
        <v>#REF!</v>
      </c>
      <c r="G87" s="507" t="s">
        <v>1371</v>
      </c>
      <c r="H87" s="497" t="str" cm="1">
        <f t="array" ref="H87">IF(Tabla1[[#This Row],[Código_Actividad]]="","",_xlfn.XLOOKUP(Tabla1[[#This Row],[Código_Actividad]],CodigoActividad,Tabla2[Actividades Programables Presupuestables],"",0))</f>
        <v>Supervisión de cumplimientos de los protocolos establecidos en los establecimientos de red del SNS</v>
      </c>
      <c r="I87" s="498">
        <f>IFERROR(VLOOKUP('Formulario PPGR3'!$G87,'Formulario PPGR2'!$H$9:$V$721,15,FALSE),"")</f>
        <v>88</v>
      </c>
      <c r="J87" s="502" t="s">
        <v>2002</v>
      </c>
      <c r="K87" s="500" t="str">
        <f>IF(Tabla1[[#This Row],[Insumos]]="","",_xlfn.XLOOKUP(Tabla1[[#This Row],[Insumos]],Tabla10[Insumo],Tabla10[InsumoAbrev],"",0))</f>
        <v>lsGasoil</v>
      </c>
      <c r="L87" s="501" t="s">
        <v>2003</v>
      </c>
      <c r="M87" s="499" t="str">
        <f>IF(Tabla1[[#This Row],[Descripción]]="","",_xlfn.XLOOKUP(Tabla1[[#This Row],[Descripción]],Tabla10[Descripción],Tabla10[Unidad de Medida],"",0))</f>
        <v>galon</v>
      </c>
      <c r="N87" s="509">
        <v>200</v>
      </c>
      <c r="O87" s="511">
        <f>IF(Tabla1[[#This Row],[Descripción]]="","",_xlfn.XLOOKUP(Tabla1[[#This Row],[Descripción]],Tabla10[Descripción],Tabla10[Precio Unitario],0))</f>
        <v>240</v>
      </c>
      <c r="P87" s="511">
        <f>IF(Tabla1[[#This Row],[Cantidad de Insumos]]="","",Tabla1[[#This Row],[Precio Unitario]]*Tabla1[[#This Row],[Cantidad de Insumos]])</f>
        <v>48000</v>
      </c>
      <c r="Q87" s="511" t="str">
        <f>IF(Tabla1[[#This Row],[Descripción]]="","",_xlfn.XLOOKUP(Tabla1[[#This Row],[Descripción]],Tabla10[Descripción],Tabla10[CODIGO PRESUPUESTARIO],0))</f>
        <v>2.3.7.1.02</v>
      </c>
      <c r="R87" s="500" t="s">
        <v>2001</v>
      </c>
    </row>
    <row r="88" spans="2:18" ht="25.5">
      <c r="B88" s="190" t="e">
        <f>IF('Formulario PPGR3'!$G88="","",CONCATENATE('Formulario PPGR3'!$C88,".",'Formulario PPGR3'!$D88,".",'Formulario PPGR3'!$E88,".",'Formulario PPGR3'!$F88))</f>
        <v>#REF!</v>
      </c>
      <c r="C88" s="190" t="e">
        <f>IF('Formulario PPGR3'!$G88="","",'Formulario PPGR1'!#REF!)</f>
        <v>#REF!</v>
      </c>
      <c r="D88" s="190" t="e">
        <f>IF('Formulario PPGR3'!$G88="","",'Formulario PPGR1'!#REF!)</f>
        <v>#REF!</v>
      </c>
      <c r="E88" s="190" t="e">
        <f>IF('Formulario PPGR3'!$G88="","",'Formulario PPGR1'!#REF!)</f>
        <v>#REF!</v>
      </c>
      <c r="F88" s="190" t="e">
        <f>IF('Formulario PPGR3'!$G88="","",'Formulario PPGR1'!#REF!)</f>
        <v>#REF!</v>
      </c>
      <c r="G88" s="507" t="s">
        <v>1371</v>
      </c>
      <c r="H88" s="497" t="str" cm="1">
        <f t="array" ref="H88">IF(Tabla1[[#This Row],[Código_Actividad]]="","",_xlfn.XLOOKUP(Tabla1[[#This Row],[Código_Actividad]],CodigoActividad,Tabla2[Actividades Programables Presupuestables],"",0))</f>
        <v>Supervisión de cumplimientos de los protocolos establecidos en los establecimientos de red del SNS</v>
      </c>
      <c r="I88" s="498">
        <f>IFERROR(VLOOKUP('Formulario PPGR3'!$G88,'Formulario PPGR2'!$H$9:$V$721,15,FALSE),"")</f>
        <v>88</v>
      </c>
      <c r="J88" s="502" t="s">
        <v>2004</v>
      </c>
      <c r="K88" s="500" t="str">
        <f>IF(Tabla1[[#This Row],[Insumos]]="","",_xlfn.XLOOKUP(Tabla1[[#This Row],[Insumos]],Tabla10[Insumo],Tabla10[InsumoAbrev],"",0))</f>
        <v>lsViaticosDP</v>
      </c>
      <c r="L88" s="501" t="s">
        <v>2005</v>
      </c>
      <c r="M88" s="499" t="str">
        <f>IF(Tabla1[[#This Row],[Descripción]]="","",_xlfn.XLOOKUP(Tabla1[[#This Row],[Descripción]],Tabla10[Descripción],Tabla10[Unidad de Medida],"",0))</f>
        <v>Depósito</v>
      </c>
      <c r="N88" s="509">
        <v>376</v>
      </c>
      <c r="O88" s="511">
        <f>IF(Tabla1[[#This Row],[Descripción]]="","",_xlfn.XLOOKUP(Tabla1[[#This Row],[Descripción]],Tabla10[Descripción],Tabla10[Precio Unitario],0))</f>
        <v>2150</v>
      </c>
      <c r="P88" s="511">
        <f>IF(Tabla1[[#This Row],[Cantidad de Insumos]]="","",Tabla1[[#This Row],[Precio Unitario]]*Tabla1[[#This Row],[Cantidad de Insumos]])</f>
        <v>808400</v>
      </c>
      <c r="Q88" s="511" t="str">
        <f>IF(Tabla1[[#This Row],[Descripción]]="","",_xlfn.XLOOKUP(Tabla1[[#This Row],[Descripción]],Tabla10[Descripción],Tabla10[CODIGO PRESUPUESTARIO],0))</f>
        <v>2.2.3.1.01</v>
      </c>
      <c r="R88" s="500" t="s">
        <v>2001</v>
      </c>
    </row>
    <row r="89" spans="2:18" ht="25.5">
      <c r="B89" s="190" t="e">
        <f>IF('Formulario PPGR3'!$G89="","",CONCATENATE('Formulario PPGR3'!$C89,".",'Formulario PPGR3'!$D89,".",'Formulario PPGR3'!$E89,".",'Formulario PPGR3'!$F89))</f>
        <v>#REF!</v>
      </c>
      <c r="C89" s="190" t="e">
        <f>IF('Formulario PPGR3'!$G89="","",'Formulario PPGR1'!#REF!)</f>
        <v>#REF!</v>
      </c>
      <c r="D89" s="190" t="e">
        <f>IF('Formulario PPGR3'!$G89="","",'Formulario PPGR1'!#REF!)</f>
        <v>#REF!</v>
      </c>
      <c r="E89" s="190" t="e">
        <f>IF('Formulario PPGR3'!$G89="","",'Formulario PPGR1'!#REF!)</f>
        <v>#REF!</v>
      </c>
      <c r="F89" s="190" t="e">
        <f>IF('Formulario PPGR3'!$G89="","",'Formulario PPGR1'!#REF!)</f>
        <v>#REF!</v>
      </c>
      <c r="G89" s="507" t="s">
        <v>1371</v>
      </c>
      <c r="H89" s="497" t="str" cm="1">
        <f t="array" ref="H89">IF(Tabla1[[#This Row],[Código_Actividad]]="","",_xlfn.XLOOKUP(Tabla1[[#This Row],[Código_Actividad]],CodigoActividad,Tabla2[Actividades Programables Presupuestables],"",0))</f>
        <v>Supervisión de cumplimientos de los protocolos establecidos en los establecimientos de red del SNS</v>
      </c>
      <c r="I89" s="498">
        <f>IFERROR(VLOOKUP('Formulario PPGR3'!$G89,'Formulario PPGR2'!$H$9:$V$721,15,FALSE),"")</f>
        <v>88</v>
      </c>
      <c r="J89" s="502" t="s">
        <v>2004</v>
      </c>
      <c r="K89" s="500" t="str">
        <f>IF(Tabla1[[#This Row],[Insumos]]="","",_xlfn.XLOOKUP(Tabla1[[#This Row],[Insumos]],Tabla10[Insumo],Tabla10[InsumoAbrev],"",0))</f>
        <v>lsViaticosDP</v>
      </c>
      <c r="L89" s="501" t="s">
        <v>2006</v>
      </c>
      <c r="M89" s="499" t="str">
        <f>IF(Tabla1[[#This Row],[Descripción]]="","",_xlfn.XLOOKUP(Tabla1[[#This Row],[Descripción]],Tabla10[Descripción],Tabla10[Unidad de Medida],"",0))</f>
        <v>Depósito</v>
      </c>
      <c r="N89" s="509">
        <v>88</v>
      </c>
      <c r="O89" s="511">
        <f>IF(Tabla1[[#This Row],[Descripción]]="","",_xlfn.XLOOKUP(Tabla1[[#This Row],[Descripción]],Tabla10[Descripción],Tabla10[Precio Unitario],0))</f>
        <v>1700</v>
      </c>
      <c r="P89" s="511">
        <f>IF(Tabla1[[#This Row],[Cantidad de Insumos]]="","",Tabla1[[#This Row],[Precio Unitario]]*Tabla1[[#This Row],[Cantidad de Insumos]])</f>
        <v>149600</v>
      </c>
      <c r="Q89" s="511" t="str">
        <f>IF(Tabla1[[#This Row],[Descripción]]="","",_xlfn.XLOOKUP(Tabla1[[#This Row],[Descripción]],Tabla10[Descripción],Tabla10[CODIGO PRESUPUESTARIO],0))</f>
        <v>2.2.3.1.01</v>
      </c>
      <c r="R89" s="500" t="s">
        <v>2001</v>
      </c>
    </row>
    <row r="90" spans="2:18" ht="25.5">
      <c r="B90" s="190" t="e">
        <f>IF('Formulario PPGR3'!$G90="","",CONCATENATE('Formulario PPGR3'!$C90,".",'Formulario PPGR3'!$D90,".",'Formulario PPGR3'!$E90,".",'Formulario PPGR3'!$F90))</f>
        <v>#REF!</v>
      </c>
      <c r="C90" s="190" t="e">
        <f>IF('Formulario PPGR3'!$G90="","",'Formulario PPGR1'!#REF!)</f>
        <v>#REF!</v>
      </c>
      <c r="D90" s="190" t="e">
        <f>IF('Formulario PPGR3'!$G90="","",'Formulario PPGR1'!#REF!)</f>
        <v>#REF!</v>
      </c>
      <c r="E90" s="190" t="e">
        <f>IF('Formulario PPGR3'!$G90="","",'Formulario PPGR1'!#REF!)</f>
        <v>#REF!</v>
      </c>
      <c r="F90" s="190" t="e">
        <f>IF('Formulario PPGR3'!$G90="","",'Formulario PPGR1'!#REF!)</f>
        <v>#REF!</v>
      </c>
      <c r="G90" s="507" t="s">
        <v>1373</v>
      </c>
      <c r="H90" s="497" t="str" cm="1">
        <f t="array" ref="H90">IF(Tabla1[[#This Row],[Código_Actividad]]="","",_xlfn.XLOOKUP(Tabla1[[#This Row],[Código_Actividad]],CodigoActividad,Tabla2[Actividades Programables Presupuestables],"",0))</f>
        <v>Elaboración del plan de capacitación para programas de seguridad física</v>
      </c>
      <c r="I90" s="498">
        <f>IFERROR(VLOOKUP('Formulario PPGR3'!$G90,'Formulario PPGR2'!$H$9:$V$721,15,FALSE),"")</f>
        <v>1</v>
      </c>
      <c r="J90" s="502" t="s">
        <v>2026</v>
      </c>
      <c r="K90" s="500" t="str">
        <f>IF(Tabla1[[#This Row],[Insumos]]="","",_xlfn.XLOOKUP(Tabla1[[#This Row],[Insumos]],Tabla10[Insumo],Tabla10[InsumoAbrev],"",0))</f>
        <v>lsImpresionyEncuadernacion</v>
      </c>
      <c r="L90" s="501" t="s">
        <v>2027</v>
      </c>
      <c r="M90" s="499" t="str">
        <f>IF(Tabla1[[#This Row],[Descripción]]="","",_xlfn.XLOOKUP(Tabla1[[#This Row],[Descripción]],Tabla10[Descripción],Tabla10[Unidad de Medida],"",0))</f>
        <v>unidad</v>
      </c>
      <c r="N90" s="509">
        <v>100</v>
      </c>
      <c r="O90" s="511">
        <f>IF(Tabla1[[#This Row],[Descripción]]="","",_xlfn.XLOOKUP(Tabla1[[#This Row],[Descripción]],Tabla10[Descripción],Tabla10[Precio Unitario],0))</f>
        <v>5</v>
      </c>
      <c r="P90" s="511">
        <f>IF(Tabla1[[#This Row],[Cantidad de Insumos]]="","",Tabla1[[#This Row],[Precio Unitario]]*Tabla1[[#This Row],[Cantidad de Insumos]])</f>
        <v>500</v>
      </c>
      <c r="Q90" s="511" t="str">
        <f>IF(Tabla1[[#This Row],[Descripción]]="","",_xlfn.XLOOKUP(Tabla1[[#This Row],[Descripción]],Tabla10[Descripción],Tabla10[CODIGO PRESUPUESTARIO],0))</f>
        <v xml:space="preserve">2.2.2.2.01 </v>
      </c>
      <c r="R90" s="500" t="s">
        <v>2001</v>
      </c>
    </row>
    <row r="91" spans="2:18" ht="38.25">
      <c r="B91" s="190" t="e">
        <f>IF('Formulario PPGR3'!$G91="","",CONCATENATE('Formulario PPGR3'!$C91,".",'Formulario PPGR3'!$D91,".",'Formulario PPGR3'!$E91,".",'Formulario PPGR3'!$F91))</f>
        <v>#REF!</v>
      </c>
      <c r="C91" s="190" t="e">
        <f>IF('Formulario PPGR3'!$G91="","",'Formulario PPGR1'!#REF!)</f>
        <v>#REF!</v>
      </c>
      <c r="D91" s="190" t="e">
        <f>IF('Formulario PPGR3'!$G91="","",'Formulario PPGR1'!#REF!)</f>
        <v>#REF!</v>
      </c>
      <c r="E91" s="190" t="e">
        <f>IF('Formulario PPGR3'!$G91="","",'Formulario PPGR1'!#REF!)</f>
        <v>#REF!</v>
      </c>
      <c r="F91" s="190" t="e">
        <f>IF('Formulario PPGR3'!$G91="","",'Formulario PPGR1'!#REF!)</f>
        <v>#REF!</v>
      </c>
      <c r="G91" s="507" t="s">
        <v>1375</v>
      </c>
      <c r="H91" s="497" t="str" cm="1">
        <f t="array" ref="H91">IF(Tabla1[[#This Row],[Código_Actividad]]="","",_xlfn.XLOOKUP(Tabla1[[#This Row],[Código_Actividad]],CodigoActividad,Tabla2[Actividades Programables Presupuestables],"",0))</f>
        <v>Taller de inducción para seguridad física en los EES</v>
      </c>
      <c r="I91" s="498">
        <f>IFERROR(VLOOKUP('Formulario PPGR3'!$G91,'Formulario PPGR2'!$H$9:$V$721,15,FALSE),"")</f>
        <v>14</v>
      </c>
      <c r="J91" s="502" t="s">
        <v>1999</v>
      </c>
      <c r="K91" s="500" t="str">
        <f>IF(Tabla1[[#This Row],[Insumos]]="","",_xlfn.XLOOKUP(Tabla1[[#This Row],[Insumos]],Tabla10[Insumo],Tabla10[InsumoAbrev],"",0))</f>
        <v>lsAlimentosyBebidas</v>
      </c>
      <c r="L91" s="501" t="s">
        <v>2017</v>
      </c>
      <c r="M91" s="499" t="str">
        <f>IF(Tabla1[[#This Row],[Descripción]]="","",_xlfn.XLOOKUP(Tabla1[[#This Row],[Descripción]],Tabla10[Descripción],Tabla10[Unidad de Medida],"",0))</f>
        <v>unidad</v>
      </c>
      <c r="N91" s="509">
        <v>14</v>
      </c>
      <c r="O91" s="511">
        <f>IF(Tabla1[[#This Row],[Descripción]]="","",_xlfn.XLOOKUP(Tabla1[[#This Row],[Descripción]],Tabla10[Descripción],Tabla10[Precio Unitario],0))</f>
        <v>19706</v>
      </c>
      <c r="P91" s="511">
        <f>IF(Tabla1[[#This Row],[Cantidad de Insumos]]="","",Tabla1[[#This Row],[Precio Unitario]]*Tabla1[[#This Row],[Cantidad de Insumos]])</f>
        <v>275884</v>
      </c>
      <c r="Q91" s="511" t="str">
        <f>IF(Tabla1[[#This Row],[Descripción]]="","",_xlfn.XLOOKUP(Tabla1[[#This Row],[Descripción]],Tabla10[Descripción],Tabla10[CODIGO PRESUPUESTARIO],0))</f>
        <v>2.3.1.1.01</v>
      </c>
      <c r="R91" s="500" t="s">
        <v>2001</v>
      </c>
    </row>
    <row r="92" spans="2:18">
      <c r="B92" s="190" t="e">
        <f>IF('Formulario PPGR3'!$G92="","",CONCATENATE('Formulario PPGR3'!$C92,".",'Formulario PPGR3'!$D92,".",'Formulario PPGR3'!$E92,".",'Formulario PPGR3'!$F92))</f>
        <v>#REF!</v>
      </c>
      <c r="C92" s="190" t="e">
        <f>IF('Formulario PPGR3'!$G92="","",'Formulario PPGR1'!#REF!)</f>
        <v>#REF!</v>
      </c>
      <c r="D92" s="190" t="e">
        <f>IF('Formulario PPGR3'!$G92="","",'Formulario PPGR1'!#REF!)</f>
        <v>#REF!</v>
      </c>
      <c r="E92" s="190" t="e">
        <f>IF('Formulario PPGR3'!$G92="","",'Formulario PPGR1'!#REF!)</f>
        <v>#REF!</v>
      </c>
      <c r="F92" s="190" t="e">
        <f>IF('Formulario PPGR3'!$G92="","",'Formulario PPGR1'!#REF!)</f>
        <v>#REF!</v>
      </c>
      <c r="G92" s="507" t="s">
        <v>1375</v>
      </c>
      <c r="H92" s="497" t="str" cm="1">
        <f t="array" ref="H92">IF(Tabla1[[#This Row],[Código_Actividad]]="","",_xlfn.XLOOKUP(Tabla1[[#This Row],[Código_Actividad]],CodigoActividad,Tabla2[Actividades Programables Presupuestables],"",0))</f>
        <v>Taller de inducción para seguridad física en los EES</v>
      </c>
      <c r="I92" s="498">
        <f>IFERROR(VLOOKUP('Formulario PPGR3'!$G92,'Formulario PPGR2'!$H$9:$V$721,15,FALSE),"")</f>
        <v>14</v>
      </c>
      <c r="J92" s="502" t="s">
        <v>2015</v>
      </c>
      <c r="K92" s="500" t="str">
        <f>IF(Tabla1[[#This Row],[Insumos]]="","",_xlfn.XLOOKUP(Tabla1[[#This Row],[Insumos]],Tabla10[Insumo],Tabla10[InsumoAbrev],"",0))</f>
        <v>lsServiciosTecnicosProfesionales</v>
      </c>
      <c r="L92" s="501" t="s">
        <v>2016</v>
      </c>
      <c r="M92" s="499" t="str">
        <f>IF(Tabla1[[#This Row],[Descripción]]="","",_xlfn.XLOOKUP(Tabla1[[#This Row],[Descripción]],Tabla10[Descripción],Tabla10[Unidad de Medida],"",0))</f>
        <v xml:space="preserve">Cheque </v>
      </c>
      <c r="N92" s="509">
        <v>28</v>
      </c>
      <c r="O92" s="511">
        <f>IF(Tabla1[[#This Row],[Descripción]]="","",_xlfn.XLOOKUP(Tabla1[[#This Row],[Descripción]],Tabla10[Descripción],Tabla10[Precio Unitario],0))</f>
        <v>3000</v>
      </c>
      <c r="P92" s="511">
        <f>IF(Tabla1[[#This Row],[Cantidad de Insumos]]="","",Tabla1[[#This Row],[Precio Unitario]]*Tabla1[[#This Row],[Cantidad de Insumos]])</f>
        <v>84000</v>
      </c>
      <c r="Q92" s="511" t="str">
        <f>IF(Tabla1[[#This Row],[Descripción]]="","",_xlfn.XLOOKUP(Tabla1[[#This Row],[Descripción]],Tabla10[Descripción],Tabla10[CODIGO PRESUPUESTARIO],0))</f>
        <v>2.2.8.7.06</v>
      </c>
      <c r="R92" s="500" t="s">
        <v>2001</v>
      </c>
    </row>
    <row r="93" spans="2:18">
      <c r="B93" s="190" t="e">
        <f>IF('Formulario PPGR3'!$G93="","",CONCATENATE('Formulario PPGR3'!$C93,".",'Formulario PPGR3'!$D93,".",'Formulario PPGR3'!$E93,".",'Formulario PPGR3'!$F93))</f>
        <v>#REF!</v>
      </c>
      <c r="C93" s="190" t="e">
        <f>IF('Formulario PPGR3'!$G93="","",'Formulario PPGR1'!#REF!)</f>
        <v>#REF!</v>
      </c>
      <c r="D93" s="190" t="e">
        <f>IF('Formulario PPGR3'!$G93="","",'Formulario PPGR1'!#REF!)</f>
        <v>#REF!</v>
      </c>
      <c r="E93" s="190" t="e">
        <f>IF('Formulario PPGR3'!$G93="","",'Formulario PPGR1'!#REF!)</f>
        <v>#REF!</v>
      </c>
      <c r="F93" s="190" t="e">
        <f>IF('Formulario PPGR3'!$G93="","",'Formulario PPGR1'!#REF!)</f>
        <v>#REF!</v>
      </c>
      <c r="G93" s="507" t="s">
        <v>1375</v>
      </c>
      <c r="H93" s="497" t="str" cm="1">
        <f t="array" ref="H93">IF(Tabla1[[#This Row],[Código_Actividad]]="","",_xlfn.XLOOKUP(Tabla1[[#This Row],[Código_Actividad]],CodigoActividad,Tabla2[Actividades Programables Presupuestables],"",0))</f>
        <v>Taller de inducción para seguridad física en los EES</v>
      </c>
      <c r="I93" s="498">
        <f>IFERROR(VLOOKUP('Formulario PPGR3'!$G93,'Formulario PPGR2'!$H$9:$V$721,15,FALSE),"")</f>
        <v>14</v>
      </c>
      <c r="J93" s="502" t="s">
        <v>2002</v>
      </c>
      <c r="K93" s="500" t="str">
        <f>IF(Tabla1[[#This Row],[Insumos]]="","",_xlfn.XLOOKUP(Tabla1[[#This Row],[Insumos]],Tabla10[Insumo],Tabla10[InsumoAbrev],"",0))</f>
        <v>lsGasoil</v>
      </c>
      <c r="L93" s="501" t="s">
        <v>2003</v>
      </c>
      <c r="M93" s="499" t="str">
        <f>IF(Tabla1[[#This Row],[Descripción]]="","",_xlfn.XLOOKUP(Tabla1[[#This Row],[Descripción]],Tabla10[Descripción],Tabla10[Unidad de Medida],"",0))</f>
        <v>galon</v>
      </c>
      <c r="N93" s="509">
        <v>1000</v>
      </c>
      <c r="O93" s="511">
        <f>IF(Tabla1[[#This Row],[Descripción]]="","",_xlfn.XLOOKUP(Tabla1[[#This Row],[Descripción]],Tabla10[Descripción],Tabla10[Precio Unitario],0))</f>
        <v>240</v>
      </c>
      <c r="P93" s="511">
        <f>IF(Tabla1[[#This Row],[Cantidad de Insumos]]="","",Tabla1[[#This Row],[Precio Unitario]]*Tabla1[[#This Row],[Cantidad de Insumos]])</f>
        <v>240000</v>
      </c>
      <c r="Q93" s="511" t="str">
        <f>IF(Tabla1[[#This Row],[Descripción]]="","",_xlfn.XLOOKUP(Tabla1[[#This Row],[Descripción]],Tabla10[Descripción],Tabla10[CODIGO PRESUPUESTARIO],0))</f>
        <v>2.3.7.1.02</v>
      </c>
      <c r="R93" s="500" t="s">
        <v>2001</v>
      </c>
    </row>
    <row r="94" spans="2:18">
      <c r="B94" s="190" t="e">
        <f>IF('Formulario PPGR3'!$G94="","",CONCATENATE('Formulario PPGR3'!$C94,".",'Formulario PPGR3'!$D94,".",'Formulario PPGR3'!$E94,".",'Formulario PPGR3'!$F94))</f>
        <v>#REF!</v>
      </c>
      <c r="C94" s="190" t="e">
        <f>IF('Formulario PPGR3'!$G94="","",'Formulario PPGR1'!#REF!)</f>
        <v>#REF!</v>
      </c>
      <c r="D94" s="190" t="e">
        <f>IF('Formulario PPGR3'!$G94="","",'Formulario PPGR1'!#REF!)</f>
        <v>#REF!</v>
      </c>
      <c r="E94" s="190" t="e">
        <f>IF('Formulario PPGR3'!$G94="","",'Formulario PPGR1'!#REF!)</f>
        <v>#REF!</v>
      </c>
      <c r="F94" s="190" t="e">
        <f>IF('Formulario PPGR3'!$G94="","",'Formulario PPGR1'!#REF!)</f>
        <v>#REF!</v>
      </c>
      <c r="G94" s="507" t="s">
        <v>1375</v>
      </c>
      <c r="H94" s="497" t="str" cm="1">
        <f t="array" ref="H94">IF(Tabla1[[#This Row],[Código_Actividad]]="","",_xlfn.XLOOKUP(Tabla1[[#This Row],[Código_Actividad]],CodigoActividad,Tabla2[Actividades Programables Presupuestables],"",0))</f>
        <v>Taller de inducción para seguridad física en los EES</v>
      </c>
      <c r="I94" s="498">
        <f>IFERROR(VLOOKUP('Formulario PPGR3'!$G94,'Formulario PPGR2'!$H$9:$V$721,15,FALSE),"")</f>
        <v>14</v>
      </c>
      <c r="J94" s="502" t="s">
        <v>2004</v>
      </c>
      <c r="K94" s="500" t="str">
        <f>IF(Tabla1[[#This Row],[Insumos]]="","",_xlfn.XLOOKUP(Tabla1[[#This Row],[Insumos]],Tabla10[Insumo],Tabla10[InsumoAbrev],"",0))</f>
        <v>lsViaticosDP</v>
      </c>
      <c r="L94" s="501" t="s">
        <v>2005</v>
      </c>
      <c r="M94" s="499" t="str">
        <f>IF(Tabla1[[#This Row],[Descripción]]="","",_xlfn.XLOOKUP(Tabla1[[#This Row],[Descripción]],Tabla10[Descripción],Tabla10[Unidad de Medida],"",0))</f>
        <v>Depósito</v>
      </c>
      <c r="N94" s="509">
        <v>28</v>
      </c>
      <c r="O94" s="511">
        <f>IF(Tabla1[[#This Row],[Descripción]]="","",_xlfn.XLOOKUP(Tabla1[[#This Row],[Descripción]],Tabla10[Descripción],Tabla10[Precio Unitario],0))</f>
        <v>2150</v>
      </c>
      <c r="P94" s="511">
        <f>IF(Tabla1[[#This Row],[Cantidad de Insumos]]="","",Tabla1[[#This Row],[Precio Unitario]]*Tabla1[[#This Row],[Cantidad de Insumos]])</f>
        <v>60200</v>
      </c>
      <c r="Q94" s="511" t="str">
        <f>IF(Tabla1[[#This Row],[Descripción]]="","",_xlfn.XLOOKUP(Tabla1[[#This Row],[Descripción]],Tabla10[Descripción],Tabla10[CODIGO PRESUPUESTARIO],0))</f>
        <v>2.2.3.1.01</v>
      </c>
      <c r="R94" s="500" t="s">
        <v>2001</v>
      </c>
    </row>
    <row r="95" spans="2:18">
      <c r="B95" s="190" t="e">
        <f>IF('Formulario PPGR3'!$G95="","",CONCATENATE('Formulario PPGR3'!$C95,".",'Formulario PPGR3'!$D95,".",'Formulario PPGR3'!$E95,".",'Formulario PPGR3'!$F95))</f>
        <v>#REF!</v>
      </c>
      <c r="C95" s="190" t="e">
        <f>IF('Formulario PPGR3'!$G95="","",'Formulario PPGR1'!#REF!)</f>
        <v>#REF!</v>
      </c>
      <c r="D95" s="190" t="e">
        <f>IF('Formulario PPGR3'!$G95="","",'Formulario PPGR1'!#REF!)</f>
        <v>#REF!</v>
      </c>
      <c r="E95" s="190" t="e">
        <f>IF('Formulario PPGR3'!$G95="","",'Formulario PPGR1'!#REF!)</f>
        <v>#REF!</v>
      </c>
      <c r="F95" s="190" t="e">
        <f>IF('Formulario PPGR3'!$G95="","",'Formulario PPGR1'!#REF!)</f>
        <v>#REF!</v>
      </c>
      <c r="G95" s="507" t="s">
        <v>1375</v>
      </c>
      <c r="H95" s="497" t="str" cm="1">
        <f t="array" ref="H95">IF(Tabla1[[#This Row],[Código_Actividad]]="","",_xlfn.XLOOKUP(Tabla1[[#This Row],[Código_Actividad]],CodigoActividad,Tabla2[Actividades Programables Presupuestables],"",0))</f>
        <v>Taller de inducción para seguridad física en los EES</v>
      </c>
      <c r="I95" s="498">
        <f>IFERROR(VLOOKUP('Formulario PPGR3'!$G95,'Formulario PPGR2'!$H$9:$V$721,15,FALSE),"")</f>
        <v>14</v>
      </c>
      <c r="J95" s="502" t="s">
        <v>2004</v>
      </c>
      <c r="K95" s="500" t="str">
        <f>IF(Tabla1[[#This Row],[Insumos]]="","",_xlfn.XLOOKUP(Tabla1[[#This Row],[Insumos]],Tabla10[Insumo],Tabla10[InsumoAbrev],"",0))</f>
        <v>lsViaticosDP</v>
      </c>
      <c r="L95" s="501" t="s">
        <v>2006</v>
      </c>
      <c r="M95" s="499" t="str">
        <f>IF(Tabla1[[#This Row],[Descripción]]="","",_xlfn.XLOOKUP(Tabla1[[#This Row],[Descripción]],Tabla10[Descripción],Tabla10[Unidad de Medida],"",0))</f>
        <v>Depósito</v>
      </c>
      <c r="N95" s="509">
        <v>14</v>
      </c>
      <c r="O95" s="511">
        <f>IF(Tabla1[[#This Row],[Descripción]]="","",_xlfn.XLOOKUP(Tabla1[[#This Row],[Descripción]],Tabla10[Descripción],Tabla10[Precio Unitario],0))</f>
        <v>1700</v>
      </c>
      <c r="P95" s="511">
        <f>IF(Tabla1[[#This Row],[Cantidad de Insumos]]="","",Tabla1[[#This Row],[Precio Unitario]]*Tabla1[[#This Row],[Cantidad de Insumos]])</f>
        <v>23800</v>
      </c>
      <c r="Q95" s="511" t="str">
        <f>IF(Tabla1[[#This Row],[Descripción]]="","",_xlfn.XLOOKUP(Tabla1[[#This Row],[Descripción]],Tabla10[Descripción],Tabla10[CODIGO PRESUPUESTARIO],0))</f>
        <v>2.2.3.1.01</v>
      </c>
      <c r="R95" s="500" t="s">
        <v>2001</v>
      </c>
    </row>
    <row r="96" spans="2:18" ht="38.25">
      <c r="B96" s="190" t="e">
        <f>IF('Formulario PPGR3'!$G96="","",CONCATENATE('Formulario PPGR3'!$C96,".",'Formulario PPGR3'!$D96,".",'Formulario PPGR3'!$E96,".",'Formulario PPGR3'!$F96))</f>
        <v>#REF!</v>
      </c>
      <c r="C96" s="190" t="e">
        <f>IF('Formulario PPGR3'!$G96="","",'Formulario PPGR1'!#REF!)</f>
        <v>#REF!</v>
      </c>
      <c r="D96" s="190" t="e">
        <f>IF('Formulario PPGR3'!$G96="","",'Formulario PPGR1'!#REF!)</f>
        <v>#REF!</v>
      </c>
      <c r="E96" s="190" t="e">
        <f>IF('Formulario PPGR3'!$G96="","",'Formulario PPGR1'!#REF!)</f>
        <v>#REF!</v>
      </c>
      <c r="F96" s="190" t="e">
        <f>IF('Formulario PPGR3'!$G96="","",'Formulario PPGR1'!#REF!)</f>
        <v>#REF!</v>
      </c>
      <c r="G96" s="507" t="s">
        <v>1377</v>
      </c>
      <c r="H96" s="497" t="str" cm="1">
        <f t="array" ref="H96">IF(Tabla1[[#This Row],[Código_Actividad]]="","",_xlfn.XLOOKUP(Tabla1[[#This Row],[Código_Actividad]],CodigoActividad,Tabla2[Actividades Programables Presupuestables],"",0))</f>
        <v>Capacitación sobre detención de perfiles sospechosos y cambio de identidad</v>
      </c>
      <c r="I96" s="498">
        <f>IFERROR(VLOOKUP('Formulario PPGR3'!$G96,'Formulario PPGR2'!$H$9:$V$721,15,FALSE),"")</f>
        <v>16</v>
      </c>
      <c r="J96" s="502" t="s">
        <v>1999</v>
      </c>
      <c r="K96" s="500" t="str">
        <f>IF(Tabla1[[#This Row],[Insumos]]="","",_xlfn.XLOOKUP(Tabla1[[#This Row],[Insumos]],Tabla10[Insumo],Tabla10[InsumoAbrev],"",0))</f>
        <v>lsAlimentosyBebidas</v>
      </c>
      <c r="L96" s="501" t="s">
        <v>2017</v>
      </c>
      <c r="M96" s="499" t="str">
        <f>IF(Tabla1[[#This Row],[Descripción]]="","",_xlfn.XLOOKUP(Tabla1[[#This Row],[Descripción]],Tabla10[Descripción],Tabla10[Unidad de Medida],"",0))</f>
        <v>unidad</v>
      </c>
      <c r="N96" s="509">
        <v>16</v>
      </c>
      <c r="O96" s="511">
        <f>IF(Tabla1[[#This Row],[Descripción]]="","",_xlfn.XLOOKUP(Tabla1[[#This Row],[Descripción]],Tabla10[Descripción],Tabla10[Precio Unitario],0))</f>
        <v>19706</v>
      </c>
      <c r="P96" s="511">
        <f>IF(Tabla1[[#This Row],[Cantidad de Insumos]]="","",Tabla1[[#This Row],[Precio Unitario]]*Tabla1[[#This Row],[Cantidad de Insumos]])</f>
        <v>315296</v>
      </c>
      <c r="Q96" s="511" t="str">
        <f>IF(Tabla1[[#This Row],[Descripción]]="","",_xlfn.XLOOKUP(Tabla1[[#This Row],[Descripción]],Tabla10[Descripción],Tabla10[CODIGO PRESUPUESTARIO],0))</f>
        <v>2.3.1.1.01</v>
      </c>
      <c r="R96" s="500" t="s">
        <v>2001</v>
      </c>
    </row>
    <row r="97" spans="2:18" ht="25.5">
      <c r="B97" s="190" t="e">
        <f>IF('Formulario PPGR3'!$G97="","",CONCATENATE('Formulario PPGR3'!$C97,".",'Formulario PPGR3'!$D97,".",'Formulario PPGR3'!$E97,".",'Formulario PPGR3'!$F97))</f>
        <v>#REF!</v>
      </c>
      <c r="C97" s="190" t="e">
        <f>IF('Formulario PPGR3'!$G97="","",'Formulario PPGR1'!#REF!)</f>
        <v>#REF!</v>
      </c>
      <c r="D97" s="190" t="e">
        <f>IF('Formulario PPGR3'!$G97="","",'Formulario PPGR1'!#REF!)</f>
        <v>#REF!</v>
      </c>
      <c r="E97" s="190" t="e">
        <f>IF('Formulario PPGR3'!$G97="","",'Formulario PPGR1'!#REF!)</f>
        <v>#REF!</v>
      </c>
      <c r="F97" s="190" t="e">
        <f>IF('Formulario PPGR3'!$G97="","",'Formulario PPGR1'!#REF!)</f>
        <v>#REF!</v>
      </c>
      <c r="G97" s="507" t="s">
        <v>1377</v>
      </c>
      <c r="H97" s="497" t="str" cm="1">
        <f t="array" ref="H97">IF(Tabla1[[#This Row],[Código_Actividad]]="","",_xlfn.XLOOKUP(Tabla1[[#This Row],[Código_Actividad]],CodigoActividad,Tabla2[Actividades Programables Presupuestables],"",0))</f>
        <v>Capacitación sobre detención de perfiles sospechosos y cambio de identidad</v>
      </c>
      <c r="I97" s="498">
        <f>IFERROR(VLOOKUP('Formulario PPGR3'!$G97,'Formulario PPGR2'!$H$9:$V$721,15,FALSE),"")</f>
        <v>16</v>
      </c>
      <c r="J97" s="502" t="s">
        <v>2002</v>
      </c>
      <c r="K97" s="500" t="str">
        <f>IF(Tabla1[[#This Row],[Insumos]]="","",_xlfn.XLOOKUP(Tabla1[[#This Row],[Insumos]],Tabla10[Insumo],Tabla10[InsumoAbrev],"",0))</f>
        <v>lsGasoil</v>
      </c>
      <c r="L97" s="501" t="s">
        <v>2003</v>
      </c>
      <c r="M97" s="499" t="str">
        <f>IF(Tabla1[[#This Row],[Descripción]]="","",_xlfn.XLOOKUP(Tabla1[[#This Row],[Descripción]],Tabla10[Descripción],Tabla10[Unidad de Medida],"",0))</f>
        <v>galon</v>
      </c>
      <c r="N97" s="509">
        <v>224</v>
      </c>
      <c r="O97" s="511">
        <f>IF(Tabla1[[#This Row],[Descripción]]="","",_xlfn.XLOOKUP(Tabla1[[#This Row],[Descripción]],Tabla10[Descripción],Tabla10[Precio Unitario],0))</f>
        <v>240</v>
      </c>
      <c r="P97" s="511">
        <f>IF(Tabla1[[#This Row],[Cantidad de Insumos]]="","",Tabla1[[#This Row],[Precio Unitario]]*Tabla1[[#This Row],[Cantidad de Insumos]])</f>
        <v>53760</v>
      </c>
      <c r="Q97" s="511" t="str">
        <f>IF(Tabla1[[#This Row],[Descripción]]="","",_xlfn.XLOOKUP(Tabla1[[#This Row],[Descripción]],Tabla10[Descripción],Tabla10[CODIGO PRESUPUESTARIO],0))</f>
        <v>2.3.7.1.02</v>
      </c>
      <c r="R97" s="500" t="s">
        <v>2001</v>
      </c>
    </row>
    <row r="98" spans="2:18" ht="25.5">
      <c r="B98" s="190" t="e">
        <f>IF('Formulario PPGR3'!$G98="","",CONCATENATE('Formulario PPGR3'!$C98,".",'Formulario PPGR3'!$D98,".",'Formulario PPGR3'!$E98,".",'Formulario PPGR3'!$F98))</f>
        <v>#REF!</v>
      </c>
      <c r="C98" s="190" t="e">
        <f>IF('Formulario PPGR3'!$G98="","",'Formulario PPGR1'!#REF!)</f>
        <v>#REF!</v>
      </c>
      <c r="D98" s="190" t="e">
        <f>IF('Formulario PPGR3'!$G98="","",'Formulario PPGR1'!#REF!)</f>
        <v>#REF!</v>
      </c>
      <c r="E98" s="190" t="e">
        <f>IF('Formulario PPGR3'!$G98="","",'Formulario PPGR1'!#REF!)</f>
        <v>#REF!</v>
      </c>
      <c r="F98" s="190" t="e">
        <f>IF('Formulario PPGR3'!$G98="","",'Formulario PPGR1'!#REF!)</f>
        <v>#REF!</v>
      </c>
      <c r="G98" s="507" t="s">
        <v>1377</v>
      </c>
      <c r="H98" s="497" t="str" cm="1">
        <f t="array" ref="H98">IF(Tabla1[[#This Row],[Código_Actividad]]="","",_xlfn.XLOOKUP(Tabla1[[#This Row],[Código_Actividad]],CodigoActividad,Tabla2[Actividades Programables Presupuestables],"",0))</f>
        <v>Capacitación sobre detención de perfiles sospechosos y cambio de identidad</v>
      </c>
      <c r="I98" s="498">
        <f>IFERROR(VLOOKUP('Formulario PPGR3'!$G98,'Formulario PPGR2'!$H$9:$V$721,15,FALSE),"")</f>
        <v>16</v>
      </c>
      <c r="J98" s="502" t="s">
        <v>2004</v>
      </c>
      <c r="K98" s="500" t="str">
        <f>IF(Tabla1[[#This Row],[Insumos]]="","",_xlfn.XLOOKUP(Tabla1[[#This Row],[Insumos]],Tabla10[Insumo],Tabla10[InsumoAbrev],"",0))</f>
        <v>lsViaticosDP</v>
      </c>
      <c r="L98" s="501" t="s">
        <v>2005</v>
      </c>
      <c r="M98" s="499" t="str">
        <f>IF(Tabla1[[#This Row],[Descripción]]="","",_xlfn.XLOOKUP(Tabla1[[#This Row],[Descripción]],Tabla10[Descripción],Tabla10[Unidad de Medida],"",0))</f>
        <v>Depósito</v>
      </c>
      <c r="N98" s="509">
        <v>32</v>
      </c>
      <c r="O98" s="511">
        <f>IF(Tabla1[[#This Row],[Descripción]]="","",_xlfn.XLOOKUP(Tabla1[[#This Row],[Descripción]],Tabla10[Descripción],Tabla10[Precio Unitario],0))</f>
        <v>2150</v>
      </c>
      <c r="P98" s="511">
        <f>IF(Tabla1[[#This Row],[Cantidad de Insumos]]="","",Tabla1[[#This Row],[Precio Unitario]]*Tabla1[[#This Row],[Cantidad de Insumos]])</f>
        <v>68800</v>
      </c>
      <c r="Q98" s="511" t="str">
        <f>IF(Tabla1[[#This Row],[Descripción]]="","",_xlfn.XLOOKUP(Tabla1[[#This Row],[Descripción]],Tabla10[Descripción],Tabla10[CODIGO PRESUPUESTARIO],0))</f>
        <v>2.2.3.1.01</v>
      </c>
      <c r="R98" s="500" t="s">
        <v>2001</v>
      </c>
    </row>
    <row r="99" spans="2:18" ht="25.5">
      <c r="B99" s="190" t="e">
        <f>IF('Formulario PPGR3'!$G99="","",CONCATENATE('Formulario PPGR3'!$C99,".",'Formulario PPGR3'!$D99,".",'Formulario PPGR3'!$E99,".",'Formulario PPGR3'!$F99))</f>
        <v>#REF!</v>
      </c>
      <c r="C99" s="190" t="e">
        <f>IF('Formulario PPGR3'!$G99="","",'Formulario PPGR1'!#REF!)</f>
        <v>#REF!</v>
      </c>
      <c r="D99" s="190" t="e">
        <f>IF('Formulario PPGR3'!$G99="","",'Formulario PPGR1'!#REF!)</f>
        <v>#REF!</v>
      </c>
      <c r="E99" s="190" t="e">
        <f>IF('Formulario PPGR3'!$G99="","",'Formulario PPGR1'!#REF!)</f>
        <v>#REF!</v>
      </c>
      <c r="F99" s="190" t="e">
        <f>IF('Formulario PPGR3'!$G99="","",'Formulario PPGR1'!#REF!)</f>
        <v>#REF!</v>
      </c>
      <c r="G99" s="507" t="s">
        <v>1377</v>
      </c>
      <c r="H99" s="497" t="str" cm="1">
        <f t="array" ref="H99">IF(Tabla1[[#This Row],[Código_Actividad]]="","",_xlfn.XLOOKUP(Tabla1[[#This Row],[Código_Actividad]],CodigoActividad,Tabla2[Actividades Programables Presupuestables],"",0))</f>
        <v>Capacitación sobre detención de perfiles sospechosos y cambio de identidad</v>
      </c>
      <c r="I99" s="498">
        <f>IFERROR(VLOOKUP('Formulario PPGR3'!$G99,'Formulario PPGR2'!$H$9:$V$721,15,FALSE),"")</f>
        <v>16</v>
      </c>
      <c r="J99" s="502" t="s">
        <v>2004</v>
      </c>
      <c r="K99" s="500" t="str">
        <f>IF(Tabla1[[#This Row],[Insumos]]="","",_xlfn.XLOOKUP(Tabla1[[#This Row],[Insumos]],Tabla10[Insumo],Tabla10[InsumoAbrev],"",0))</f>
        <v>lsViaticosDP</v>
      </c>
      <c r="L99" s="501" t="s">
        <v>2006</v>
      </c>
      <c r="M99" s="499" t="str">
        <f>IF(Tabla1[[#This Row],[Descripción]]="","",_xlfn.XLOOKUP(Tabla1[[#This Row],[Descripción]],Tabla10[Descripción],Tabla10[Unidad de Medida],"",0))</f>
        <v>Depósito</v>
      </c>
      <c r="N99" s="509">
        <v>16</v>
      </c>
      <c r="O99" s="511">
        <f>IF(Tabla1[[#This Row],[Descripción]]="","",_xlfn.XLOOKUP(Tabla1[[#This Row],[Descripción]],Tabla10[Descripción],Tabla10[Precio Unitario],0))</f>
        <v>1700</v>
      </c>
      <c r="P99" s="511">
        <f>IF(Tabla1[[#This Row],[Cantidad de Insumos]]="","",Tabla1[[#This Row],[Precio Unitario]]*Tabla1[[#This Row],[Cantidad de Insumos]])</f>
        <v>27200</v>
      </c>
      <c r="Q99" s="511" t="str">
        <f>IF(Tabla1[[#This Row],[Descripción]]="","",_xlfn.XLOOKUP(Tabla1[[#This Row],[Descripción]],Tabla10[Descripción],Tabla10[CODIGO PRESUPUESTARIO],0))</f>
        <v>2.2.3.1.01</v>
      </c>
      <c r="R99" s="500" t="s">
        <v>2001</v>
      </c>
    </row>
    <row r="100" spans="2:18" ht="38.25">
      <c r="B100" s="190" t="e">
        <f>IF('Formulario PPGR3'!$G100="","",CONCATENATE('Formulario PPGR3'!$C100,".",'Formulario PPGR3'!$D100,".",'Formulario PPGR3'!$E100,".",'Formulario PPGR3'!$F100))</f>
        <v>#REF!</v>
      </c>
      <c r="C100" s="190" t="e">
        <f>IF('Formulario PPGR3'!$G100="","",'Formulario PPGR1'!#REF!)</f>
        <v>#REF!</v>
      </c>
      <c r="D100" s="190" t="e">
        <f>IF('Formulario PPGR3'!$G100="","",'Formulario PPGR1'!#REF!)</f>
        <v>#REF!</v>
      </c>
      <c r="E100" s="190" t="e">
        <f>IF('Formulario PPGR3'!$G100="","",'Formulario PPGR1'!#REF!)</f>
        <v>#REF!</v>
      </c>
      <c r="F100" s="190" t="e">
        <f>IF('Formulario PPGR3'!$G100="","",'Formulario PPGR1'!#REF!)</f>
        <v>#REF!</v>
      </c>
      <c r="G100" s="507" t="s">
        <v>1379</v>
      </c>
      <c r="H100" s="497" t="str" cm="1">
        <f t="array" ref="H100">IF(Tabla1[[#This Row],[Código_Actividad]]="","",_xlfn.XLOOKUP(Tabla1[[#This Row],[Código_Actividad]],CodigoActividad,Tabla2[Actividades Programables Presupuestables],"",0))</f>
        <v>Taller de resolución alternativa de conflictos (RAC)</v>
      </c>
      <c r="I100" s="498">
        <f>IFERROR(VLOOKUP('Formulario PPGR3'!$G100,'Formulario PPGR2'!$H$9:$V$721,15,FALSE),"")</f>
        <v>3</v>
      </c>
      <c r="J100" s="502" t="s">
        <v>1999</v>
      </c>
      <c r="K100" s="500" t="str">
        <f>IF(Tabla1[[#This Row],[Insumos]]="","",_xlfn.XLOOKUP(Tabla1[[#This Row],[Insumos]],Tabla10[Insumo],Tabla10[InsumoAbrev],"",0))</f>
        <v>lsAlimentosyBebidas</v>
      </c>
      <c r="L100" s="501" t="s">
        <v>2017</v>
      </c>
      <c r="M100" s="499" t="str">
        <f>IF(Tabla1[[#This Row],[Descripción]]="","",_xlfn.XLOOKUP(Tabla1[[#This Row],[Descripción]],Tabla10[Descripción],Tabla10[Unidad de Medida],"",0))</f>
        <v>unidad</v>
      </c>
      <c r="N100" s="509">
        <v>3</v>
      </c>
      <c r="O100" s="511">
        <f>IF(Tabla1[[#This Row],[Descripción]]="","",_xlfn.XLOOKUP(Tabla1[[#This Row],[Descripción]],Tabla10[Descripción],Tabla10[Precio Unitario],0))</f>
        <v>19706</v>
      </c>
      <c r="P100" s="511">
        <f>IF(Tabla1[[#This Row],[Cantidad de Insumos]]="","",Tabla1[[#This Row],[Precio Unitario]]*Tabla1[[#This Row],[Cantidad de Insumos]])</f>
        <v>59118</v>
      </c>
      <c r="Q100" s="511" t="str">
        <f>IF(Tabla1[[#This Row],[Descripción]]="","",_xlfn.XLOOKUP(Tabla1[[#This Row],[Descripción]],Tabla10[Descripción],Tabla10[CODIGO PRESUPUESTARIO],0))</f>
        <v>2.3.1.1.01</v>
      </c>
      <c r="R100" s="500" t="s">
        <v>2001</v>
      </c>
    </row>
    <row r="101" spans="2:18">
      <c r="B101" s="190" t="e">
        <f>IF('Formulario PPGR3'!$G101="","",CONCATENATE('Formulario PPGR3'!$C101,".",'Formulario PPGR3'!$D101,".",'Formulario PPGR3'!$E101,".",'Formulario PPGR3'!$F101))</f>
        <v>#REF!</v>
      </c>
      <c r="C101" s="190" t="e">
        <f>IF('Formulario PPGR3'!$G101="","",'Formulario PPGR1'!#REF!)</f>
        <v>#REF!</v>
      </c>
      <c r="D101" s="190" t="e">
        <f>IF('Formulario PPGR3'!$G101="","",'Formulario PPGR1'!#REF!)</f>
        <v>#REF!</v>
      </c>
      <c r="E101" s="190" t="e">
        <f>IF('Formulario PPGR3'!$G101="","",'Formulario PPGR1'!#REF!)</f>
        <v>#REF!</v>
      </c>
      <c r="F101" s="190" t="e">
        <f>IF('Formulario PPGR3'!$G101="","",'Formulario PPGR1'!#REF!)</f>
        <v>#REF!</v>
      </c>
      <c r="G101" s="507" t="s">
        <v>1379</v>
      </c>
      <c r="H101" s="497" t="str" cm="1">
        <f t="array" ref="H101">IF(Tabla1[[#This Row],[Código_Actividad]]="","",_xlfn.XLOOKUP(Tabla1[[#This Row],[Código_Actividad]],CodigoActividad,Tabla2[Actividades Programables Presupuestables],"",0))</f>
        <v>Taller de resolución alternativa de conflictos (RAC)</v>
      </c>
      <c r="I101" s="498">
        <f>IFERROR(VLOOKUP('Formulario PPGR3'!$G101,'Formulario PPGR2'!$H$9:$V$721,15,FALSE),"")</f>
        <v>3</v>
      </c>
      <c r="J101" s="502" t="s">
        <v>2015</v>
      </c>
      <c r="K101" s="500" t="str">
        <f>IF(Tabla1[[#This Row],[Insumos]]="","",_xlfn.XLOOKUP(Tabla1[[#This Row],[Insumos]],Tabla10[Insumo],Tabla10[InsumoAbrev],"",0))</f>
        <v>lsServiciosTecnicosProfesionales</v>
      </c>
      <c r="L101" s="501" t="s">
        <v>2016</v>
      </c>
      <c r="M101" s="499" t="str">
        <f>IF(Tabla1[[#This Row],[Descripción]]="","",_xlfn.XLOOKUP(Tabla1[[#This Row],[Descripción]],Tabla10[Descripción],Tabla10[Unidad de Medida],"",0))</f>
        <v xml:space="preserve">Cheque </v>
      </c>
      <c r="N101" s="509">
        <v>3</v>
      </c>
      <c r="O101" s="511">
        <f>IF(Tabla1[[#This Row],[Descripción]]="","",_xlfn.XLOOKUP(Tabla1[[#This Row],[Descripción]],Tabla10[Descripción],Tabla10[Precio Unitario],0))</f>
        <v>3000</v>
      </c>
      <c r="P101" s="511">
        <f>IF(Tabla1[[#This Row],[Cantidad de Insumos]]="","",Tabla1[[#This Row],[Precio Unitario]]*Tabla1[[#This Row],[Cantidad de Insumos]])</f>
        <v>9000</v>
      </c>
      <c r="Q101" s="511" t="str">
        <f>IF(Tabla1[[#This Row],[Descripción]]="","",_xlfn.XLOOKUP(Tabla1[[#This Row],[Descripción]],Tabla10[Descripción],Tabla10[CODIGO PRESUPUESTARIO],0))</f>
        <v>2.2.8.7.06</v>
      </c>
      <c r="R101" s="500" t="s">
        <v>2001</v>
      </c>
    </row>
    <row r="102" spans="2:18" ht="38.25">
      <c r="B102" s="190" t="e">
        <f>IF('Formulario PPGR3'!$G102="","",CONCATENATE('Formulario PPGR3'!$C102,".",'Formulario PPGR3'!$D102,".",'Formulario PPGR3'!$E102,".",'Formulario PPGR3'!$F102))</f>
        <v>#REF!</v>
      </c>
      <c r="C102" s="190" t="e">
        <f>IF('Formulario PPGR3'!$G102="","",'Formulario PPGR1'!#REF!)</f>
        <v>#REF!</v>
      </c>
      <c r="D102" s="190" t="e">
        <f>IF('Formulario PPGR3'!$G102="","",'Formulario PPGR1'!#REF!)</f>
        <v>#REF!</v>
      </c>
      <c r="E102" s="190" t="e">
        <f>IF('Formulario PPGR3'!$G102="","",'Formulario PPGR1'!#REF!)</f>
        <v>#REF!</v>
      </c>
      <c r="F102" s="190" t="e">
        <f>IF('Formulario PPGR3'!$G102="","",'Formulario PPGR1'!#REF!)</f>
        <v>#REF!</v>
      </c>
      <c r="G102" s="507" t="s">
        <v>1381</v>
      </c>
      <c r="H102" s="497" t="str" cm="1">
        <f t="array" ref="H102">IF(Tabla1[[#This Row],[Código_Actividad]]="","",_xlfn.XLOOKUP(Tabla1[[#This Row],[Código_Actividad]],CodigoActividad,Tabla2[Actividades Programables Presupuestables],"",0))</f>
        <v>Taller de socialización del programa de seguridad física</v>
      </c>
      <c r="I102" s="498">
        <f>IFERROR(VLOOKUP('Formulario PPGR3'!$G102,'Formulario PPGR2'!$H$9:$V$721,15,FALSE),"")</f>
        <v>1</v>
      </c>
      <c r="J102" s="502" t="s">
        <v>1999</v>
      </c>
      <c r="K102" s="500" t="str">
        <f>IF(Tabla1[[#This Row],[Insumos]]="","",_xlfn.XLOOKUP(Tabla1[[#This Row],[Insumos]],Tabla10[Insumo],Tabla10[InsumoAbrev],"",0))</f>
        <v>lsAlimentosyBebidas</v>
      </c>
      <c r="L102" s="501" t="s">
        <v>2017</v>
      </c>
      <c r="M102" s="499" t="str">
        <f>IF(Tabla1[[#This Row],[Descripción]]="","",_xlfn.XLOOKUP(Tabla1[[#This Row],[Descripción]],Tabla10[Descripción],Tabla10[Unidad de Medida],"",0))</f>
        <v>unidad</v>
      </c>
      <c r="N102" s="509">
        <f>+Tabla1[[#This Row],[Total de Actividades ]]</f>
        <v>1</v>
      </c>
      <c r="O102" s="511">
        <f>IF(Tabla1[[#This Row],[Descripción]]="","",_xlfn.XLOOKUP(Tabla1[[#This Row],[Descripción]],Tabla10[Descripción],Tabla10[Precio Unitario],0))</f>
        <v>19706</v>
      </c>
      <c r="P102" s="511">
        <f>IF(Tabla1[[#This Row],[Cantidad de Insumos]]="","",Tabla1[[#This Row],[Precio Unitario]]*Tabla1[[#This Row],[Cantidad de Insumos]])</f>
        <v>19706</v>
      </c>
      <c r="Q102" s="511" t="str">
        <f>IF(Tabla1[[#This Row],[Descripción]]="","",_xlfn.XLOOKUP(Tabla1[[#This Row],[Descripción]],Tabla10[Descripción],Tabla10[CODIGO PRESUPUESTARIO],0))</f>
        <v>2.3.1.1.01</v>
      </c>
      <c r="R102" s="500" t="s">
        <v>2001</v>
      </c>
    </row>
    <row r="103" spans="2:18" ht="38.25">
      <c r="B103" s="190" t="e">
        <f>IF('Formulario PPGR3'!$G103="","",CONCATENATE('Formulario PPGR3'!$C103,".",'Formulario PPGR3'!$D103,".",'Formulario PPGR3'!$E103,".",'Formulario PPGR3'!$F103))</f>
        <v>#REF!</v>
      </c>
      <c r="C103" s="190" t="e">
        <f>IF('Formulario PPGR3'!$G103="","",'Formulario PPGR1'!#REF!)</f>
        <v>#REF!</v>
      </c>
      <c r="D103" s="190" t="e">
        <f>IF('Formulario PPGR3'!$G103="","",'Formulario PPGR1'!#REF!)</f>
        <v>#REF!</v>
      </c>
      <c r="E103" s="190" t="e">
        <f>IF('Formulario PPGR3'!$G103="","",'Formulario PPGR1'!#REF!)</f>
        <v>#REF!</v>
      </c>
      <c r="F103" s="190" t="e">
        <f>IF('Formulario PPGR3'!$G103="","",'Formulario PPGR1'!#REF!)</f>
        <v>#REF!</v>
      </c>
      <c r="G103" s="507" t="s">
        <v>1383</v>
      </c>
      <c r="H103" s="497" t="str" cm="1">
        <f t="array" ref="H103">IF(Tabla1[[#This Row],[Código_Actividad]]="","",_xlfn.XLOOKUP(Tabla1[[#This Row],[Código_Actividad]],CodigoActividad,Tabla2[Actividades Programables Presupuestables],"",0))</f>
        <v>Seguimiento al Programa de Seguridad Integral y Gestión de Riesgos de los establecimientos de la Red SNS</v>
      </c>
      <c r="I103" s="498">
        <f>IFERROR(VLOOKUP('Formulario PPGR3'!$G103,'Formulario PPGR2'!$H$9:$V$721,15,FALSE),"")</f>
        <v>6</v>
      </c>
      <c r="J103" s="502" t="s">
        <v>1999</v>
      </c>
      <c r="K103" s="500" t="str">
        <f>IF(Tabla1[[#This Row],[Insumos]]="","",_xlfn.XLOOKUP(Tabla1[[#This Row],[Insumos]],Tabla10[Insumo],Tabla10[InsumoAbrev],"",0))</f>
        <v>lsAlimentosyBebidas</v>
      </c>
      <c r="L103" s="501" t="s">
        <v>2017</v>
      </c>
      <c r="M103" s="499" t="str">
        <f>IF(Tabla1[[#This Row],[Descripción]]="","",_xlfn.XLOOKUP(Tabla1[[#This Row],[Descripción]],Tabla10[Descripción],Tabla10[Unidad de Medida],"",0))</f>
        <v>unidad</v>
      </c>
      <c r="N103" s="509">
        <f>+Tabla1[[#This Row],[Total de Actividades ]]</f>
        <v>6</v>
      </c>
      <c r="O103" s="511">
        <f>IF(Tabla1[[#This Row],[Descripción]]="","",_xlfn.XLOOKUP(Tabla1[[#This Row],[Descripción]],Tabla10[Descripción],Tabla10[Precio Unitario],0))</f>
        <v>19706</v>
      </c>
      <c r="P103" s="511">
        <f>IF(Tabla1[[#This Row],[Cantidad de Insumos]]="","",Tabla1[[#This Row],[Precio Unitario]]*Tabla1[[#This Row],[Cantidad de Insumos]])</f>
        <v>118236</v>
      </c>
      <c r="Q103" s="511" t="str">
        <f>IF(Tabla1[[#This Row],[Descripción]]="","",_xlfn.XLOOKUP(Tabla1[[#This Row],[Descripción]],Tabla10[Descripción],Tabla10[CODIGO PRESUPUESTARIO],0))</f>
        <v>2.3.1.1.01</v>
      </c>
      <c r="R103" s="500" t="s">
        <v>2001</v>
      </c>
    </row>
    <row r="104" spans="2:18" ht="38.25">
      <c r="B104" s="190" t="e">
        <f>IF('Formulario PPGR3'!$G104="","",CONCATENATE('Formulario PPGR3'!$C104,".",'Formulario PPGR3'!$D104,".",'Formulario PPGR3'!$E104,".",'Formulario PPGR3'!$F104))</f>
        <v>#REF!</v>
      </c>
      <c r="C104" s="190" t="e">
        <f>IF('Formulario PPGR3'!$G104="","",'Formulario PPGR1'!#REF!)</f>
        <v>#REF!</v>
      </c>
      <c r="D104" s="190" t="e">
        <f>IF('Formulario PPGR3'!$G104="","",'Formulario PPGR1'!#REF!)</f>
        <v>#REF!</v>
      </c>
      <c r="E104" s="190" t="e">
        <f>IF('Formulario PPGR3'!$G104="","",'Formulario PPGR1'!#REF!)</f>
        <v>#REF!</v>
      </c>
      <c r="F104" s="190" t="e">
        <f>IF('Formulario PPGR3'!$G104="","",'Formulario PPGR1'!#REF!)</f>
        <v>#REF!</v>
      </c>
      <c r="G104" s="507" t="s">
        <v>1385</v>
      </c>
      <c r="H104" s="497" t="str" cm="1">
        <f t="array" ref="H104">IF(Tabla1[[#This Row],[Código_Actividad]]="","",_xlfn.XLOOKUP(Tabla1[[#This Row],[Código_Actividad]],CodigoActividad,Tabla2[Actividades Programables Presupuestables],"",0))</f>
        <v>Reunión de revisión y seguimiento del programa de seguridad física</v>
      </c>
      <c r="I104" s="498">
        <f>IFERROR(VLOOKUP('Formulario PPGR3'!$G104,'Formulario PPGR2'!$H$9:$V$721,15,FALSE),"")</f>
        <v>6</v>
      </c>
      <c r="J104" s="502" t="s">
        <v>1999</v>
      </c>
      <c r="K104" s="500" t="str">
        <f>IF(Tabla1[[#This Row],[Insumos]]="","",_xlfn.XLOOKUP(Tabla1[[#This Row],[Insumos]],Tabla10[Insumo],Tabla10[InsumoAbrev],"",0))</f>
        <v>lsAlimentosyBebidas</v>
      </c>
      <c r="L104" s="501" t="s">
        <v>2017</v>
      </c>
      <c r="M104" s="499" t="str">
        <f>IF(Tabla1[[#This Row],[Descripción]]="","",_xlfn.XLOOKUP(Tabla1[[#This Row],[Descripción]],Tabla10[Descripción],Tabla10[Unidad de Medida],"",0))</f>
        <v>unidad</v>
      </c>
      <c r="N104" s="509">
        <f>+Tabla1[[#This Row],[Total de Actividades ]]</f>
        <v>6</v>
      </c>
      <c r="O104" s="511">
        <f>IF(Tabla1[[#This Row],[Descripción]]="","",_xlfn.XLOOKUP(Tabla1[[#This Row],[Descripción]],Tabla10[Descripción],Tabla10[Precio Unitario],0))</f>
        <v>19706</v>
      </c>
      <c r="P104" s="511">
        <f>IF(Tabla1[[#This Row],[Cantidad de Insumos]]="","",Tabla1[[#This Row],[Precio Unitario]]*Tabla1[[#This Row],[Cantidad de Insumos]])</f>
        <v>118236</v>
      </c>
      <c r="Q104" s="511" t="str">
        <f>IF(Tabla1[[#This Row],[Descripción]]="","",_xlfn.XLOOKUP(Tabla1[[#This Row],[Descripción]],Tabla10[Descripción],Tabla10[CODIGO PRESUPUESTARIO],0))</f>
        <v>2.3.1.1.01</v>
      </c>
      <c r="R104" s="500" t="s">
        <v>2001</v>
      </c>
    </row>
    <row r="105" spans="2:18" ht="38.25">
      <c r="B105" s="190" t="e">
        <f>IF('Formulario PPGR3'!$G105="","",CONCATENATE('Formulario PPGR3'!$C105,".",'Formulario PPGR3'!$D105,".",'Formulario PPGR3'!$E105,".",'Formulario PPGR3'!$F105))</f>
        <v>#REF!</v>
      </c>
      <c r="C105" s="190" t="e">
        <f>IF('Formulario PPGR3'!$G105="","",'Formulario PPGR1'!#REF!)</f>
        <v>#REF!</v>
      </c>
      <c r="D105" s="190" t="e">
        <f>IF('Formulario PPGR3'!$G105="","",'Formulario PPGR1'!#REF!)</f>
        <v>#REF!</v>
      </c>
      <c r="E105" s="190" t="e">
        <f>IF('Formulario PPGR3'!$G105="","",'Formulario PPGR1'!#REF!)</f>
        <v>#REF!</v>
      </c>
      <c r="F105" s="190" t="e">
        <f>IF('Formulario PPGR3'!$G105="","",'Formulario PPGR1'!#REF!)</f>
        <v>#REF!</v>
      </c>
      <c r="G105" s="507" t="s">
        <v>1389</v>
      </c>
      <c r="H105" s="497" t="str" cm="1">
        <f t="array" ref="H105">IF(Tabla1[[#This Row],[Código_Actividad]]="","",_xlfn.XLOOKUP(Tabla1[[#This Row],[Código_Actividad]],CodigoActividad,Tabla2[Actividades Programables Presupuestables],"",0))</f>
        <v>Capacitación sobre manejo de situaciones de emergencias y ciberseguridad</v>
      </c>
      <c r="I105" s="498">
        <f>IFERROR(VLOOKUP('Formulario PPGR3'!$G105,'Formulario PPGR2'!$H$9:$V$721,15,FALSE),"")</f>
        <v>14</v>
      </c>
      <c r="J105" s="502" t="s">
        <v>1999</v>
      </c>
      <c r="K105" s="500" t="str">
        <f>IF(Tabla1[[#This Row],[Insumos]]="","",_xlfn.XLOOKUP(Tabla1[[#This Row],[Insumos]],Tabla10[Insumo],Tabla10[InsumoAbrev],"",0))</f>
        <v>lsAlimentosyBebidas</v>
      </c>
      <c r="L105" s="501" t="s">
        <v>2017</v>
      </c>
      <c r="M105" s="499" t="str">
        <f>IF(Tabla1[[#This Row],[Descripción]]="","",_xlfn.XLOOKUP(Tabla1[[#This Row],[Descripción]],Tabla10[Descripción],Tabla10[Unidad de Medida],"",0))</f>
        <v>unidad</v>
      </c>
      <c r="N105" s="509">
        <f>+Tabla1[[#This Row],[Total de Actividades ]]</f>
        <v>14</v>
      </c>
      <c r="O105" s="511">
        <f>IF(Tabla1[[#This Row],[Descripción]]="","",_xlfn.XLOOKUP(Tabla1[[#This Row],[Descripción]],Tabla10[Descripción],Tabla10[Precio Unitario],0))</f>
        <v>19706</v>
      </c>
      <c r="P105" s="511">
        <f>IF(Tabla1[[#This Row],[Cantidad de Insumos]]="","",Tabla1[[#This Row],[Precio Unitario]]*Tabla1[[#This Row],[Cantidad de Insumos]])</f>
        <v>275884</v>
      </c>
      <c r="Q105" s="511" t="str">
        <f>IF(Tabla1[[#This Row],[Descripción]]="","",_xlfn.XLOOKUP(Tabla1[[#This Row],[Descripción]],Tabla10[Descripción],Tabla10[CODIGO PRESUPUESTARIO],0))</f>
        <v>2.3.1.1.01</v>
      </c>
      <c r="R105" s="500" t="s">
        <v>2001</v>
      </c>
    </row>
    <row r="106" spans="2:18" ht="51">
      <c r="B106" s="190" t="e">
        <f>IF('Formulario PPGR3'!$G106="","",CONCATENATE('Formulario PPGR3'!$C106,".",'Formulario PPGR3'!$D106,".",'Formulario PPGR3'!$E106,".",'Formulario PPGR3'!$F106))</f>
        <v>#REF!</v>
      </c>
      <c r="C106" s="190" t="e">
        <f>IF('Formulario PPGR3'!$G106="","",'Formulario PPGR1'!#REF!)</f>
        <v>#REF!</v>
      </c>
      <c r="D106" s="190" t="e">
        <f>IF('Formulario PPGR3'!$G106="","",'Formulario PPGR1'!#REF!)</f>
        <v>#REF!</v>
      </c>
      <c r="E106" s="190" t="e">
        <f>IF('Formulario PPGR3'!$G106="","",'Formulario PPGR1'!#REF!)</f>
        <v>#REF!</v>
      </c>
      <c r="F106" s="190" t="e">
        <f>IF('Formulario PPGR3'!$G106="","",'Formulario PPGR1'!#REF!)</f>
        <v>#REF!</v>
      </c>
      <c r="G106" s="507" t="s">
        <v>1402</v>
      </c>
      <c r="H106" s="497" t="str" cm="1">
        <f t="array" ref="H106">IF(Tabla1[[#This Row],[Código_Actividad]]="","",_xlfn.XLOOKUP(Tabla1[[#This Row],[Código_Actividad]],CodigoActividad,Tabla2[Actividades Programables Presupuestables],"",0))</f>
        <v>Desarrollo de un plan de instalación o actualización de dispositivos de seguridad electrónica en los establecimientos prioritarios, enfocándose en las zonas de mayor riesgo.</v>
      </c>
      <c r="I106" s="498">
        <f>IFERROR(VLOOKUP('Formulario PPGR3'!$G106,'Formulario PPGR2'!$H$9:$V$721,15,FALSE),"")</f>
        <v>3</v>
      </c>
      <c r="J106" s="502" t="s">
        <v>2028</v>
      </c>
      <c r="K106" s="500" t="str">
        <f>IF(Tabla1[[#This Row],[Insumos]]="","",_xlfn.XLOOKUP(Tabla1[[#This Row],[Insumos]],Tabla10[Insumo],Tabla10[InsumoAbrev],"",0))</f>
        <v>lsEquiposSeguridad</v>
      </c>
      <c r="L106" s="501" t="s">
        <v>2029</v>
      </c>
      <c r="M106" s="499" t="str">
        <f>IF(Tabla1[[#This Row],[Descripción]]="","",_xlfn.XLOOKUP(Tabla1[[#This Row],[Descripción]],Tabla10[Descripción],Tabla10[Unidad de Medida],"",0))</f>
        <v>unidad</v>
      </c>
      <c r="N106" s="509">
        <v>374</v>
      </c>
      <c r="O106" s="511">
        <f>IF(Tabla1[[#This Row],[Descripción]]="","",_xlfn.XLOOKUP(Tabla1[[#This Row],[Descripción]],Tabla10[Descripción],Tabla10[Precio Unitario],0))</f>
        <v>109504</v>
      </c>
      <c r="P106" s="511">
        <f>IF(Tabla1[[#This Row],[Cantidad de Insumos]]="","",Tabla1[[#This Row],[Precio Unitario]]*Tabla1[[#This Row],[Cantidad de Insumos]])</f>
        <v>40954496</v>
      </c>
      <c r="Q106" s="511" t="str">
        <f>IF(Tabla1[[#This Row],[Descripción]]="","",_xlfn.XLOOKUP(Tabla1[[#This Row],[Descripción]],Tabla10[Descripción],Tabla10[CODIGO PRESUPUESTARIO],0))</f>
        <v>2.6.6.2.01</v>
      </c>
      <c r="R106" s="500" t="s">
        <v>2001</v>
      </c>
    </row>
    <row r="107" spans="2:18" ht="51">
      <c r="B107" s="190" t="e">
        <f>IF('Formulario PPGR3'!$G107="","",CONCATENATE('Formulario PPGR3'!$C107,".",'Formulario PPGR3'!$D107,".",'Formulario PPGR3'!$E107,".",'Formulario PPGR3'!$F107))</f>
        <v>#REF!</v>
      </c>
      <c r="C107" s="190" t="e">
        <f>IF('Formulario PPGR3'!$G107="","",'Formulario PPGR1'!#REF!)</f>
        <v>#REF!</v>
      </c>
      <c r="D107" s="190" t="e">
        <f>IF('Formulario PPGR3'!$G107="","",'Formulario PPGR1'!#REF!)</f>
        <v>#REF!</v>
      </c>
      <c r="E107" s="190" t="e">
        <f>IF('Formulario PPGR3'!$G107="","",'Formulario PPGR1'!#REF!)</f>
        <v>#REF!</v>
      </c>
      <c r="F107" s="190" t="e">
        <f>IF('Formulario PPGR3'!$G107="","",'Formulario PPGR1'!#REF!)</f>
        <v>#REF!</v>
      </c>
      <c r="G107" s="507" t="s">
        <v>1402</v>
      </c>
      <c r="H107" s="497" t="str" cm="1">
        <f t="array" ref="H107">IF(Tabla1[[#This Row],[Código_Actividad]]="","",_xlfn.XLOOKUP(Tabla1[[#This Row],[Código_Actividad]],CodigoActividad,Tabla2[Actividades Programables Presupuestables],"",0))</f>
        <v>Desarrollo de un plan de instalación o actualización de dispositivos de seguridad electrónica en los establecimientos prioritarios, enfocándose en las zonas de mayor riesgo.</v>
      </c>
      <c r="I107" s="498">
        <f>IFERROR(VLOOKUP('Formulario PPGR3'!$G107,'Formulario PPGR2'!$H$9:$V$721,15,FALSE),"")</f>
        <v>3</v>
      </c>
      <c r="J107" s="502" t="s">
        <v>2028</v>
      </c>
      <c r="K107" s="500" t="str">
        <f>IF(Tabla1[[#This Row],[Insumos]]="","",_xlfn.XLOOKUP(Tabla1[[#This Row],[Insumos]],Tabla10[Insumo],Tabla10[InsumoAbrev],"",0))</f>
        <v>lsEquiposSeguridad</v>
      </c>
      <c r="L107" s="501" t="s">
        <v>2030</v>
      </c>
      <c r="M107" s="499" t="str">
        <f>IF(Tabla1[[#This Row],[Descripción]]="","",_xlfn.XLOOKUP(Tabla1[[#This Row],[Descripción]],Tabla10[Descripción],Tabla10[Unidad de Medida],"",0))</f>
        <v>unidad</v>
      </c>
      <c r="N107" s="509">
        <v>4000</v>
      </c>
      <c r="O107" s="511">
        <f>IF(Tabla1[[#This Row],[Descripción]]="","",_xlfn.XLOOKUP(Tabla1[[#This Row],[Descripción]],Tabla10[Descripción],Tabla10[Precio Unitario],0))</f>
        <v>5723</v>
      </c>
      <c r="P107" s="511">
        <f>IF(Tabla1[[#This Row],[Cantidad de Insumos]]="","",Tabla1[[#This Row],[Precio Unitario]]*Tabla1[[#This Row],[Cantidad de Insumos]])</f>
        <v>22892000</v>
      </c>
      <c r="Q107" s="511" t="str">
        <f>IF(Tabla1[[#This Row],[Descripción]]="","",_xlfn.XLOOKUP(Tabla1[[#This Row],[Descripción]],Tabla10[Descripción],Tabla10[CODIGO PRESUPUESTARIO],0))</f>
        <v>2.6.6.2.01</v>
      </c>
      <c r="R107" s="500" t="s">
        <v>2001</v>
      </c>
    </row>
    <row r="108" spans="2:18" ht="51">
      <c r="B108" s="190" t="e">
        <f>IF('Formulario PPGR3'!$G108="","",CONCATENATE('Formulario PPGR3'!$C108,".",'Formulario PPGR3'!$D108,".",'Formulario PPGR3'!$E108,".",'Formulario PPGR3'!$F108))</f>
        <v>#REF!</v>
      </c>
      <c r="C108" s="190" t="e">
        <f>IF('Formulario PPGR3'!$G108="","",'Formulario PPGR1'!#REF!)</f>
        <v>#REF!</v>
      </c>
      <c r="D108" s="190" t="e">
        <f>IF('Formulario PPGR3'!$G108="","",'Formulario PPGR1'!#REF!)</f>
        <v>#REF!</v>
      </c>
      <c r="E108" s="190" t="e">
        <f>IF('Formulario PPGR3'!$G108="","",'Formulario PPGR1'!#REF!)</f>
        <v>#REF!</v>
      </c>
      <c r="F108" s="190" t="e">
        <f>IF('Formulario PPGR3'!$G108="","",'Formulario PPGR1'!#REF!)</f>
        <v>#REF!</v>
      </c>
      <c r="G108" s="507" t="s">
        <v>1402</v>
      </c>
      <c r="H108" s="497" t="str" cm="1">
        <f t="array" ref="H108">IF(Tabla1[[#This Row],[Código_Actividad]]="","",_xlfn.XLOOKUP(Tabla1[[#This Row],[Código_Actividad]],CodigoActividad,Tabla2[Actividades Programables Presupuestables],"",0))</f>
        <v>Desarrollo de un plan de instalación o actualización de dispositivos de seguridad electrónica en los establecimientos prioritarios, enfocándose en las zonas de mayor riesgo.</v>
      </c>
      <c r="I108" s="498">
        <f>IFERROR(VLOOKUP('Formulario PPGR3'!$G108,'Formulario PPGR2'!$H$9:$V$721,15,FALSE),"")</f>
        <v>3</v>
      </c>
      <c r="J108" s="502" t="s">
        <v>2031</v>
      </c>
      <c r="K108" s="500" t="str">
        <f>IF(Tabla1[[#This Row],[Insumos]]="","",_xlfn.XLOOKUP(Tabla1[[#This Row],[Insumos]],Tabla10[Insumo],Tabla10[InsumoAbrev],"",0))</f>
        <v>lsElectrodomesticos</v>
      </c>
      <c r="L108" s="501" t="s">
        <v>2032</v>
      </c>
      <c r="M108" s="499" t="str">
        <f>IF(Tabla1[[#This Row],[Descripción]]="","",_xlfn.XLOOKUP(Tabla1[[#This Row],[Descripción]],Tabla10[Descripción],Tabla10[Unidad de Medida],"",0))</f>
        <v>unidad</v>
      </c>
      <c r="N108" s="509">
        <v>748</v>
      </c>
      <c r="O108" s="511">
        <f>IF(Tabla1[[#This Row],[Descripción]]="","",_xlfn.XLOOKUP(Tabla1[[#This Row],[Descripción]],Tabla10[Descripción],Tabla10[Precio Unitario],0))</f>
        <v>15163</v>
      </c>
      <c r="P108" s="511">
        <f>IF(Tabla1[[#This Row],[Cantidad de Insumos]]="","",Tabla1[[#This Row],[Precio Unitario]]*Tabla1[[#This Row],[Cantidad de Insumos]])</f>
        <v>11341924</v>
      </c>
      <c r="Q108" s="511" t="str">
        <f>IF(Tabla1[[#This Row],[Descripción]]="","",_xlfn.XLOOKUP(Tabla1[[#This Row],[Descripción]],Tabla10[Descripción],Tabla10[CODIGO PRESUPUESTARIO],0))</f>
        <v>2.6.1.4.01</v>
      </c>
      <c r="R108" s="500" t="s">
        <v>2001</v>
      </c>
    </row>
    <row r="109" spans="2:18" ht="51">
      <c r="B109" s="190" t="e">
        <f>IF('Formulario PPGR3'!$G109="","",CONCATENATE('Formulario PPGR3'!$C109,".",'Formulario PPGR3'!$D109,".",'Formulario PPGR3'!$E109,".",'Formulario PPGR3'!$F109))</f>
        <v>#REF!</v>
      </c>
      <c r="C109" s="190" t="e">
        <f>IF('Formulario PPGR3'!$G109="","",'Formulario PPGR1'!#REF!)</f>
        <v>#REF!</v>
      </c>
      <c r="D109" s="190" t="e">
        <f>IF('Formulario PPGR3'!$G109="","",'Formulario PPGR1'!#REF!)</f>
        <v>#REF!</v>
      </c>
      <c r="E109" s="190" t="e">
        <f>IF('Formulario PPGR3'!$G109="","",'Formulario PPGR1'!#REF!)</f>
        <v>#REF!</v>
      </c>
      <c r="F109" s="190" t="e">
        <f>IF('Formulario PPGR3'!$G109="","",'Formulario PPGR1'!#REF!)</f>
        <v>#REF!</v>
      </c>
      <c r="G109" s="507" t="s">
        <v>1695</v>
      </c>
      <c r="H109" s="497" t="str" cm="1">
        <f t="array" ref="H109">IF(Tabla1[[#This Row],[Código_Actividad]]="","",_xlfn.XLOOKUP(Tabla1[[#This Row],[Código_Actividad]],CodigoActividad,Tabla2[Actividades Programables Presupuestables],"",0))</f>
        <v>Supervisión de los Procesos de Construcción y Remozamiento de Infraestructura Hospitalaria  y Centros de Primer Nivel de Atención para toda la Red SNS</v>
      </c>
      <c r="I109" s="498">
        <f>IFERROR(VLOOKUP('Formulario PPGR3'!$G109,'Formulario PPGR2'!$H$9:$V$721,15,FALSE),"")</f>
        <v>820</v>
      </c>
      <c r="J109" s="502" t="s">
        <v>2004</v>
      </c>
      <c r="K109" s="500" t="str">
        <f>IF(Tabla1[[#This Row],[Insumos]]="","",_xlfn.XLOOKUP(Tabla1[[#This Row],[Insumos]],Tabla10[Insumo],Tabla10[InsumoAbrev],"",0))</f>
        <v>lsViaticosDP</v>
      </c>
      <c r="L109" s="501" t="s">
        <v>2005</v>
      </c>
      <c r="M109" s="499" t="str">
        <f>IF(Tabla1[[#This Row],[Descripción]]="","",_xlfn.XLOOKUP(Tabla1[[#This Row],[Descripción]],Tabla10[Descripción],Tabla10[Unidad de Medida],"",0))</f>
        <v>Depósito</v>
      </c>
      <c r="N109" s="509">
        <v>820</v>
      </c>
      <c r="O109" s="511">
        <f>IF(Tabla1[[#This Row],[Descripción]]="","",_xlfn.XLOOKUP(Tabla1[[#This Row],[Descripción]],Tabla10[Descripción],Tabla10[Precio Unitario],0))</f>
        <v>2150</v>
      </c>
      <c r="P109" s="511">
        <f>IF(Tabla1[[#This Row],[Cantidad de Insumos]]="","",Tabla1[[#This Row],[Precio Unitario]]*Tabla1[[#This Row],[Cantidad de Insumos]])</f>
        <v>1763000</v>
      </c>
      <c r="Q109" s="511" t="str">
        <f>IF(Tabla1[[#This Row],[Descripción]]="","",_xlfn.XLOOKUP(Tabla1[[#This Row],[Descripción]],Tabla10[Descripción],Tabla10[CODIGO PRESUPUESTARIO],0))</f>
        <v>2.2.3.1.01</v>
      </c>
      <c r="R109" s="500" t="s">
        <v>2001</v>
      </c>
    </row>
    <row r="110" spans="2:18" ht="51">
      <c r="B110" s="190" t="e">
        <f>IF('Formulario PPGR3'!$G110="","",CONCATENATE('Formulario PPGR3'!$C110,".",'Formulario PPGR3'!$D110,".",'Formulario PPGR3'!$E110,".",'Formulario PPGR3'!$F110))</f>
        <v>#REF!</v>
      </c>
      <c r="C110" s="190"/>
      <c r="D110" s="190"/>
      <c r="E110" s="190" t="e">
        <f>IF('Formulario PPGR3'!$G110="","",'Formulario PPGR1'!#REF!)</f>
        <v>#REF!</v>
      </c>
      <c r="F110" s="190" t="e">
        <f>IF('Formulario PPGR3'!$G110="","",'Formulario PPGR1'!#REF!)</f>
        <v>#REF!</v>
      </c>
      <c r="G110" s="507" t="s">
        <v>1695</v>
      </c>
      <c r="H110" s="497" t="str" cm="1">
        <f t="array" ref="H110">IF(Tabla1[[#This Row],[Código_Actividad]]="","",_xlfn.XLOOKUP(Tabla1[[#This Row],[Código_Actividad]],CodigoActividad,Tabla2[Actividades Programables Presupuestables],"",0))</f>
        <v>Supervisión de los Procesos de Construcción y Remozamiento de Infraestructura Hospitalaria  y Centros de Primer Nivel de Atención para toda la Red SNS</v>
      </c>
      <c r="I110" s="498">
        <f>IFERROR(VLOOKUP('Formulario PPGR3'!$G110,'Formulario PPGR2'!$H$9:$V$721,15,FALSE),"")</f>
        <v>820</v>
      </c>
      <c r="J110" s="502" t="s">
        <v>2004</v>
      </c>
      <c r="K110" s="502" t="str">
        <f>IF(Tabla1[[#This Row],[Insumos]]="","",_xlfn.XLOOKUP(Tabla1[[#This Row],[Insumos]],Tabla10[Insumo],Tabla10[InsumoAbrev],"",0))</f>
        <v>lsViaticosDP</v>
      </c>
      <c r="L110" s="504" t="s">
        <v>2019</v>
      </c>
      <c r="M110" s="190" t="str">
        <f>IF(Tabla1[[#This Row],[Descripción]]="","",_xlfn.XLOOKUP(Tabla1[[#This Row],[Descripción]],Tabla10[Descripción],Tabla10[Unidad de Medida],"",0))</f>
        <v>Depósito</v>
      </c>
      <c r="N110" s="509">
        <v>820</v>
      </c>
      <c r="O110" s="510">
        <f>IF(Tabla1[[#This Row],[Descripción]]="","",_xlfn.XLOOKUP(Tabla1[[#This Row],[Descripción]],Tabla10[Descripción],Tabla10[Precio Unitario],0))</f>
        <v>4750</v>
      </c>
      <c r="P110" s="511">
        <f>IF(Tabla1[[#This Row],[Cantidad de Insumos]]="","",Tabla1[[#This Row],[Precio Unitario]]*Tabla1[[#This Row],[Cantidad de Insumos]])</f>
        <v>3895000</v>
      </c>
      <c r="Q110" s="510" t="str">
        <f>IF(Tabla1[[#This Row],[Descripción]]="","",_xlfn.XLOOKUP(Tabla1[[#This Row],[Descripción]],Tabla10[Descripción],Tabla10[CODIGO PRESUPUESTARIO],0))</f>
        <v>2.2.3.1.01</v>
      </c>
      <c r="R110" s="502"/>
    </row>
    <row r="111" spans="2:18" ht="25.5">
      <c r="B111" s="190" t="e">
        <f>IF('Formulario PPGR3'!$G111="","",CONCATENATE('Formulario PPGR3'!$C111,".",'Formulario PPGR3'!$D111,".",'Formulario PPGR3'!$E111,".",'Formulario PPGR3'!$F111))</f>
        <v>#REF!</v>
      </c>
      <c r="C111" s="190" t="e">
        <f>IF('Formulario PPGR3'!$G111="","",'Formulario PPGR1'!#REF!)</f>
        <v>#REF!</v>
      </c>
      <c r="D111" s="190" t="e">
        <f>IF('Formulario PPGR3'!$G111="","",'Formulario PPGR1'!#REF!)</f>
        <v>#REF!</v>
      </c>
      <c r="E111" s="190" t="e">
        <f>IF('Formulario PPGR3'!$G111="","",'Formulario PPGR1'!#REF!)</f>
        <v>#REF!</v>
      </c>
      <c r="F111" s="190" t="e">
        <f>IF('Formulario PPGR3'!$G111="","",'Formulario PPGR1'!#REF!)</f>
        <v>#REF!</v>
      </c>
      <c r="G111" s="507" t="s">
        <v>1702</v>
      </c>
      <c r="H111" s="497" t="str" cm="1">
        <f t="array" ref="H111">IF(Tabla1[[#This Row],[Código_Actividad]]="","",_xlfn.XLOOKUP(Tabla1[[#This Row],[Código_Actividad]],CodigoActividad,Tabla2[Actividades Programables Presupuestables],"",0))</f>
        <v>Entrega de Equipos Médicos a los Hospitales y Centros de Salud de la Red SNS</v>
      </c>
      <c r="I111" s="498">
        <f>IFERROR(VLOOKUP('Formulario PPGR3'!$G111,'Formulario PPGR2'!$H$9:$V$721,15,FALSE),"")</f>
        <v>4</v>
      </c>
      <c r="J111" s="502" t="s">
        <v>2004</v>
      </c>
      <c r="K111" s="500" t="str">
        <f>IF(Tabla1[[#This Row],[Insumos]]="","",_xlfn.XLOOKUP(Tabla1[[#This Row],[Insumos]],Tabla10[Insumo],Tabla10[InsumoAbrev],"",0))</f>
        <v>lsViaticosDP</v>
      </c>
      <c r="L111" s="501" t="s">
        <v>2005</v>
      </c>
      <c r="M111" s="499" t="str">
        <f>IF(Tabla1[[#This Row],[Descripción]]="","",_xlfn.XLOOKUP(Tabla1[[#This Row],[Descripción]],Tabla10[Descripción],Tabla10[Unidad de Medida],"",0))</f>
        <v>Depósito</v>
      </c>
      <c r="N111" s="509">
        <v>1000</v>
      </c>
      <c r="O111" s="511">
        <f>IF(Tabla1[[#This Row],[Descripción]]="","",_xlfn.XLOOKUP(Tabla1[[#This Row],[Descripción]],Tabla10[Descripción],Tabla10[Precio Unitario],0))</f>
        <v>2150</v>
      </c>
      <c r="P111" s="511">
        <f>IF(Tabla1[[#This Row],[Cantidad de Insumos]]="","",Tabla1[[#This Row],[Precio Unitario]]*Tabla1[[#This Row],[Cantidad de Insumos]])</f>
        <v>2150000</v>
      </c>
      <c r="Q111" s="511" t="str">
        <f>IF(Tabla1[[#This Row],[Descripción]]="","",_xlfn.XLOOKUP(Tabla1[[#This Row],[Descripción]],Tabla10[Descripción],Tabla10[CODIGO PRESUPUESTARIO],0))</f>
        <v>2.2.3.1.01</v>
      </c>
      <c r="R111" s="500" t="s">
        <v>2001</v>
      </c>
    </row>
    <row r="112" spans="2:18" ht="25.5">
      <c r="B112" s="190" t="e">
        <f>IF('Formulario PPGR3'!$G112="","",CONCATENATE('Formulario PPGR3'!$C112,".",'Formulario PPGR3'!$D112,".",'Formulario PPGR3'!$E112,".",'Formulario PPGR3'!$F112))</f>
        <v>#REF!</v>
      </c>
      <c r="C112" s="190" t="e">
        <f>IF('Formulario PPGR3'!$G112="","",'Formulario PPGR1'!#REF!)</f>
        <v>#REF!</v>
      </c>
      <c r="D112" s="190" t="e">
        <f>IF('Formulario PPGR3'!$G112="","",'Formulario PPGR1'!#REF!)</f>
        <v>#REF!</v>
      </c>
      <c r="E112" s="190" t="e">
        <f>IF('Formulario PPGR3'!$G112="","",'Formulario PPGR1'!#REF!)</f>
        <v>#REF!</v>
      </c>
      <c r="F112" s="190" t="e">
        <f>IF('Formulario PPGR3'!$G112="","",'Formulario PPGR1'!#REF!)</f>
        <v>#REF!</v>
      </c>
      <c r="G112" s="507" t="s">
        <v>1702</v>
      </c>
      <c r="H112" s="497" t="str" cm="1">
        <f t="array" ref="H112">IF(Tabla1[[#This Row],[Código_Actividad]]="","",_xlfn.XLOOKUP(Tabla1[[#This Row],[Código_Actividad]],CodigoActividad,Tabla2[Actividades Programables Presupuestables],"",0))</f>
        <v>Entrega de Equipos Médicos a los Hospitales y Centros de Salud de la Red SNS</v>
      </c>
      <c r="I112" s="498">
        <f>IFERROR(VLOOKUP('Formulario PPGR3'!$G112,'Formulario PPGR2'!$H$9:$V$721,15,FALSE),"")</f>
        <v>4</v>
      </c>
      <c r="J112" s="502" t="s">
        <v>2004</v>
      </c>
      <c r="K112" s="502" t="str">
        <f>IF(Tabla1[[#This Row],[Insumos]]="","",_xlfn.XLOOKUP(Tabla1[[#This Row],[Insumos]],Tabla10[Insumo],Tabla10[InsumoAbrev],"",0))</f>
        <v>lsViaticosDP</v>
      </c>
      <c r="L112" s="504" t="s">
        <v>2019</v>
      </c>
      <c r="M112" s="499" t="str">
        <f>IF(Tabla1[[#This Row],[Descripción]]="","",_xlfn.XLOOKUP(Tabla1[[#This Row],[Descripción]],Tabla10[Descripción],Tabla10[Unidad de Medida],"",0))</f>
        <v>Depósito</v>
      </c>
      <c r="N112" s="509">
        <v>2000</v>
      </c>
      <c r="O112" s="511">
        <f>IF(Tabla1[[#This Row],[Descripción]]="","",_xlfn.XLOOKUP(Tabla1[[#This Row],[Descripción]],Tabla10[Descripción],Tabla10[Precio Unitario],0))</f>
        <v>4750</v>
      </c>
      <c r="P112" s="511">
        <f>IF(Tabla1[[#This Row],[Cantidad de Insumos]]="","",Tabla1[[#This Row],[Precio Unitario]]*Tabla1[[#This Row],[Cantidad de Insumos]])</f>
        <v>9500000</v>
      </c>
      <c r="Q112" s="511" t="str">
        <f>IF(Tabla1[[#This Row],[Descripción]]="","",_xlfn.XLOOKUP(Tabla1[[#This Row],[Descripción]],Tabla10[Descripción],Tabla10[CODIGO PRESUPUESTARIO],0))</f>
        <v>2.2.3.1.01</v>
      </c>
      <c r="R112" s="500" t="s">
        <v>2001</v>
      </c>
    </row>
    <row r="113" spans="2:18" ht="25.5">
      <c r="B113" s="190" t="e">
        <f>IF('Formulario PPGR3'!$G113="","",CONCATENATE('Formulario PPGR3'!$C113,".",'Formulario PPGR3'!$D113,".",'Formulario PPGR3'!$E113,".",'Formulario PPGR3'!$F113))</f>
        <v>#REF!</v>
      </c>
      <c r="C113" s="190" t="e">
        <f>IF('Formulario PPGR3'!$G113="","",'Formulario PPGR1'!#REF!)</f>
        <v>#REF!</v>
      </c>
      <c r="D113" s="190" t="e">
        <f>IF('Formulario PPGR3'!$G113="","",'Formulario PPGR1'!#REF!)</f>
        <v>#REF!</v>
      </c>
      <c r="E113" s="190" t="e">
        <f>IF('Formulario PPGR3'!$G113="","",'Formulario PPGR1'!#REF!)</f>
        <v>#REF!</v>
      </c>
      <c r="F113" s="190" t="e">
        <f>IF('Formulario PPGR3'!$G113="","",'Formulario PPGR1'!#REF!)</f>
        <v>#REF!</v>
      </c>
      <c r="G113" s="507" t="s">
        <v>1765</v>
      </c>
      <c r="H113" s="497" t="str" cm="1">
        <f t="array" ref="H113">IF(Tabla1[[#This Row],[Código_Actividad]]="","",_xlfn.XLOOKUP(Tabla1[[#This Row],[Código_Actividad]],CodigoActividad,Tabla2[Actividades Programables Presupuestables],"",0))</f>
        <v>Seguimiento al diseño de la Estructura  Organizativa de los centros de salud</v>
      </c>
      <c r="I113" s="498">
        <f>IFERROR(VLOOKUP('Formulario PPGR3'!$G113,'Formulario PPGR2'!$H$9:$V$721,15,FALSE),"")</f>
        <v>4</v>
      </c>
      <c r="J113" s="502" t="s">
        <v>2004</v>
      </c>
      <c r="K113" s="500" t="str">
        <f>IF(Tabla1[[#This Row],[Insumos]]="","",_xlfn.XLOOKUP(Tabla1[[#This Row],[Insumos]],Tabla10[Insumo],Tabla10[InsumoAbrev],"",0))</f>
        <v>lsViaticosDP</v>
      </c>
      <c r="L113" s="501" t="s">
        <v>2005</v>
      </c>
      <c r="M113" s="499" t="str">
        <f>IF(Tabla1[[#This Row],[Descripción]]="","",_xlfn.XLOOKUP(Tabla1[[#This Row],[Descripción]],Tabla10[Descripción],Tabla10[Unidad de Medida],"",0))</f>
        <v>Depósito</v>
      </c>
      <c r="N113" s="509">
        <v>27</v>
      </c>
      <c r="O113" s="511">
        <f>IF(Tabla1[[#This Row],[Descripción]]="","",_xlfn.XLOOKUP(Tabla1[[#This Row],[Descripción]],Tabla10[Descripción],Tabla10[Precio Unitario],0))</f>
        <v>2150</v>
      </c>
      <c r="P113" s="511">
        <f>IF(Tabla1[[#This Row],[Cantidad de Insumos]]="","",Tabla1[[#This Row],[Precio Unitario]]*Tabla1[[#This Row],[Cantidad de Insumos]])</f>
        <v>58050</v>
      </c>
      <c r="Q113" s="511" t="str">
        <f>IF(Tabla1[[#This Row],[Descripción]]="","",_xlfn.XLOOKUP(Tabla1[[#This Row],[Descripción]],Tabla10[Descripción],Tabla10[CODIGO PRESUPUESTARIO],0))</f>
        <v>2.2.3.1.01</v>
      </c>
      <c r="R113" s="500" t="s">
        <v>2001</v>
      </c>
    </row>
    <row r="114" spans="2:18" ht="25.5">
      <c r="B114" s="190" t="e">
        <f>IF('Formulario PPGR3'!$G114="","",CONCATENATE('Formulario PPGR3'!$C114,".",'Formulario PPGR3'!$D114,".",'Formulario PPGR3'!$E114,".",'Formulario PPGR3'!$F114))</f>
        <v>#REF!</v>
      </c>
      <c r="C114" s="190" t="e">
        <f>IF('Formulario PPGR3'!$G114="","",'Formulario PPGR1'!#REF!)</f>
        <v>#REF!</v>
      </c>
      <c r="D114" s="190" t="e">
        <f>IF('Formulario PPGR3'!$G114="","",'Formulario PPGR1'!#REF!)</f>
        <v>#REF!</v>
      </c>
      <c r="E114" s="190" t="e">
        <f>IF('Formulario PPGR3'!$G114="","",'Formulario PPGR1'!#REF!)</f>
        <v>#REF!</v>
      </c>
      <c r="F114" s="190" t="e">
        <f>IF('Formulario PPGR3'!$G114="","",'Formulario PPGR1'!#REF!)</f>
        <v>#REF!</v>
      </c>
      <c r="G114" s="507" t="s">
        <v>1765</v>
      </c>
      <c r="H114" s="497" t="str" cm="1">
        <f t="array" ref="H114">IF(Tabla1[[#This Row],[Código_Actividad]]="","",_xlfn.XLOOKUP(Tabla1[[#This Row],[Código_Actividad]],CodigoActividad,Tabla2[Actividades Programables Presupuestables],"",0))</f>
        <v>Seguimiento al diseño de la Estructura  Organizativa de los centros de salud</v>
      </c>
      <c r="I114" s="498">
        <f>IFERROR(VLOOKUP('Formulario PPGR3'!$G114,'Formulario PPGR2'!$H$9:$V$721,15,FALSE),"")</f>
        <v>4</v>
      </c>
      <c r="J114" s="502" t="s">
        <v>2004</v>
      </c>
      <c r="K114" s="500" t="str">
        <f>IF(Tabla1[[#This Row],[Insumos]]="","",_xlfn.XLOOKUP(Tabla1[[#This Row],[Insumos]],Tabla10[Insumo],Tabla10[InsumoAbrev],"",0))</f>
        <v>lsViaticosDP</v>
      </c>
      <c r="L114" s="501" t="s">
        <v>2006</v>
      </c>
      <c r="M114" s="499" t="str">
        <f>IF(Tabla1[[#This Row],[Descripción]]="","",_xlfn.XLOOKUP(Tabla1[[#This Row],[Descripción]],Tabla10[Descripción],Tabla10[Unidad de Medida],"",0))</f>
        <v>Depósito</v>
      </c>
      <c r="N114" s="509">
        <v>4</v>
      </c>
      <c r="O114" s="511">
        <f>IF(Tabla1[[#This Row],[Descripción]]="","",_xlfn.XLOOKUP(Tabla1[[#This Row],[Descripción]],Tabla10[Descripción],Tabla10[Precio Unitario],0))</f>
        <v>1700</v>
      </c>
      <c r="P114" s="511">
        <f>IF(Tabla1[[#This Row],[Cantidad de Insumos]]="","",Tabla1[[#This Row],[Precio Unitario]]*Tabla1[[#This Row],[Cantidad de Insumos]])</f>
        <v>6800</v>
      </c>
      <c r="Q114" s="511" t="str">
        <f>IF(Tabla1[[#This Row],[Descripción]]="","",_xlfn.XLOOKUP(Tabla1[[#This Row],[Descripción]],Tabla10[Descripción],Tabla10[CODIGO PRESUPUESTARIO],0))</f>
        <v>2.2.3.1.01</v>
      </c>
      <c r="R114" s="500" t="s">
        <v>2001</v>
      </c>
    </row>
    <row r="115" spans="2:18" ht="25.5">
      <c r="B115" s="190" t="e">
        <f>IF('Formulario PPGR3'!$G115="","",CONCATENATE('Formulario PPGR3'!$C115,".",'Formulario PPGR3'!$D115,".",'Formulario PPGR3'!$E115,".",'Formulario PPGR3'!$F115))</f>
        <v>#REF!</v>
      </c>
      <c r="C115" s="190" t="e">
        <f>IF('Formulario PPGR3'!$G115="","",'Formulario PPGR1'!#REF!)</f>
        <v>#REF!</v>
      </c>
      <c r="D115" s="190" t="e">
        <f>IF('Formulario PPGR3'!$G115="","",'Formulario PPGR1'!#REF!)</f>
        <v>#REF!</v>
      </c>
      <c r="E115" s="190" t="e">
        <f>IF('Formulario PPGR3'!$G115="","",'Formulario PPGR1'!#REF!)</f>
        <v>#REF!</v>
      </c>
      <c r="F115" s="190" t="e">
        <f>IF('Formulario PPGR3'!$G115="","",'Formulario PPGR1'!#REF!)</f>
        <v>#REF!</v>
      </c>
      <c r="G115" s="507" t="s">
        <v>1765</v>
      </c>
      <c r="H115" s="497" t="str" cm="1">
        <f t="array" ref="H115">IF(Tabla1[[#This Row],[Código_Actividad]]="","",_xlfn.XLOOKUP(Tabla1[[#This Row],[Código_Actividad]],CodigoActividad,Tabla2[Actividades Programables Presupuestables],"",0))</f>
        <v>Seguimiento al diseño de la Estructura  Organizativa de los centros de salud</v>
      </c>
      <c r="I115" s="498">
        <f>IFERROR(VLOOKUP('Formulario PPGR3'!$G115,'Formulario PPGR2'!$H$9:$V$721,15,FALSE),"")</f>
        <v>4</v>
      </c>
      <c r="J115" s="502" t="s">
        <v>2002</v>
      </c>
      <c r="K115" s="500" t="str">
        <f>IF(Tabla1[[#This Row],[Insumos]]="","",_xlfn.XLOOKUP(Tabla1[[#This Row],[Insumos]],Tabla10[Insumo],Tabla10[InsumoAbrev],"",0))</f>
        <v>lsGasoil</v>
      </c>
      <c r="L115" s="501" t="s">
        <v>2003</v>
      </c>
      <c r="M115" s="499" t="str">
        <f>IF(Tabla1[[#This Row],[Descripción]]="","",_xlfn.XLOOKUP(Tabla1[[#This Row],[Descripción]],Tabla10[Descripción],Tabla10[Unidad de Medida],"",0))</f>
        <v>galon</v>
      </c>
      <c r="N115" s="509">
        <v>274</v>
      </c>
      <c r="O115" s="511">
        <f>IF(Tabla1[[#This Row],[Descripción]]="","",_xlfn.XLOOKUP(Tabla1[[#This Row],[Descripción]],Tabla10[Descripción],Tabla10[Precio Unitario],0))</f>
        <v>240</v>
      </c>
      <c r="P115" s="511">
        <f>IF(Tabla1[[#This Row],[Cantidad de Insumos]]="","",Tabla1[[#This Row],[Precio Unitario]]*Tabla1[[#This Row],[Cantidad de Insumos]])</f>
        <v>65760</v>
      </c>
      <c r="Q115" s="511" t="str">
        <f>IF(Tabla1[[#This Row],[Descripción]]="","",_xlfn.XLOOKUP(Tabla1[[#This Row],[Descripción]],Tabla10[Descripción],Tabla10[CODIGO PRESUPUESTARIO],0))</f>
        <v>2.3.7.1.02</v>
      </c>
      <c r="R115" s="500" t="s">
        <v>2001</v>
      </c>
    </row>
    <row r="116" spans="2:18" ht="38.25">
      <c r="B116" s="190" t="e">
        <f>IF('Formulario PPGR3'!$G116="","",CONCATENATE('Formulario PPGR3'!$C116,".",'Formulario PPGR3'!$D116,".",'Formulario PPGR3'!$E116,".",'Formulario PPGR3'!$F116))</f>
        <v>#REF!</v>
      </c>
      <c r="C116" s="190" t="e">
        <f>IF('Formulario PPGR3'!$G116="","",'Formulario PPGR1'!#REF!)</f>
        <v>#REF!</v>
      </c>
      <c r="D116" s="190" t="e">
        <f>IF('Formulario PPGR3'!$G116="","",'Formulario PPGR1'!#REF!)</f>
        <v>#REF!</v>
      </c>
      <c r="E116" s="190" t="e">
        <f>IF('Formulario PPGR3'!$G116="","",'Formulario PPGR1'!#REF!)</f>
        <v>#REF!</v>
      </c>
      <c r="F116" s="190" t="e">
        <f>IF('Formulario PPGR3'!$G116="","",'Formulario PPGR1'!#REF!)</f>
        <v>#REF!</v>
      </c>
      <c r="G116" s="507" t="s">
        <v>1769</v>
      </c>
      <c r="H116" s="497" t="str" cm="1">
        <f t="array" ref="H116">IF(Tabla1[[#This Row],[Código_Actividad]]="","",_xlfn.XLOOKUP(Tabla1[[#This Row],[Código_Actividad]],CodigoActividad,Tabla2[Actividades Programables Presupuestables],"",0))</f>
        <v>Seguimiento al diseño de la estructura organizativa de la sede central y servicios regionales</v>
      </c>
      <c r="I116" s="498">
        <f>IFERROR(VLOOKUP('Formulario PPGR3'!$G116,'Formulario PPGR2'!$H$9:$V$721,15,FALSE),"")</f>
        <v>2</v>
      </c>
      <c r="J116" s="502" t="s">
        <v>1999</v>
      </c>
      <c r="K116" s="500" t="str">
        <f>IF(Tabla1[[#This Row],[Insumos]]="","",_xlfn.XLOOKUP(Tabla1[[#This Row],[Insumos]],Tabla10[Insumo],Tabla10[InsumoAbrev],"",0))</f>
        <v>lsAlimentosyBebidas</v>
      </c>
      <c r="L116" s="501" t="s">
        <v>2000</v>
      </c>
      <c r="M116" s="499" t="str">
        <f>IF(Tabla1[[#This Row],[Descripción]]="","",_xlfn.XLOOKUP(Tabla1[[#This Row],[Descripción]],Tabla10[Descripción],Tabla10[Unidad de Medida],"",0))</f>
        <v>unidad</v>
      </c>
      <c r="N116" s="509">
        <v>2</v>
      </c>
      <c r="O116" s="511">
        <f>IF(Tabla1[[#This Row],[Descripción]]="","",_xlfn.XLOOKUP(Tabla1[[#This Row],[Descripción]],Tabla10[Descripción],Tabla10[Precio Unitario],0))</f>
        <v>12626</v>
      </c>
      <c r="P116" s="511">
        <f>IF(Tabla1[[#This Row],[Cantidad de Insumos]]="","",Tabla1[[#This Row],[Precio Unitario]]*Tabla1[[#This Row],[Cantidad de Insumos]])</f>
        <v>25252</v>
      </c>
      <c r="Q116" s="511" t="str">
        <f>IF(Tabla1[[#This Row],[Descripción]]="","",_xlfn.XLOOKUP(Tabla1[[#This Row],[Descripción]],Tabla10[Descripción],Tabla10[CODIGO PRESUPUESTARIO],0))</f>
        <v>2.3.1.1.01</v>
      </c>
      <c r="R116" s="500" t="s">
        <v>2001</v>
      </c>
    </row>
    <row r="117" spans="2:18" ht="38.25">
      <c r="B117" s="190" t="e">
        <f>IF('Formulario PPGR3'!$G117="","",CONCATENATE('Formulario PPGR3'!$C117,".",'Formulario PPGR3'!$D117,".",'Formulario PPGR3'!$E117,".",'Formulario PPGR3'!$F117))</f>
        <v>#REF!</v>
      </c>
      <c r="C117" s="190" t="e">
        <f>IF('Formulario PPGR3'!$G117="","",'Formulario PPGR1'!#REF!)</f>
        <v>#REF!</v>
      </c>
      <c r="D117" s="190" t="e">
        <f>IF('Formulario PPGR3'!$G117="","",'Formulario PPGR1'!#REF!)</f>
        <v>#REF!</v>
      </c>
      <c r="E117" s="190" t="e">
        <f>IF('Formulario PPGR3'!$G117="","",'Formulario PPGR1'!#REF!)</f>
        <v>#REF!</v>
      </c>
      <c r="F117" s="190" t="e">
        <f>IF('Formulario PPGR3'!$G117="","",'Formulario PPGR1'!#REF!)</f>
        <v>#REF!</v>
      </c>
      <c r="G117" s="507" t="s">
        <v>1788</v>
      </c>
      <c r="H117" s="497" t="str" cm="1">
        <f t="array" ref="H117">IF(Tabla1[[#This Row],[Código_Actividad]]="","",_xlfn.XLOOKUP(Tabla1[[#This Row],[Código_Actividad]],CodigoActividad,Tabla2[Actividades Programables Presupuestables],"",0))</f>
        <v>Ejecución Taller de Innovación</v>
      </c>
      <c r="I117" s="498">
        <f>IFERROR(VLOOKUP('Formulario PPGR3'!$G117,'Formulario PPGR2'!$H$9:$V$721,15,FALSE),"")</f>
        <v>1</v>
      </c>
      <c r="J117" s="502" t="s">
        <v>1999</v>
      </c>
      <c r="K117" s="500" t="str">
        <f>IF(Tabla1[[#This Row],[Insumos]]="","",_xlfn.XLOOKUP(Tabla1[[#This Row],[Insumos]],Tabla10[Insumo],Tabla10[InsumoAbrev],"",0))</f>
        <v>lsAlimentosyBebidas</v>
      </c>
      <c r="L117" s="501" t="s">
        <v>2033</v>
      </c>
      <c r="M117" s="499" t="str">
        <f>IF(Tabla1[[#This Row],[Descripción]]="","",_xlfn.XLOOKUP(Tabla1[[#This Row],[Descripción]],Tabla10[Descripción],Tabla10[Unidad de Medida],"",0))</f>
        <v>unidad</v>
      </c>
      <c r="N117" s="509">
        <v>1</v>
      </c>
      <c r="O117" s="511">
        <f>IF(Tabla1[[#This Row],[Descripción]]="","",_xlfn.XLOOKUP(Tabla1[[#This Row],[Descripción]],Tabla10[Descripción],Tabla10[Precio Unitario],0))</f>
        <v>27193.1</v>
      </c>
      <c r="P117" s="511">
        <f>IF(Tabla1[[#This Row],[Cantidad de Insumos]]="","",Tabla1[[#This Row],[Precio Unitario]]*Tabla1[[#This Row],[Cantidad de Insumos]])</f>
        <v>27193.1</v>
      </c>
      <c r="Q117" s="511" t="str">
        <f>IF(Tabla1[[#This Row],[Descripción]]="","",_xlfn.XLOOKUP(Tabla1[[#This Row],[Descripción]],Tabla10[Descripción],Tabla10[CODIGO PRESUPUESTARIO],0))</f>
        <v>2.3.1.1.01</v>
      </c>
      <c r="R117" s="500" t="s">
        <v>2001</v>
      </c>
    </row>
    <row r="118" spans="2:18" ht="25.5">
      <c r="B118" s="190" t="e">
        <f>IF('Formulario PPGR3'!$G118="","",CONCATENATE('Formulario PPGR3'!$C118,".",'Formulario PPGR3'!$D118,".",'Formulario PPGR3'!$E118,".",'Formulario PPGR3'!$F118))</f>
        <v>#REF!</v>
      </c>
      <c r="C118" s="190" t="e">
        <f>IF('Formulario PPGR3'!$G118="","",'Formulario PPGR1'!#REF!)</f>
        <v>#REF!</v>
      </c>
      <c r="D118" s="190" t="e">
        <f>IF('Formulario PPGR3'!$G118="","",'Formulario PPGR1'!#REF!)</f>
        <v>#REF!</v>
      </c>
      <c r="E118" s="190" t="e">
        <f>IF('Formulario PPGR3'!$G118="","",'Formulario PPGR1'!#REF!)</f>
        <v>#REF!</v>
      </c>
      <c r="F118" s="190" t="e">
        <f>IF('Formulario PPGR3'!$G118="","",'Formulario PPGR1'!#REF!)</f>
        <v>#REF!</v>
      </c>
      <c r="G118" s="507" t="s">
        <v>1788</v>
      </c>
      <c r="H118" s="497" t="str" cm="1">
        <f t="array" ref="H118">IF(Tabla1[[#This Row],[Código_Actividad]]="","",_xlfn.XLOOKUP(Tabla1[[#This Row],[Código_Actividad]],CodigoActividad,Tabla2[Actividades Programables Presupuestables],"",0))</f>
        <v>Ejecución Taller de Innovación</v>
      </c>
      <c r="I118" s="498">
        <f>IFERROR(VLOOKUP('Formulario PPGR3'!$G118,'Formulario PPGR2'!$H$9:$V$721,15,FALSE),"")</f>
        <v>1</v>
      </c>
      <c r="J118" s="502" t="s">
        <v>1999</v>
      </c>
      <c r="K118" s="500" t="str">
        <f>IF(Tabla1[[#This Row],[Insumos]]="","",_xlfn.XLOOKUP(Tabla1[[#This Row],[Insumos]],Tabla10[Insumo],Tabla10[InsumoAbrev],"",0))</f>
        <v>lsAlimentosyBebidas</v>
      </c>
      <c r="L118" s="501" t="s">
        <v>2034</v>
      </c>
      <c r="M118" s="499" t="str">
        <f>IF(Tabla1[[#This Row],[Descripción]]="","",_xlfn.XLOOKUP(Tabla1[[#This Row],[Descripción]],Tabla10[Descripción],Tabla10[Unidad de Medida],"",0))</f>
        <v>unidad</v>
      </c>
      <c r="N118" s="509">
        <v>1</v>
      </c>
      <c r="O118" s="511">
        <f>IF(Tabla1[[#This Row],[Descripción]]="","",_xlfn.XLOOKUP(Tabla1[[#This Row],[Descripción]],Tabla10[Descripción],Tabla10[Precio Unitario],0))</f>
        <v>25488</v>
      </c>
      <c r="P118" s="511">
        <f>IF(Tabla1[[#This Row],[Cantidad de Insumos]]="","",Tabla1[[#This Row],[Precio Unitario]]*Tabla1[[#This Row],[Cantidad de Insumos]])</f>
        <v>25488</v>
      </c>
      <c r="Q118" s="511" t="str">
        <f>IF(Tabla1[[#This Row],[Descripción]]="","",_xlfn.XLOOKUP(Tabla1[[#This Row],[Descripción]],Tabla10[Descripción],Tabla10[CODIGO PRESUPUESTARIO],0))</f>
        <v>2.3.1.1.01</v>
      </c>
      <c r="R118" s="500" t="s">
        <v>2001</v>
      </c>
    </row>
    <row r="119" spans="2:18" ht="25.5">
      <c r="B119" s="190" t="e">
        <f>IF('Formulario PPGR3'!$G119="","",CONCATENATE('Formulario PPGR3'!$C119,".",'Formulario PPGR3'!$D119,".",'Formulario PPGR3'!$E119,".",'Formulario PPGR3'!$F119))</f>
        <v>#REF!</v>
      </c>
      <c r="C119" s="190" t="e">
        <f>IF('Formulario PPGR3'!$G119="","",'Formulario PPGR1'!#REF!)</f>
        <v>#REF!</v>
      </c>
      <c r="D119" s="190" t="e">
        <f>IF('Formulario PPGR3'!$G119="","",'Formulario PPGR1'!#REF!)</f>
        <v>#REF!</v>
      </c>
      <c r="E119" s="190" t="e">
        <f>IF('Formulario PPGR3'!$G119="","",'Formulario PPGR1'!#REF!)</f>
        <v>#REF!</v>
      </c>
      <c r="F119" s="190" t="e">
        <f>IF('Formulario PPGR3'!$G119="","",'Formulario PPGR1'!#REF!)</f>
        <v>#REF!</v>
      </c>
      <c r="G119" s="507" t="s">
        <v>1788</v>
      </c>
      <c r="H119" s="497" t="str" cm="1">
        <f t="array" ref="H119">IF(Tabla1[[#This Row],[Código_Actividad]]="","",_xlfn.XLOOKUP(Tabla1[[#This Row],[Código_Actividad]],CodigoActividad,Tabla2[Actividades Programables Presupuestables],"",0))</f>
        <v>Ejecución Taller de Innovación</v>
      </c>
      <c r="I119" s="498">
        <f>IFERROR(VLOOKUP('Formulario PPGR3'!$G119,'Formulario PPGR2'!$H$9:$V$721,15,FALSE),"")</f>
        <v>1</v>
      </c>
      <c r="J119" s="502" t="s">
        <v>2035</v>
      </c>
      <c r="K119" s="500" t="str">
        <f>IF(Tabla1[[#This Row],[Insumos]]="","",_xlfn.XLOOKUP(Tabla1[[#This Row],[Insumos]],Tabla10[Insumo],Tabla10[InsumoAbrev],"",0))</f>
        <v>lsEventosGenerales</v>
      </c>
      <c r="L119" s="501" t="s">
        <v>2036</v>
      </c>
      <c r="M119" s="499" t="str">
        <f>IF(Tabla1[[#This Row],[Descripción]]="","",_xlfn.XLOOKUP(Tabla1[[#This Row],[Descripción]],Tabla10[Descripción],Tabla10[Unidad de Medida],"",0))</f>
        <v>unidad</v>
      </c>
      <c r="N119" s="509">
        <v>1</v>
      </c>
      <c r="O119" s="511">
        <f>IF(Tabla1[[#This Row],[Descripción]]="","",_xlfn.XLOOKUP(Tabla1[[#This Row],[Descripción]],Tabla10[Descripción],Tabla10[Precio Unitario],0))</f>
        <v>150568.53</v>
      </c>
      <c r="P119" s="511">
        <f>IF(Tabla1[[#This Row],[Cantidad de Insumos]]="","",Tabla1[[#This Row],[Precio Unitario]]*Tabla1[[#This Row],[Cantidad de Insumos]])</f>
        <v>150568.53</v>
      </c>
      <c r="Q119" s="511" t="str">
        <f>IF(Tabla1[[#This Row],[Descripción]]="","",_xlfn.XLOOKUP(Tabla1[[#This Row],[Descripción]],Tabla10[Descripción],Tabla10[CODIGO PRESUPUESTARIO],0))</f>
        <v>2.2.8.6.01</v>
      </c>
      <c r="R119" s="500" t="s">
        <v>2001</v>
      </c>
    </row>
    <row r="120" spans="2:18" ht="25.5">
      <c r="B120" s="190" t="e">
        <f>IF('Formulario PPGR3'!$G120="","",CONCATENATE('Formulario PPGR3'!$C120,".",'Formulario PPGR3'!$D120,".",'Formulario PPGR3'!$E120,".",'Formulario PPGR3'!$F120))</f>
        <v>#REF!</v>
      </c>
      <c r="C120" s="190" t="e">
        <f>IF('Formulario PPGR3'!$G120="","",'Formulario PPGR1'!#REF!)</f>
        <v>#REF!</v>
      </c>
      <c r="D120" s="190" t="e">
        <f>IF('Formulario PPGR3'!$G120="","",'Formulario PPGR1'!#REF!)</f>
        <v>#REF!</v>
      </c>
      <c r="E120" s="190" t="e">
        <f>IF('Formulario PPGR3'!$G120="","",'Formulario PPGR1'!#REF!)</f>
        <v>#REF!</v>
      </c>
      <c r="F120" s="190" t="e">
        <f>IF('Formulario PPGR3'!$G120="","",'Formulario PPGR1'!#REF!)</f>
        <v>#REF!</v>
      </c>
      <c r="G120" s="507" t="s">
        <v>1790</v>
      </c>
      <c r="H120" s="497" t="str" cm="1">
        <f t="array" ref="H120">IF(Tabla1[[#This Row],[Código_Actividad]]="","",_xlfn.XLOOKUP(Tabla1[[#This Row],[Código_Actividad]],CodigoActividad,Tabla2[Actividades Programables Presupuestables],"",0))</f>
        <v>Jornadas de Sensibilización con Servicios Regionales sobre el programa de Innovación</v>
      </c>
      <c r="I120" s="498">
        <f>IFERROR(VLOOKUP('Formulario PPGR3'!$G120,'Formulario PPGR2'!$H$9:$V$721,15,FALSE),"")</f>
        <v>4</v>
      </c>
      <c r="J120" s="502" t="s">
        <v>2004</v>
      </c>
      <c r="K120" s="500" t="str">
        <f>IF(Tabla1[[#This Row],[Insumos]]="","",_xlfn.XLOOKUP(Tabla1[[#This Row],[Insumos]],Tabla10[Insumo],Tabla10[InsumoAbrev],"",0))</f>
        <v>lsViaticosDP</v>
      </c>
      <c r="L120" s="501" t="s">
        <v>2005</v>
      </c>
      <c r="M120" s="499" t="str">
        <f>IF(Tabla1[[#This Row],[Descripción]]="","",_xlfn.XLOOKUP(Tabla1[[#This Row],[Descripción]],Tabla10[Descripción],Tabla10[Unidad de Medida],"",0))</f>
        <v>Depósito</v>
      </c>
      <c r="N120" s="509">
        <v>27</v>
      </c>
      <c r="O120" s="511">
        <f>IF(Tabla1[[#This Row],[Descripción]]="","",_xlfn.XLOOKUP(Tabla1[[#This Row],[Descripción]],Tabla10[Descripción],Tabla10[Precio Unitario],0))</f>
        <v>2150</v>
      </c>
      <c r="P120" s="511">
        <f>IF(Tabla1[[#This Row],[Cantidad de Insumos]]="","",Tabla1[[#This Row],[Precio Unitario]]*Tabla1[[#This Row],[Cantidad de Insumos]])</f>
        <v>58050</v>
      </c>
      <c r="Q120" s="511" t="str">
        <f>IF(Tabla1[[#This Row],[Descripción]]="","",_xlfn.XLOOKUP(Tabla1[[#This Row],[Descripción]],Tabla10[Descripción],Tabla10[CODIGO PRESUPUESTARIO],0))</f>
        <v>2.2.3.1.01</v>
      </c>
      <c r="R120" s="500" t="s">
        <v>2001</v>
      </c>
    </row>
    <row r="121" spans="2:18" ht="25.5">
      <c r="B121" s="190" t="e">
        <f>IF('Formulario PPGR3'!$G121="","",CONCATENATE('Formulario PPGR3'!$C121,".",'Formulario PPGR3'!$D121,".",'Formulario PPGR3'!$E121,".",'Formulario PPGR3'!$F121))</f>
        <v>#REF!</v>
      </c>
      <c r="C121" s="190" t="e">
        <f>IF('Formulario PPGR3'!$G121="","",'Formulario PPGR1'!#REF!)</f>
        <v>#REF!</v>
      </c>
      <c r="D121" s="190" t="e">
        <f>IF('Formulario PPGR3'!$G121="","",'Formulario PPGR1'!#REF!)</f>
        <v>#REF!</v>
      </c>
      <c r="E121" s="190" t="e">
        <f>IF('Formulario PPGR3'!$G121="","",'Formulario PPGR1'!#REF!)</f>
        <v>#REF!</v>
      </c>
      <c r="F121" s="190" t="e">
        <f>IF('Formulario PPGR3'!$G121="","",'Formulario PPGR1'!#REF!)</f>
        <v>#REF!</v>
      </c>
      <c r="G121" s="507" t="s">
        <v>1790</v>
      </c>
      <c r="H121" s="497" t="str" cm="1">
        <f t="array" ref="H121">IF(Tabla1[[#This Row],[Código_Actividad]]="","",_xlfn.XLOOKUP(Tabla1[[#This Row],[Código_Actividad]],CodigoActividad,Tabla2[Actividades Programables Presupuestables],"",0))</f>
        <v>Jornadas de Sensibilización con Servicios Regionales sobre el programa de Innovación</v>
      </c>
      <c r="I121" s="498">
        <f>IFERROR(VLOOKUP('Formulario PPGR3'!$G121,'Formulario PPGR2'!$H$9:$V$721,15,FALSE),"")</f>
        <v>4</v>
      </c>
      <c r="J121" s="502" t="s">
        <v>2004</v>
      </c>
      <c r="K121" s="500" t="str">
        <f>IF(Tabla1[[#This Row],[Insumos]]="","",_xlfn.XLOOKUP(Tabla1[[#This Row],[Insumos]],Tabla10[Insumo],Tabla10[InsumoAbrev],"",0))</f>
        <v>lsViaticosDP</v>
      </c>
      <c r="L121" s="501" t="s">
        <v>2006</v>
      </c>
      <c r="M121" s="499" t="str">
        <f>IF(Tabla1[[#This Row],[Descripción]]="","",_xlfn.XLOOKUP(Tabla1[[#This Row],[Descripción]],Tabla10[Descripción],Tabla10[Unidad de Medida],"",0))</f>
        <v>Depósito</v>
      </c>
      <c r="N121" s="509">
        <v>9</v>
      </c>
      <c r="O121" s="511">
        <f>IF(Tabla1[[#This Row],[Descripción]]="","",_xlfn.XLOOKUP(Tabla1[[#This Row],[Descripción]],Tabla10[Descripción],Tabla10[Precio Unitario],0))</f>
        <v>1700</v>
      </c>
      <c r="P121" s="511">
        <f>IF(Tabla1[[#This Row],[Cantidad de Insumos]]="","",Tabla1[[#This Row],[Precio Unitario]]*Tabla1[[#This Row],[Cantidad de Insumos]])</f>
        <v>15300</v>
      </c>
      <c r="Q121" s="511" t="str">
        <f>IF(Tabla1[[#This Row],[Descripción]]="","",_xlfn.XLOOKUP(Tabla1[[#This Row],[Descripción]],Tabla10[Descripción],Tabla10[CODIGO PRESUPUESTARIO],0))</f>
        <v>2.2.3.1.01</v>
      </c>
      <c r="R121" s="500" t="s">
        <v>2001</v>
      </c>
    </row>
    <row r="122" spans="2:18" ht="25.5">
      <c r="B122" s="190" t="e">
        <f>IF('Formulario PPGR3'!$G122="","",CONCATENATE('Formulario PPGR3'!$C122,".",'Formulario PPGR3'!$D122,".",'Formulario PPGR3'!$E122,".",'Formulario PPGR3'!$F122))</f>
        <v>#REF!</v>
      </c>
      <c r="C122" s="190" t="e">
        <f>IF('Formulario PPGR3'!$G122="","",'Formulario PPGR1'!#REF!)</f>
        <v>#REF!</v>
      </c>
      <c r="D122" s="190" t="e">
        <f>IF('Formulario PPGR3'!$G122="","",'Formulario PPGR1'!#REF!)</f>
        <v>#REF!</v>
      </c>
      <c r="E122" s="190" t="e">
        <f>IF('Formulario PPGR3'!$G122="","",'Formulario PPGR1'!#REF!)</f>
        <v>#REF!</v>
      </c>
      <c r="F122" s="190" t="e">
        <f>IF('Formulario PPGR3'!$G122="","",'Formulario PPGR1'!#REF!)</f>
        <v>#REF!</v>
      </c>
      <c r="G122" s="507" t="s">
        <v>1790</v>
      </c>
      <c r="H122" s="497" t="str" cm="1">
        <f t="array" ref="H122">IF(Tabla1[[#This Row],[Código_Actividad]]="","",_xlfn.XLOOKUP(Tabla1[[#This Row],[Código_Actividad]],CodigoActividad,Tabla2[Actividades Programables Presupuestables],"",0))</f>
        <v>Jornadas de Sensibilización con Servicios Regionales sobre el programa de Innovación</v>
      </c>
      <c r="I122" s="498">
        <f>IFERROR(VLOOKUP('Formulario PPGR3'!$G122,'Formulario PPGR2'!$H$9:$V$721,15,FALSE),"")</f>
        <v>4</v>
      </c>
      <c r="J122" s="502" t="s">
        <v>2002</v>
      </c>
      <c r="K122" s="500" t="str">
        <f>IF(Tabla1[[#This Row],[Insumos]]="","",_xlfn.XLOOKUP(Tabla1[[#This Row],[Insumos]],Tabla10[Insumo],Tabla10[InsumoAbrev],"",0))</f>
        <v>lsGasoil</v>
      </c>
      <c r="L122" s="501" t="s">
        <v>2003</v>
      </c>
      <c r="M122" s="499" t="str">
        <f>IF(Tabla1[[#This Row],[Descripción]]="","",_xlfn.XLOOKUP(Tabla1[[#This Row],[Descripción]],Tabla10[Descripción],Tabla10[Unidad de Medida],"",0))</f>
        <v>galon</v>
      </c>
      <c r="N122" s="509">
        <v>250</v>
      </c>
      <c r="O122" s="511">
        <f>IF(Tabla1[[#This Row],[Descripción]]="","",_xlfn.XLOOKUP(Tabla1[[#This Row],[Descripción]],Tabla10[Descripción],Tabla10[Precio Unitario],0))</f>
        <v>240</v>
      </c>
      <c r="P122" s="511">
        <f>IF(Tabla1[[#This Row],[Cantidad de Insumos]]="","",Tabla1[[#This Row],[Precio Unitario]]*Tabla1[[#This Row],[Cantidad de Insumos]])</f>
        <v>60000</v>
      </c>
      <c r="Q122" s="511" t="str">
        <f>IF(Tabla1[[#This Row],[Descripción]]="","",_xlfn.XLOOKUP(Tabla1[[#This Row],[Descripción]],Tabla10[Descripción],Tabla10[CODIGO PRESUPUESTARIO],0))</f>
        <v>2.3.7.1.02</v>
      </c>
      <c r="R122" s="500" t="s">
        <v>2001</v>
      </c>
    </row>
    <row r="123" spans="2:18" ht="25.5">
      <c r="B123" s="190" t="e">
        <f>IF('Formulario PPGR3'!$G123="","",CONCATENATE('Formulario PPGR3'!$C123,".",'Formulario PPGR3'!$D123,".",'Formulario PPGR3'!$E123,".",'Formulario PPGR3'!$F123))</f>
        <v>#REF!</v>
      </c>
      <c r="C123" s="190" t="e">
        <f>IF('Formulario PPGR3'!$G123="","",'Formulario PPGR1'!#REF!)</f>
        <v>#REF!</v>
      </c>
      <c r="D123" s="190" t="e">
        <f>IF('Formulario PPGR3'!$G123="","",'Formulario PPGR1'!#REF!)</f>
        <v>#REF!</v>
      </c>
      <c r="E123" s="190" t="e">
        <f>IF('Formulario PPGR3'!$G123="","",'Formulario PPGR1'!#REF!)</f>
        <v>#REF!</v>
      </c>
      <c r="F123" s="190" t="e">
        <f>IF('Formulario PPGR3'!$G123="","",'Formulario PPGR1'!#REF!)</f>
        <v>#REF!</v>
      </c>
      <c r="G123" s="507" t="s">
        <v>1795</v>
      </c>
      <c r="H123" s="497" t="str" cm="1">
        <f t="array" ref="H123">IF(Tabla1[[#This Row],[Código_Actividad]]="","",_xlfn.XLOOKUP(Tabla1[[#This Row],[Código_Actividad]],CodigoActividad,Tabla2[Actividades Programables Presupuestables],"",0))</f>
        <v>Lanzamiento versión 2025 Concurso "Comparte Tu Idea"</v>
      </c>
      <c r="I123" s="498">
        <f>IFERROR(VLOOKUP('Formulario PPGR3'!$G123,'Formulario PPGR2'!$H$9:$V$721,15,FALSE),"")</f>
        <v>1</v>
      </c>
      <c r="J123" s="502" t="s">
        <v>2035</v>
      </c>
      <c r="K123" s="500" t="str">
        <f>IF(Tabla1[[#This Row],[Insumos]]="","",_xlfn.XLOOKUP(Tabla1[[#This Row],[Insumos]],Tabla10[Insumo],Tabla10[InsumoAbrev],"",0))</f>
        <v>lsEventosGenerales</v>
      </c>
      <c r="L123" s="501" t="s">
        <v>2037</v>
      </c>
      <c r="M123" s="499" t="str">
        <f>IF(Tabla1[[#This Row],[Descripción]]="","",_xlfn.XLOOKUP(Tabla1[[#This Row],[Descripción]],Tabla10[Descripción],Tabla10[Unidad de Medida],"",0))</f>
        <v>unidad</v>
      </c>
      <c r="N123" s="509">
        <v>1</v>
      </c>
      <c r="O123" s="511">
        <f>IF(Tabla1[[#This Row],[Descripción]]="","",_xlfn.XLOOKUP(Tabla1[[#This Row],[Descripción]],Tabla10[Descripción],Tabla10[Precio Unitario],0))</f>
        <v>220917.38</v>
      </c>
      <c r="P123" s="511">
        <f>IF(Tabla1[[#This Row],[Cantidad de Insumos]]="","",Tabla1[[#This Row],[Precio Unitario]]*Tabla1[[#This Row],[Cantidad de Insumos]])</f>
        <v>220917.38</v>
      </c>
      <c r="Q123" s="511" t="str">
        <f>IF(Tabla1[[#This Row],[Descripción]]="","",_xlfn.XLOOKUP(Tabla1[[#This Row],[Descripción]],Tabla10[Descripción],Tabla10[CODIGO PRESUPUESTARIO],0))</f>
        <v>2.2.8.6.01</v>
      </c>
      <c r="R123" s="500" t="s">
        <v>2001</v>
      </c>
    </row>
    <row r="124" spans="2:18" ht="38.25">
      <c r="B124" s="190" t="e">
        <f>IF('Formulario PPGR3'!$G124="","",CONCATENATE('Formulario PPGR3'!$C124,".",'Formulario PPGR3'!$D124,".",'Formulario PPGR3'!$E124,".",'Formulario PPGR3'!$F124))</f>
        <v>#REF!</v>
      </c>
      <c r="C124" s="190" t="e">
        <f>IF('Formulario PPGR3'!$G124="","",'Formulario PPGR1'!#REF!)</f>
        <v>#REF!</v>
      </c>
      <c r="D124" s="190" t="e">
        <f>IF('Formulario PPGR3'!$G124="","",'Formulario PPGR1'!#REF!)</f>
        <v>#REF!</v>
      </c>
      <c r="E124" s="190" t="e">
        <f>IF('Formulario PPGR3'!$G124="","",'Formulario PPGR1'!#REF!)</f>
        <v>#REF!</v>
      </c>
      <c r="F124" s="190" t="e">
        <f>IF('Formulario PPGR3'!$G124="","",'Formulario PPGR1'!#REF!)</f>
        <v>#REF!</v>
      </c>
      <c r="G124" s="507" t="s">
        <v>1795</v>
      </c>
      <c r="H124" s="497" t="str" cm="1">
        <f t="array" ref="H124">IF(Tabla1[[#This Row],[Código_Actividad]]="","",_xlfn.XLOOKUP(Tabla1[[#This Row],[Código_Actividad]],CodigoActividad,Tabla2[Actividades Programables Presupuestables],"",0))</f>
        <v>Lanzamiento versión 2025 Concurso "Comparte Tu Idea"</v>
      </c>
      <c r="I124" s="498">
        <f>IFERROR(VLOOKUP('Formulario PPGR3'!$G124,'Formulario PPGR2'!$H$9:$V$721,15,FALSE),"")</f>
        <v>1</v>
      </c>
      <c r="J124" s="502" t="s">
        <v>1999</v>
      </c>
      <c r="K124" s="500" t="str">
        <f>IF(Tabla1[[#This Row],[Insumos]]="","",_xlfn.XLOOKUP(Tabla1[[#This Row],[Insumos]],Tabla10[Insumo],Tabla10[InsumoAbrev],"",0))</f>
        <v>lsAlimentosyBebidas</v>
      </c>
      <c r="L124" s="501" t="s">
        <v>2038</v>
      </c>
      <c r="M124" s="499" t="str">
        <f>IF(Tabla1[[#This Row],[Descripción]]="","",_xlfn.XLOOKUP(Tabla1[[#This Row],[Descripción]],Tabla10[Descripción],Tabla10[Unidad de Medida],"",0))</f>
        <v>unidad</v>
      </c>
      <c r="N124" s="509">
        <v>1</v>
      </c>
      <c r="O124" s="511">
        <f>IF(Tabla1[[#This Row],[Descripción]]="","",_xlfn.XLOOKUP(Tabla1[[#This Row],[Descripción]],Tabla10[Descripción],Tabla10[Precio Unitario],0))</f>
        <v>33435.300000000003</v>
      </c>
      <c r="P124" s="511">
        <f>IF(Tabla1[[#This Row],[Cantidad de Insumos]]="","",Tabla1[[#This Row],[Precio Unitario]]*Tabla1[[#This Row],[Cantidad de Insumos]])</f>
        <v>33435.300000000003</v>
      </c>
      <c r="Q124" s="511" t="str">
        <f>IF(Tabla1[[#This Row],[Descripción]]="","",_xlfn.XLOOKUP(Tabla1[[#This Row],[Descripción]],Tabla10[Descripción],Tabla10[CODIGO PRESUPUESTARIO],0))</f>
        <v>2.3.1.1.01</v>
      </c>
      <c r="R124" s="500" t="s">
        <v>2001</v>
      </c>
    </row>
    <row r="125" spans="2:18" ht="25.5">
      <c r="B125" s="190" t="e">
        <f>IF('Formulario PPGR3'!$G125="","",CONCATENATE('Formulario PPGR3'!$C125,".",'Formulario PPGR3'!$D125,".",'Formulario PPGR3'!$E125,".",'Formulario PPGR3'!$F125))</f>
        <v>#REF!</v>
      </c>
      <c r="C125" s="190" t="e">
        <f>IF('Formulario PPGR3'!$G125="","",'Formulario PPGR1'!#REF!)</f>
        <v>#REF!</v>
      </c>
      <c r="D125" s="190" t="e">
        <f>IF('Formulario PPGR3'!$G125="","",'Formulario PPGR1'!#REF!)</f>
        <v>#REF!</v>
      </c>
      <c r="E125" s="190" t="e">
        <f>IF('Formulario PPGR3'!$G125="","",'Formulario PPGR1'!#REF!)</f>
        <v>#REF!</v>
      </c>
      <c r="F125" s="190" t="e">
        <f>IF('Formulario PPGR3'!$G125="","",'Formulario PPGR1'!#REF!)</f>
        <v>#REF!</v>
      </c>
      <c r="G125" s="507" t="s">
        <v>1671</v>
      </c>
      <c r="H125" s="497" t="str" cm="1">
        <f t="array" ref="H125">IF(Tabla1[[#This Row],[Código_Actividad]]="","",_xlfn.XLOOKUP(Tabla1[[#This Row],[Código_Actividad]],CodigoActividad,Tabla2[Actividades Programables Presupuestables],"",0))</f>
        <v>Seguimiento de la infraestructura tecnológica de los SRS</v>
      </c>
      <c r="I125" s="498">
        <f>IFERROR(VLOOKUP('Formulario PPGR3'!$G125,'Formulario PPGR2'!$H$9:$V$721,15,FALSE),"")</f>
        <v>9</v>
      </c>
      <c r="J125" s="502" t="s">
        <v>2004</v>
      </c>
      <c r="K125" s="500" t="str">
        <f>IF(Tabla1[[#This Row],[Insumos]]="","",_xlfn.XLOOKUP(Tabla1[[#This Row],[Insumos]],Tabla10[Insumo],Tabla10[InsumoAbrev],"",0))</f>
        <v>lsViaticosDP</v>
      </c>
      <c r="L125" s="501" t="s">
        <v>2005</v>
      </c>
      <c r="M125" s="499" t="str">
        <f>IF(Tabla1[[#This Row],[Descripción]]="","",_xlfn.XLOOKUP(Tabla1[[#This Row],[Descripción]],Tabla10[Descripción],Tabla10[Unidad de Medida],"",0))</f>
        <v>Depósito</v>
      </c>
      <c r="N125" s="509">
        <f>6*Tabla1[[#This Row],[Total de Actividades ]]</f>
        <v>54</v>
      </c>
      <c r="O125" s="511">
        <f>IF(Tabla1[[#This Row],[Descripción]]="","",_xlfn.XLOOKUP(Tabla1[[#This Row],[Descripción]],Tabla10[Descripción],Tabla10[Precio Unitario],0))</f>
        <v>2150</v>
      </c>
      <c r="P125" s="511">
        <f>IF(Tabla1[[#This Row],[Cantidad de Insumos]]="","",Tabla1[[#This Row],[Precio Unitario]]*Tabla1[[#This Row],[Cantidad de Insumos]])</f>
        <v>116100</v>
      </c>
      <c r="Q125" s="511" t="str">
        <f>IF(Tabla1[[#This Row],[Descripción]]="","",_xlfn.XLOOKUP(Tabla1[[#This Row],[Descripción]],Tabla10[Descripción],Tabla10[CODIGO PRESUPUESTARIO],0))</f>
        <v>2.2.3.1.01</v>
      </c>
      <c r="R125" s="500" t="s">
        <v>2001</v>
      </c>
    </row>
    <row r="126" spans="2:18" ht="25.5">
      <c r="B126" s="190" t="e">
        <f>IF('Formulario PPGR3'!$G126="","",CONCATENATE('Formulario PPGR3'!$C126,".",'Formulario PPGR3'!$D126,".",'Formulario PPGR3'!$E126,".",'Formulario PPGR3'!$F126))</f>
        <v>#REF!</v>
      </c>
      <c r="C126" s="190" t="e">
        <f>IF('Formulario PPGR3'!$G126="","",'Formulario PPGR1'!#REF!)</f>
        <v>#REF!</v>
      </c>
      <c r="D126" s="190" t="e">
        <f>IF('Formulario PPGR3'!$G126="","",'Formulario PPGR1'!#REF!)</f>
        <v>#REF!</v>
      </c>
      <c r="E126" s="190" t="e">
        <f>IF('Formulario PPGR3'!$G126="","",'Formulario PPGR1'!#REF!)</f>
        <v>#REF!</v>
      </c>
      <c r="F126" s="190" t="e">
        <f>IF('Formulario PPGR3'!$G126="","",'Formulario PPGR1'!#REF!)</f>
        <v>#REF!</v>
      </c>
      <c r="G126" s="507" t="s">
        <v>1671</v>
      </c>
      <c r="H126" s="497" t="str" cm="1">
        <f t="array" ref="H126">IF(Tabla1[[#This Row],[Código_Actividad]]="","",_xlfn.XLOOKUP(Tabla1[[#This Row],[Código_Actividad]],CodigoActividad,Tabla2[Actividades Programables Presupuestables],"",0))</f>
        <v>Seguimiento de la infraestructura tecnológica de los SRS</v>
      </c>
      <c r="I126" s="498">
        <f>IFERROR(VLOOKUP('Formulario PPGR3'!$G126,'Formulario PPGR2'!$H$9:$V$721,15,FALSE),"")</f>
        <v>9</v>
      </c>
      <c r="J126" s="502" t="s">
        <v>2004</v>
      </c>
      <c r="K126" s="500" t="str">
        <f>IF(Tabla1[[#This Row],[Insumos]]="","",_xlfn.XLOOKUP(Tabla1[[#This Row],[Insumos]],Tabla10[Insumo],Tabla10[InsumoAbrev],"",0))</f>
        <v>lsViaticosDP</v>
      </c>
      <c r="L126" s="501" t="s">
        <v>2006</v>
      </c>
      <c r="M126" s="499" t="str">
        <f>IF(Tabla1[[#This Row],[Descripción]]="","",_xlfn.XLOOKUP(Tabla1[[#This Row],[Descripción]],Tabla10[Descripción],Tabla10[Unidad de Medida],"",0))</f>
        <v>Depósito</v>
      </c>
      <c r="N126" s="509">
        <v>9</v>
      </c>
      <c r="O126" s="511">
        <f>IF(Tabla1[[#This Row],[Descripción]]="","",_xlfn.XLOOKUP(Tabla1[[#This Row],[Descripción]],Tabla10[Descripción],Tabla10[Precio Unitario],0))</f>
        <v>1700</v>
      </c>
      <c r="P126" s="511">
        <f>IF(Tabla1[[#This Row],[Cantidad de Insumos]]="","",Tabla1[[#This Row],[Precio Unitario]]*Tabla1[[#This Row],[Cantidad de Insumos]])</f>
        <v>15300</v>
      </c>
      <c r="Q126" s="511" t="str">
        <f>IF(Tabla1[[#This Row],[Descripción]]="","",_xlfn.XLOOKUP(Tabla1[[#This Row],[Descripción]],Tabla10[Descripción],Tabla10[CODIGO PRESUPUESTARIO],0))</f>
        <v>2.2.3.1.01</v>
      </c>
      <c r="R126" s="500" t="s">
        <v>2001</v>
      </c>
    </row>
    <row r="127" spans="2:18" ht="25.5">
      <c r="B127" s="190" t="e">
        <f>IF('Formulario PPGR3'!$G127="","",CONCATENATE('Formulario PPGR3'!$C127,".",'Formulario PPGR3'!$D127,".",'Formulario PPGR3'!$E127,".",'Formulario PPGR3'!$F127))</f>
        <v>#REF!</v>
      </c>
      <c r="C127" s="190" t="e">
        <f>IF('Formulario PPGR3'!$G127="","",'Formulario PPGR1'!#REF!)</f>
        <v>#REF!</v>
      </c>
      <c r="D127" s="190" t="e">
        <f>IF('Formulario PPGR3'!$G127="","",'Formulario PPGR1'!#REF!)</f>
        <v>#REF!</v>
      </c>
      <c r="E127" s="190" t="e">
        <f>IF('Formulario PPGR3'!$G127="","",'Formulario PPGR1'!#REF!)</f>
        <v>#REF!</v>
      </c>
      <c r="F127" s="190" t="e">
        <f>IF('Formulario PPGR3'!$G127="","",'Formulario PPGR1'!#REF!)</f>
        <v>#REF!</v>
      </c>
      <c r="G127" s="507" t="s">
        <v>1671</v>
      </c>
      <c r="H127" s="497" t="str" cm="1">
        <f t="array" ref="H127">IF(Tabla1[[#This Row],[Código_Actividad]]="","",_xlfn.XLOOKUP(Tabla1[[#This Row],[Código_Actividad]],CodigoActividad,Tabla2[Actividades Programables Presupuestables],"",0))</f>
        <v>Seguimiento de la infraestructura tecnológica de los SRS</v>
      </c>
      <c r="I127" s="498">
        <f>IFERROR(VLOOKUP('Formulario PPGR3'!$G127,'Formulario PPGR2'!$H$9:$V$721,15,FALSE),"")</f>
        <v>9</v>
      </c>
      <c r="J127" s="502" t="s">
        <v>2002</v>
      </c>
      <c r="K127" s="500" t="str">
        <f>IF(Tabla1[[#This Row],[Insumos]]="","",_xlfn.XLOOKUP(Tabla1[[#This Row],[Insumos]],Tabla10[Insumo],Tabla10[InsumoAbrev],"",0))</f>
        <v>lsGasoil</v>
      </c>
      <c r="L127" s="501" t="s">
        <v>2003</v>
      </c>
      <c r="M127" s="499" t="str">
        <f>IF(Tabla1[[#This Row],[Descripción]]="","",_xlfn.XLOOKUP(Tabla1[[#This Row],[Descripción]],Tabla10[Descripción],Tabla10[Unidad de Medida],"",0))</f>
        <v>galon</v>
      </c>
      <c r="N127" s="509">
        <v>125</v>
      </c>
      <c r="O127" s="511">
        <f>IF(Tabla1[[#This Row],[Descripción]]="","",_xlfn.XLOOKUP(Tabla1[[#This Row],[Descripción]],Tabla10[Descripción],Tabla10[Precio Unitario],0))</f>
        <v>240</v>
      </c>
      <c r="P127" s="511">
        <f>IF(Tabla1[[#This Row],[Cantidad de Insumos]]="","",Tabla1[[#This Row],[Precio Unitario]]*Tabla1[[#This Row],[Cantidad de Insumos]])</f>
        <v>30000</v>
      </c>
      <c r="Q127" s="511" t="str">
        <f>IF(Tabla1[[#This Row],[Descripción]]="","",_xlfn.XLOOKUP(Tabla1[[#This Row],[Descripción]],Tabla10[Descripción],Tabla10[CODIGO PRESUPUESTARIO],0))</f>
        <v>2.3.7.1.02</v>
      </c>
      <c r="R127" s="500" t="s">
        <v>2001</v>
      </c>
    </row>
    <row r="128" spans="2:18">
      <c r="B128" s="190" t="e">
        <f>IF('Formulario PPGR3'!$G128="","",CONCATENATE('Formulario PPGR3'!$C128,".",'Formulario PPGR3'!$D128,".",'Formulario PPGR3'!$E128,".",'Formulario PPGR3'!$F128))</f>
        <v>#REF!</v>
      </c>
      <c r="C128" s="190" t="e">
        <f>IF('Formulario PPGR3'!$G128="","",'Formulario PPGR1'!#REF!)</f>
        <v>#REF!</v>
      </c>
      <c r="D128" s="190" t="e">
        <f>IF('Formulario PPGR3'!$G128="","",'Formulario PPGR1'!#REF!)</f>
        <v>#REF!</v>
      </c>
      <c r="E128" s="190" t="e">
        <f>IF('Formulario PPGR3'!$G128="","",'Formulario PPGR1'!#REF!)</f>
        <v>#REF!</v>
      </c>
      <c r="F128" s="190" t="e">
        <f>IF('Formulario PPGR3'!$G128="","",'Formulario PPGR1'!#REF!)</f>
        <v>#REF!</v>
      </c>
      <c r="G128" s="507" t="s">
        <v>1675</v>
      </c>
      <c r="H128" s="497" t="str" cm="1">
        <f t="array" ref="H128">IF(Tabla1[[#This Row],[Código_Actividad]]="","",_xlfn.XLOOKUP(Tabla1[[#This Row],[Código_Actividad]],CodigoActividad,Tabla2[Actividades Programables Presupuestables],"",0))</f>
        <v>Supervisión de la seguridad informática de los SRS</v>
      </c>
      <c r="I128" s="498">
        <f>IFERROR(VLOOKUP('Formulario PPGR3'!$G128,'Formulario PPGR2'!$H$9:$V$721,15,FALSE),"")</f>
        <v>9</v>
      </c>
      <c r="J128" s="502" t="s">
        <v>2004</v>
      </c>
      <c r="K128" s="500" t="str">
        <f>IF(Tabla1[[#This Row],[Insumos]]="","",_xlfn.XLOOKUP(Tabla1[[#This Row],[Insumos]],Tabla10[Insumo],Tabla10[InsumoAbrev],"",0))</f>
        <v>lsViaticosDP</v>
      </c>
      <c r="L128" s="501" t="s">
        <v>2005</v>
      </c>
      <c r="M128" s="499" t="str">
        <f>IF(Tabla1[[#This Row],[Descripción]]="","",_xlfn.XLOOKUP(Tabla1[[#This Row],[Descripción]],Tabla10[Descripción],Tabla10[Unidad de Medida],"",0))</f>
        <v>Depósito</v>
      </c>
      <c r="N128" s="509">
        <f>6*Tabla1[[#This Row],[Total de Actividades ]]</f>
        <v>54</v>
      </c>
      <c r="O128" s="511">
        <f>IF(Tabla1[[#This Row],[Descripción]]="","",_xlfn.XLOOKUP(Tabla1[[#This Row],[Descripción]],Tabla10[Descripción],Tabla10[Precio Unitario],0))</f>
        <v>2150</v>
      </c>
      <c r="P128" s="511">
        <f>IF(Tabla1[[#This Row],[Cantidad de Insumos]]="","",Tabla1[[#This Row],[Precio Unitario]]*Tabla1[[#This Row],[Cantidad de Insumos]])</f>
        <v>116100</v>
      </c>
      <c r="Q128" s="511" t="str">
        <f>IF(Tabla1[[#This Row],[Descripción]]="","",_xlfn.XLOOKUP(Tabla1[[#This Row],[Descripción]],Tabla10[Descripción],Tabla10[CODIGO PRESUPUESTARIO],0))</f>
        <v>2.2.3.1.01</v>
      </c>
      <c r="R128" s="500" t="s">
        <v>2001</v>
      </c>
    </row>
    <row r="129" spans="2:18">
      <c r="B129" s="190" t="e">
        <f>IF('Formulario PPGR3'!$G129="","",CONCATENATE('Formulario PPGR3'!$C129,".",'Formulario PPGR3'!$D129,".",'Formulario PPGR3'!$E129,".",'Formulario PPGR3'!$F129))</f>
        <v>#REF!</v>
      </c>
      <c r="C129" s="190" t="e">
        <f>IF('Formulario PPGR3'!$G129="","",'Formulario PPGR1'!#REF!)</f>
        <v>#REF!</v>
      </c>
      <c r="D129" s="190" t="e">
        <f>IF('Formulario PPGR3'!$G129="","",'Formulario PPGR1'!#REF!)</f>
        <v>#REF!</v>
      </c>
      <c r="E129" s="190" t="e">
        <f>IF('Formulario PPGR3'!$G129="","",'Formulario PPGR1'!#REF!)</f>
        <v>#REF!</v>
      </c>
      <c r="F129" s="190" t="e">
        <f>IF('Formulario PPGR3'!$G129="","",'Formulario PPGR1'!#REF!)</f>
        <v>#REF!</v>
      </c>
      <c r="G129" s="507" t="s">
        <v>1675</v>
      </c>
      <c r="H129" s="497" t="str" cm="1">
        <f t="array" ref="H129">IF(Tabla1[[#This Row],[Código_Actividad]]="","",_xlfn.XLOOKUP(Tabla1[[#This Row],[Código_Actividad]],CodigoActividad,Tabla2[Actividades Programables Presupuestables],"",0))</f>
        <v>Supervisión de la seguridad informática de los SRS</v>
      </c>
      <c r="I129" s="498">
        <f>IFERROR(VLOOKUP('Formulario PPGR3'!$G129,'Formulario PPGR2'!$H$9:$V$721,15,FALSE),"")</f>
        <v>9</v>
      </c>
      <c r="J129" s="502" t="s">
        <v>2004</v>
      </c>
      <c r="K129" s="500" t="str">
        <f>IF(Tabla1[[#This Row],[Insumos]]="","",_xlfn.XLOOKUP(Tabla1[[#This Row],[Insumos]],Tabla10[Insumo],Tabla10[InsumoAbrev],"",0))</f>
        <v>lsViaticosDP</v>
      </c>
      <c r="L129" s="501" t="s">
        <v>2006</v>
      </c>
      <c r="M129" s="499" t="str">
        <f>IF(Tabla1[[#This Row],[Descripción]]="","",_xlfn.XLOOKUP(Tabla1[[#This Row],[Descripción]],Tabla10[Descripción],Tabla10[Unidad de Medida],"",0))</f>
        <v>Depósito</v>
      </c>
      <c r="N129" s="509">
        <v>9</v>
      </c>
      <c r="O129" s="511">
        <f>IF(Tabla1[[#This Row],[Descripción]]="","",_xlfn.XLOOKUP(Tabla1[[#This Row],[Descripción]],Tabla10[Descripción],Tabla10[Precio Unitario],0))</f>
        <v>1700</v>
      </c>
      <c r="P129" s="511">
        <f>IF(Tabla1[[#This Row],[Cantidad de Insumos]]="","",Tabla1[[#This Row],[Precio Unitario]]*Tabla1[[#This Row],[Cantidad de Insumos]])</f>
        <v>15300</v>
      </c>
      <c r="Q129" s="511" t="str">
        <f>IF(Tabla1[[#This Row],[Descripción]]="","",_xlfn.XLOOKUP(Tabla1[[#This Row],[Descripción]],Tabla10[Descripción],Tabla10[CODIGO PRESUPUESTARIO],0))</f>
        <v>2.2.3.1.01</v>
      </c>
      <c r="R129" s="500" t="s">
        <v>2001</v>
      </c>
    </row>
    <row r="130" spans="2:18">
      <c r="B130" s="190" t="e">
        <f>IF('Formulario PPGR3'!$G130="","",CONCATENATE('Formulario PPGR3'!$C130,".",'Formulario PPGR3'!$D130,".",'Formulario PPGR3'!$E130,".",'Formulario PPGR3'!$F130))</f>
        <v>#REF!</v>
      </c>
      <c r="C130" s="190" t="e">
        <f>IF('Formulario PPGR3'!$G130="","",'Formulario PPGR1'!#REF!)</f>
        <v>#REF!</v>
      </c>
      <c r="D130" s="190" t="e">
        <f>IF('Formulario PPGR3'!$G130="","",'Formulario PPGR1'!#REF!)</f>
        <v>#REF!</v>
      </c>
      <c r="E130" s="190" t="e">
        <f>IF('Formulario PPGR3'!$G130="","",'Formulario PPGR1'!#REF!)</f>
        <v>#REF!</v>
      </c>
      <c r="F130" s="190" t="e">
        <f>IF('Formulario PPGR3'!$G130="","",'Formulario PPGR1'!#REF!)</f>
        <v>#REF!</v>
      </c>
      <c r="G130" s="507" t="s">
        <v>1675</v>
      </c>
      <c r="H130" s="497" t="str" cm="1">
        <f t="array" ref="H130">IF(Tabla1[[#This Row],[Código_Actividad]]="","",_xlfn.XLOOKUP(Tabla1[[#This Row],[Código_Actividad]],CodigoActividad,Tabla2[Actividades Programables Presupuestables],"",0))</f>
        <v>Supervisión de la seguridad informática de los SRS</v>
      </c>
      <c r="I130" s="498">
        <f>IFERROR(VLOOKUP('Formulario PPGR3'!$G130,'Formulario PPGR2'!$H$9:$V$721,15,FALSE),"")</f>
        <v>9</v>
      </c>
      <c r="J130" s="502" t="s">
        <v>2002</v>
      </c>
      <c r="K130" s="500" t="str">
        <f>IF(Tabla1[[#This Row],[Insumos]]="","",_xlfn.XLOOKUP(Tabla1[[#This Row],[Insumos]],Tabla10[Insumo],Tabla10[InsumoAbrev],"",0))</f>
        <v>lsGasoil</v>
      </c>
      <c r="L130" s="501" t="s">
        <v>2003</v>
      </c>
      <c r="M130" s="499" t="str">
        <f>IF(Tabla1[[#This Row],[Descripción]]="","",_xlfn.XLOOKUP(Tabla1[[#This Row],[Descripción]],Tabla10[Descripción],Tabla10[Unidad de Medida],"",0))</f>
        <v>galon</v>
      </c>
      <c r="N130" s="509">
        <v>125</v>
      </c>
      <c r="O130" s="511">
        <f>IF(Tabla1[[#This Row],[Descripción]]="","",_xlfn.XLOOKUP(Tabla1[[#This Row],[Descripción]],Tabla10[Descripción],Tabla10[Precio Unitario],0))</f>
        <v>240</v>
      </c>
      <c r="P130" s="511">
        <f>IF(Tabla1[[#This Row],[Cantidad de Insumos]]="","",Tabla1[[#This Row],[Precio Unitario]]*Tabla1[[#This Row],[Cantidad de Insumos]])</f>
        <v>30000</v>
      </c>
      <c r="Q130" s="511" t="str">
        <f>IF(Tabla1[[#This Row],[Descripción]]="","",_xlfn.XLOOKUP(Tabla1[[#This Row],[Descripción]],Tabla10[Descripción],Tabla10[CODIGO PRESUPUESTARIO],0))</f>
        <v>2.3.7.1.02</v>
      </c>
      <c r="R130" s="500" t="s">
        <v>2001</v>
      </c>
    </row>
    <row r="131" spans="2:18" ht="25.5">
      <c r="B131" s="190" t="e">
        <f>IF('Formulario PPGR3'!$G131="","",CONCATENATE('Formulario PPGR3'!$C131,".",'Formulario PPGR3'!$D131,".",'Formulario PPGR3'!$E131,".",'Formulario PPGR3'!$F131))</f>
        <v>#REF!</v>
      </c>
      <c r="C131" s="190" t="e">
        <f>IF('Formulario PPGR3'!$G131="","",'Formulario PPGR1'!#REF!)</f>
        <v>#REF!</v>
      </c>
      <c r="D131" s="190" t="e">
        <f>IF('Formulario PPGR3'!$G131="","",'Formulario PPGR1'!#REF!)</f>
        <v>#REF!</v>
      </c>
      <c r="E131" s="190" t="e">
        <f>IF('Formulario PPGR3'!$G131="","",'Formulario PPGR1'!#REF!)</f>
        <v>#REF!</v>
      </c>
      <c r="F131" s="190" t="e">
        <f>IF('Formulario PPGR3'!$G131="","",'Formulario PPGR1'!#REF!)</f>
        <v>#REF!</v>
      </c>
      <c r="G131" s="507" t="s">
        <v>1458</v>
      </c>
      <c r="H131" s="497" t="str" cm="1">
        <f t="array" ref="H131">IF(Tabla1[[#This Row],[Código_Actividad]]="","",_xlfn.XLOOKUP(Tabla1[[#This Row],[Código_Actividad]],CodigoActividad,Tabla2[Actividades Programables Presupuestables],"",0))</f>
        <v>Seguimiento a la ejecución de los procesos de compra</v>
      </c>
      <c r="I131" s="498">
        <f>IFERROR(VLOOKUP('Formulario PPGR3'!$G131,'Formulario PPGR2'!$H$9:$V$721,15,FALSE),"")</f>
        <v>4</v>
      </c>
      <c r="J131" s="502" t="s">
        <v>2035</v>
      </c>
      <c r="K131" s="500" t="str">
        <f>IF(Tabla1[[#This Row],[Insumos]]="","",_xlfn.XLOOKUP(Tabla1[[#This Row],[Insumos]],Tabla10[Insumo],Tabla10[InsumoAbrev],"",0))</f>
        <v>lsEventosGenerales</v>
      </c>
      <c r="L131" s="501" t="s">
        <v>2036</v>
      </c>
      <c r="M131" s="499" t="str">
        <f>IF(Tabla1[[#This Row],[Descripción]]="","",_xlfn.XLOOKUP(Tabla1[[#This Row],[Descripción]],Tabla10[Descripción],Tabla10[Unidad de Medida],"",0))</f>
        <v>unidad</v>
      </c>
      <c r="N131" s="509">
        <v>4</v>
      </c>
      <c r="O131" s="511">
        <f>IF(Tabla1[[#This Row],[Descripción]]="","",_xlfn.XLOOKUP(Tabla1[[#This Row],[Descripción]],Tabla10[Descripción],Tabla10[Precio Unitario],0))</f>
        <v>150568.53</v>
      </c>
      <c r="P131" s="511">
        <f>IF(Tabla1[[#This Row],[Cantidad de Insumos]]="","",Tabla1[[#This Row],[Precio Unitario]]*Tabla1[[#This Row],[Cantidad de Insumos]])</f>
        <v>602274.12</v>
      </c>
      <c r="Q131" s="511" t="str">
        <f>IF(Tabla1[[#This Row],[Descripción]]="","",_xlfn.XLOOKUP(Tabla1[[#This Row],[Descripción]],Tabla10[Descripción],Tabla10[CODIGO PRESUPUESTARIO],0))</f>
        <v>2.2.8.6.01</v>
      </c>
      <c r="R131" s="500" t="s">
        <v>2001</v>
      </c>
    </row>
    <row r="132" spans="2:18">
      <c r="B132" s="190" t="e">
        <f>IF('Formulario PPGR3'!$G132="","",CONCATENATE('Formulario PPGR3'!$C132,".",'Formulario PPGR3'!$D132,".",'Formulario PPGR3'!$E132,".",'Formulario PPGR3'!$F132))</f>
        <v>#REF!</v>
      </c>
      <c r="C132" s="190" t="e">
        <f>IF('Formulario PPGR3'!$G132="","",'Formulario PPGR1'!#REF!)</f>
        <v>#REF!</v>
      </c>
      <c r="D132" s="190" t="e">
        <f>IF('Formulario PPGR3'!$G132="","",'Formulario PPGR1'!#REF!)</f>
        <v>#REF!</v>
      </c>
      <c r="E132" s="190" t="e">
        <f>IF('Formulario PPGR3'!$G132="","",'Formulario PPGR1'!#REF!)</f>
        <v>#REF!</v>
      </c>
      <c r="F132" s="190" t="e">
        <f>IF('Formulario PPGR3'!$G132="","",'Formulario PPGR1'!#REF!)</f>
        <v>#REF!</v>
      </c>
      <c r="G132" s="507" t="s">
        <v>1458</v>
      </c>
      <c r="H132" s="497" t="str" cm="1">
        <f t="array" ref="H132">IF(Tabla1[[#This Row],[Código_Actividad]]="","",_xlfn.XLOOKUP(Tabla1[[#This Row],[Código_Actividad]],CodigoActividad,Tabla2[Actividades Programables Presupuestables],"",0))</f>
        <v>Seguimiento a la ejecución de los procesos de compra</v>
      </c>
      <c r="I132" s="498">
        <f>IFERROR(VLOOKUP('Formulario PPGR3'!$G132,'Formulario PPGR2'!$H$9:$V$721,15,FALSE),"")</f>
        <v>4</v>
      </c>
      <c r="J132" s="502" t="s">
        <v>2039</v>
      </c>
      <c r="K132" s="500" t="str">
        <f>IF(Tabla1[[#This Row],[Insumos]]="","",_xlfn.XLOOKUP(Tabla1[[#This Row],[Insumos]],Tabla10[Insumo],Tabla10[InsumoAbrev],"",0))</f>
        <v>lsEquiposComputos</v>
      </c>
      <c r="L132" s="501" t="s">
        <v>2040</v>
      </c>
      <c r="M132" s="499" t="str">
        <f>IF(Tabla1[[#This Row],[Descripción]]="","",_xlfn.XLOOKUP(Tabla1[[#This Row],[Descripción]],Tabla10[Descripción],Tabla10[Unidad de Medida],"",0))</f>
        <v>unidad</v>
      </c>
      <c r="N132" s="509">
        <v>15</v>
      </c>
      <c r="O132" s="511">
        <f>IF(Tabla1[[#This Row],[Descripción]]="","",_xlfn.XLOOKUP(Tabla1[[#This Row],[Descripción]],Tabla10[Descripción],Tabla10[Precio Unitario],0))</f>
        <v>56724</v>
      </c>
      <c r="P132" s="511">
        <f>IF(Tabla1[[#This Row],[Cantidad de Insumos]]="","",Tabla1[[#This Row],[Precio Unitario]]*Tabla1[[#This Row],[Cantidad de Insumos]])</f>
        <v>850860</v>
      </c>
      <c r="Q132" s="511" t="str">
        <f>IF(Tabla1[[#This Row],[Descripción]]="","",_xlfn.XLOOKUP(Tabla1[[#This Row],[Descripción]],Tabla10[Descripción],Tabla10[CODIGO PRESUPUESTARIO],0))</f>
        <v>2.6.1.3.01</v>
      </c>
      <c r="R132" s="500" t="s">
        <v>2001</v>
      </c>
    </row>
    <row r="133" spans="2:18">
      <c r="B133" s="190" t="e">
        <f>IF('Formulario PPGR3'!$G133="","",CONCATENATE('Formulario PPGR3'!$C133,".",'Formulario PPGR3'!$D133,".",'Formulario PPGR3'!$E133,".",'Formulario PPGR3'!$F133))</f>
        <v>#REF!</v>
      </c>
      <c r="C133" s="190" t="e">
        <f>IF('Formulario PPGR3'!$G133="","",'Formulario PPGR1'!#REF!)</f>
        <v>#REF!</v>
      </c>
      <c r="D133" s="190" t="e">
        <f>IF('Formulario PPGR3'!$G133="","",'Formulario PPGR1'!#REF!)</f>
        <v>#REF!</v>
      </c>
      <c r="E133" s="190" t="e">
        <f>IF('Formulario PPGR3'!$G133="","",'Formulario PPGR1'!#REF!)</f>
        <v>#REF!</v>
      </c>
      <c r="F133" s="190" t="e">
        <f>IF('Formulario PPGR3'!$G133="","",'Formulario PPGR1'!#REF!)</f>
        <v>#REF!</v>
      </c>
      <c r="G133" s="507" t="s">
        <v>1458</v>
      </c>
      <c r="H133" s="497" t="str" cm="1">
        <f t="array" ref="H133">IF(Tabla1[[#This Row],[Código_Actividad]]="","",_xlfn.XLOOKUP(Tabla1[[#This Row],[Código_Actividad]],CodigoActividad,Tabla2[Actividades Programables Presupuestables],"",0))</f>
        <v>Seguimiento a la ejecución de los procesos de compra</v>
      </c>
      <c r="I133" s="498">
        <f>IFERROR(VLOOKUP('Formulario PPGR3'!$G133,'Formulario PPGR2'!$H$9:$V$721,15,FALSE),"")</f>
        <v>4</v>
      </c>
      <c r="J133" s="502" t="s">
        <v>2039</v>
      </c>
      <c r="K133" s="500" t="str">
        <f>IF(Tabla1[[#This Row],[Insumos]]="","",_xlfn.XLOOKUP(Tabla1[[#This Row],[Insumos]],Tabla10[Insumo],Tabla10[InsumoAbrev],"",0))</f>
        <v>lsEquiposComputos</v>
      </c>
      <c r="L133" s="501" t="s">
        <v>2041</v>
      </c>
      <c r="M133" s="499" t="str">
        <f>IF(Tabla1[[#This Row],[Descripción]]="","",_xlfn.XLOOKUP(Tabla1[[#This Row],[Descripción]],Tabla10[Descripción],Tabla10[Unidad de Medida],"",0))</f>
        <v>unidad</v>
      </c>
      <c r="N133" s="509">
        <v>1</v>
      </c>
      <c r="O133" s="511">
        <f>IF(Tabla1[[#This Row],[Descripción]]="","",_xlfn.XLOOKUP(Tabla1[[#This Row],[Descripción]],Tabla10[Descripción],Tabla10[Precio Unitario],0))</f>
        <v>32499</v>
      </c>
      <c r="P133" s="511">
        <f>IF(Tabla1[[#This Row],[Cantidad de Insumos]]="","",Tabla1[[#This Row],[Precio Unitario]]*Tabla1[[#This Row],[Cantidad de Insumos]])</f>
        <v>32499</v>
      </c>
      <c r="Q133" s="511" t="str">
        <f>IF(Tabla1[[#This Row],[Descripción]]="","",_xlfn.XLOOKUP(Tabla1[[#This Row],[Descripción]],Tabla10[Descripción],Tabla10[CODIGO PRESUPUESTARIO],0))</f>
        <v>2.6.1.3.01</v>
      </c>
      <c r="R133" s="500" t="s">
        <v>2001</v>
      </c>
    </row>
    <row r="134" spans="2:18">
      <c r="B134" s="190" t="e">
        <f>IF('Formulario PPGR3'!$G134="","",CONCATENATE('Formulario PPGR3'!$C134,".",'Formulario PPGR3'!$D134,".",'Formulario PPGR3'!$E134,".",'Formulario PPGR3'!$F134))</f>
        <v>#REF!</v>
      </c>
      <c r="C134" s="190" t="e">
        <f>IF('Formulario PPGR3'!$G134="","",'Formulario PPGR1'!#REF!)</f>
        <v>#REF!</v>
      </c>
      <c r="D134" s="190" t="e">
        <f>IF('Formulario PPGR3'!$G134="","",'Formulario PPGR1'!#REF!)</f>
        <v>#REF!</v>
      </c>
      <c r="E134" s="190" t="e">
        <f>IF('Formulario PPGR3'!$G134="","",'Formulario PPGR1'!#REF!)</f>
        <v>#REF!</v>
      </c>
      <c r="F134" s="190" t="e">
        <f>IF('Formulario PPGR3'!$G134="","",'Formulario PPGR1'!#REF!)</f>
        <v>#REF!</v>
      </c>
      <c r="G134" s="507" t="s">
        <v>1458</v>
      </c>
      <c r="H134" s="497" t="str" cm="1">
        <f t="array" ref="H134">IF(Tabla1[[#This Row],[Código_Actividad]]="","",_xlfn.XLOOKUP(Tabla1[[#This Row],[Código_Actividad]],CodigoActividad,Tabla2[Actividades Programables Presupuestables],"",0))</f>
        <v>Seguimiento a la ejecución de los procesos de compra</v>
      </c>
      <c r="I134" s="498">
        <f>IFERROR(VLOOKUP('Formulario PPGR3'!$G134,'Formulario PPGR2'!$H$9:$V$721,15,FALSE),"")</f>
        <v>4</v>
      </c>
      <c r="J134" s="502" t="s">
        <v>2039</v>
      </c>
      <c r="K134" s="500" t="str">
        <f>IF(Tabla1[[#This Row],[Insumos]]="","",_xlfn.XLOOKUP(Tabla1[[#This Row],[Insumos]],Tabla10[Insumo],Tabla10[InsumoAbrev],"",0))</f>
        <v>lsEquiposComputos</v>
      </c>
      <c r="L134" s="501" t="s">
        <v>2042</v>
      </c>
      <c r="M134" s="499" t="str">
        <f>IF(Tabla1[[#This Row],[Descripción]]="","",_xlfn.XLOOKUP(Tabla1[[#This Row],[Descripción]],Tabla10[Descripción],Tabla10[Unidad de Medida],"",0))</f>
        <v>unidad</v>
      </c>
      <c r="N134" s="509">
        <v>5</v>
      </c>
      <c r="O134" s="511">
        <f>IF(Tabla1[[#This Row],[Descripción]]="","",_xlfn.XLOOKUP(Tabla1[[#This Row],[Descripción]],Tabla10[Descripción],Tabla10[Precio Unitario],0))</f>
        <v>54000</v>
      </c>
      <c r="P134" s="511">
        <f>IF(Tabla1[[#This Row],[Cantidad de Insumos]]="","",Tabla1[[#This Row],[Precio Unitario]]*Tabla1[[#This Row],[Cantidad de Insumos]])</f>
        <v>270000</v>
      </c>
      <c r="Q134" s="511" t="str">
        <f>IF(Tabla1[[#This Row],[Descripción]]="","",_xlfn.XLOOKUP(Tabla1[[#This Row],[Descripción]],Tabla10[Descripción],Tabla10[CODIGO PRESUPUESTARIO],0))</f>
        <v>2.6.1.3.01</v>
      </c>
      <c r="R134" s="500" t="s">
        <v>2001</v>
      </c>
    </row>
    <row r="135" spans="2:18">
      <c r="B135" s="190" t="e">
        <f>IF('Formulario PPGR3'!$G135="","",CONCATENATE('Formulario PPGR3'!$C135,".",'Formulario PPGR3'!$D135,".",'Formulario PPGR3'!$E135,".",'Formulario PPGR3'!$F135))</f>
        <v>#REF!</v>
      </c>
      <c r="C135" s="190" t="e">
        <f>IF('Formulario PPGR3'!$G135="","",'Formulario PPGR1'!#REF!)</f>
        <v>#REF!</v>
      </c>
      <c r="D135" s="190" t="e">
        <f>IF('Formulario PPGR3'!$G135="","",'Formulario PPGR1'!#REF!)</f>
        <v>#REF!</v>
      </c>
      <c r="E135" s="190" t="e">
        <f>IF('Formulario PPGR3'!$G135="","",'Formulario PPGR1'!#REF!)</f>
        <v>#REF!</v>
      </c>
      <c r="F135" s="190" t="e">
        <f>IF('Formulario PPGR3'!$G135="","",'Formulario PPGR1'!#REF!)</f>
        <v>#REF!</v>
      </c>
      <c r="G135" s="507" t="s">
        <v>1458</v>
      </c>
      <c r="H135" s="497" t="str" cm="1">
        <f t="array" ref="H135">IF(Tabla1[[#This Row],[Código_Actividad]]="","",_xlfn.XLOOKUP(Tabla1[[#This Row],[Código_Actividad]],CodigoActividad,Tabla2[Actividades Programables Presupuestables],"",0))</f>
        <v>Seguimiento a la ejecución de los procesos de compra</v>
      </c>
      <c r="I135" s="498">
        <f>IFERROR(VLOOKUP('Formulario PPGR3'!$G135,'Formulario PPGR2'!$H$9:$V$721,15,FALSE),"")</f>
        <v>4</v>
      </c>
      <c r="J135" s="502" t="s">
        <v>2031</v>
      </c>
      <c r="K135" s="500" t="str">
        <f>IF(Tabla1[[#This Row],[Insumos]]="","",_xlfn.XLOOKUP(Tabla1[[#This Row],[Insumos]],Tabla10[Insumo],Tabla10[InsumoAbrev],"",0))</f>
        <v>lsElectrodomesticos</v>
      </c>
      <c r="L135" s="501" t="s">
        <v>2043</v>
      </c>
      <c r="M135" s="499" t="str">
        <f>IF(Tabla1[[#This Row],[Descripción]]="","",_xlfn.XLOOKUP(Tabla1[[#This Row],[Descripción]],Tabla10[Descripción],Tabla10[Unidad de Medida],"",0))</f>
        <v>unidad</v>
      </c>
      <c r="N135" s="509">
        <v>1</v>
      </c>
      <c r="O135" s="511">
        <f>IF(Tabla1[[#This Row],[Descripción]]="","",_xlfn.XLOOKUP(Tabla1[[#This Row],[Descripción]],Tabla10[Descripción],Tabla10[Precio Unitario],0))</f>
        <v>4675.2539999999999</v>
      </c>
      <c r="P135" s="511">
        <f>IF(Tabla1[[#This Row],[Cantidad de Insumos]]="","",Tabla1[[#This Row],[Precio Unitario]]*Tabla1[[#This Row],[Cantidad de Insumos]])</f>
        <v>4675.2539999999999</v>
      </c>
      <c r="Q135" s="511" t="str">
        <f>IF(Tabla1[[#This Row],[Descripción]]="","",_xlfn.XLOOKUP(Tabla1[[#This Row],[Descripción]],Tabla10[Descripción],Tabla10[CODIGO PRESUPUESTARIO],0))</f>
        <v>2.6.1.4.01</v>
      </c>
      <c r="R135" s="500" t="s">
        <v>2001</v>
      </c>
    </row>
    <row r="136" spans="2:18">
      <c r="B136" s="190" t="e">
        <f>IF('Formulario PPGR3'!$G136="","",CONCATENATE('Formulario PPGR3'!$C136,".",'Formulario PPGR3'!$D136,".",'Formulario PPGR3'!$E136,".",'Formulario PPGR3'!$F136))</f>
        <v>#REF!</v>
      </c>
      <c r="C136" s="190" t="e">
        <f>IF('Formulario PPGR3'!$G136="","",'Formulario PPGR1'!#REF!)</f>
        <v>#REF!</v>
      </c>
      <c r="D136" s="190" t="e">
        <f>IF('Formulario PPGR3'!$G136="","",'Formulario PPGR1'!#REF!)</f>
        <v>#REF!</v>
      </c>
      <c r="E136" s="190" t="e">
        <f>IF('Formulario PPGR3'!$G136="","",'Formulario PPGR1'!#REF!)</f>
        <v>#REF!</v>
      </c>
      <c r="F136" s="190" t="e">
        <f>IF('Formulario PPGR3'!$G136="","",'Formulario PPGR1'!#REF!)</f>
        <v>#REF!</v>
      </c>
      <c r="G136" s="507" t="s">
        <v>1458</v>
      </c>
      <c r="H136" s="497" t="str" cm="1">
        <f t="array" ref="H136">IF(Tabla1[[#This Row],[Código_Actividad]]="","",_xlfn.XLOOKUP(Tabla1[[#This Row],[Código_Actividad]],CodigoActividad,Tabla2[Actividades Programables Presupuestables],"",0))</f>
        <v>Seguimiento a la ejecución de los procesos de compra</v>
      </c>
      <c r="I136" s="498">
        <f>IFERROR(VLOOKUP('Formulario PPGR3'!$G136,'Formulario PPGR2'!$H$9:$V$721,15,FALSE),"")</f>
        <v>4</v>
      </c>
      <c r="J136" s="502" t="s">
        <v>2044</v>
      </c>
      <c r="K136" s="500" t="str">
        <f>IF(Tabla1[[#This Row],[Insumos]]="","",_xlfn.XLOOKUP(Tabla1[[#This Row],[Insumos]],Tabla10[Insumo],Tabla10[InsumoAbrev],"",0))</f>
        <v>lsProductosArtesGraficas</v>
      </c>
      <c r="L136" s="501" t="s">
        <v>2045</v>
      </c>
      <c r="M136" s="499" t="str">
        <f>IF(Tabla1[[#This Row],[Descripción]]="","",_xlfn.XLOOKUP(Tabla1[[#This Row],[Descripción]],Tabla10[Descripción],Tabla10[Unidad de Medida],"",0))</f>
        <v>unidad</v>
      </c>
      <c r="N136" s="509">
        <v>50000</v>
      </c>
      <c r="O136" s="511">
        <f>IF(Tabla1[[#This Row],[Descripción]]="","",_xlfn.XLOOKUP(Tabla1[[#This Row],[Descripción]],Tabla10[Descripción],Tabla10[Precio Unitario],0))</f>
        <v>177</v>
      </c>
      <c r="P136" s="511">
        <f>IF(Tabla1[[#This Row],[Cantidad de Insumos]]="","",Tabla1[[#This Row],[Precio Unitario]]*Tabla1[[#This Row],[Cantidad de Insumos]])</f>
        <v>8850000</v>
      </c>
      <c r="Q136" s="511" t="str">
        <f>IF(Tabla1[[#This Row],[Descripción]]="","",_xlfn.XLOOKUP(Tabla1[[#This Row],[Descripción]],Tabla10[Descripción],Tabla10[CODIGO PRESUPUESTARIO],0))</f>
        <v>2.3.3.3.01</v>
      </c>
      <c r="R136" s="500" t="s">
        <v>2001</v>
      </c>
    </row>
    <row r="137" spans="2:18" ht="25.5">
      <c r="B137" s="190" t="e">
        <f>IF('Formulario PPGR3'!$G137="","",CONCATENATE('Formulario PPGR3'!$C137,".",'Formulario PPGR3'!$D137,".",'Formulario PPGR3'!$E137,".",'Formulario PPGR3'!$F137))</f>
        <v>#REF!</v>
      </c>
      <c r="C137" s="190" t="e">
        <f>IF('Formulario PPGR3'!$G137="","",'Formulario PPGR1'!#REF!)</f>
        <v>#REF!</v>
      </c>
      <c r="D137" s="190" t="e">
        <f>IF('Formulario PPGR3'!$G137="","",'Formulario PPGR1'!#REF!)</f>
        <v>#REF!</v>
      </c>
      <c r="E137" s="190" t="e">
        <f>IF('Formulario PPGR3'!$G137="","",'Formulario PPGR1'!#REF!)</f>
        <v>#REF!</v>
      </c>
      <c r="F137" s="190" t="e">
        <f>IF('Formulario PPGR3'!$G137="","",'Formulario PPGR1'!#REF!)</f>
        <v>#REF!</v>
      </c>
      <c r="G137" s="507" t="s">
        <v>1410</v>
      </c>
      <c r="H137" s="497" t="str" cm="1">
        <f t="array" ref="H137">IF(Tabla1[[#This Row],[Código_Actividad]]="","",_xlfn.XLOOKUP(Tabla1[[#This Row],[Código_Actividad]],CodigoActividad,Tabla2[Actividades Programables Presupuestables],"",0))</f>
        <v xml:space="preserve">Auditoría de cumplimiento del manual de administración de bienes en EES (120) y  SRS (10) </v>
      </c>
      <c r="I137" s="498">
        <f>IFERROR(VLOOKUP('Formulario PPGR3'!$G137,'Formulario PPGR2'!$H$9:$V$721,15,FALSE),"")</f>
        <v>4</v>
      </c>
      <c r="J137" s="502" t="s">
        <v>2004</v>
      </c>
      <c r="K137" s="500" t="str">
        <f>IF(Tabla1[[#This Row],[Insumos]]="","",_xlfn.XLOOKUP(Tabla1[[#This Row],[Insumos]],Tabla10[Insumo],Tabla10[InsumoAbrev],"",0))</f>
        <v>lsViaticosDP</v>
      </c>
      <c r="L137" s="501" t="s">
        <v>2019</v>
      </c>
      <c r="M137" s="499" t="str">
        <f>IF(Tabla1[[#This Row],[Descripción]]="","",_xlfn.XLOOKUP(Tabla1[[#This Row],[Descripción]],Tabla10[Descripción],Tabla10[Unidad de Medida],"",0))</f>
        <v>Depósito</v>
      </c>
      <c r="N137" s="509">
        <v>162</v>
      </c>
      <c r="O137" s="511">
        <f>IF(Tabla1[[#This Row],[Descripción]]="","",_xlfn.XLOOKUP(Tabla1[[#This Row],[Descripción]],Tabla10[Descripción],Tabla10[Precio Unitario],0))</f>
        <v>4750</v>
      </c>
      <c r="P137" s="511">
        <f>IF(Tabla1[[#This Row],[Cantidad de Insumos]]="","",Tabla1[[#This Row],[Precio Unitario]]*Tabla1[[#This Row],[Cantidad de Insumos]])</f>
        <v>769500</v>
      </c>
      <c r="Q137" s="511" t="str">
        <f>IF(Tabla1[[#This Row],[Descripción]]="","",_xlfn.XLOOKUP(Tabla1[[#This Row],[Descripción]],Tabla10[Descripción],Tabla10[CODIGO PRESUPUESTARIO],0))</f>
        <v>2.2.3.1.01</v>
      </c>
      <c r="R137" s="500" t="s">
        <v>2001</v>
      </c>
    </row>
    <row r="138" spans="2:18" ht="25.5">
      <c r="B138" s="190" t="e">
        <f>IF('Formulario PPGR3'!$G138="","",CONCATENATE('Formulario PPGR3'!$C138,".",'Formulario PPGR3'!$D138,".",'Formulario PPGR3'!$E138,".",'Formulario PPGR3'!$F138))</f>
        <v>#REF!</v>
      </c>
      <c r="C138" s="190" t="e">
        <f>IF('Formulario PPGR3'!$G138="","",'Formulario PPGR1'!#REF!)</f>
        <v>#REF!</v>
      </c>
      <c r="D138" s="190" t="e">
        <f>IF('Formulario PPGR3'!$G138="","",'Formulario PPGR1'!#REF!)</f>
        <v>#REF!</v>
      </c>
      <c r="E138" s="190" t="e">
        <f>IF('Formulario PPGR3'!$G138="","",'Formulario PPGR1'!#REF!)</f>
        <v>#REF!</v>
      </c>
      <c r="F138" s="190" t="e">
        <f>IF('Formulario PPGR3'!$G138="","",'Formulario PPGR1'!#REF!)</f>
        <v>#REF!</v>
      </c>
      <c r="G138" s="507" t="s">
        <v>1410</v>
      </c>
      <c r="H138" s="497" t="str" cm="1">
        <f t="array" ref="H138">IF(Tabla1[[#This Row],[Código_Actividad]]="","",_xlfn.XLOOKUP(Tabla1[[#This Row],[Código_Actividad]],CodigoActividad,Tabla2[Actividades Programables Presupuestables],"",0))</f>
        <v xml:space="preserve">Auditoría de cumplimiento del manual de administración de bienes en EES (120) y  SRS (10) </v>
      </c>
      <c r="I138" s="498">
        <f>IFERROR(VLOOKUP('Formulario PPGR3'!$G138,'Formulario PPGR2'!$H$9:$V$721,15,FALSE),"")</f>
        <v>4</v>
      </c>
      <c r="J138" s="502" t="s">
        <v>2004</v>
      </c>
      <c r="K138" s="500" t="str">
        <f>IF(Tabla1[[#This Row],[Insumos]]="","",_xlfn.XLOOKUP(Tabla1[[#This Row],[Insumos]],Tabla10[Insumo],Tabla10[InsumoAbrev],"",0))</f>
        <v>lsViaticosDP</v>
      </c>
      <c r="L138" s="501" t="s">
        <v>2020</v>
      </c>
      <c r="M138" s="499" t="str">
        <f>IF(Tabla1[[#This Row],[Descripción]]="","",_xlfn.XLOOKUP(Tabla1[[#This Row],[Descripción]],Tabla10[Descripción],Tabla10[Unidad de Medida],"",0))</f>
        <v>Depósito</v>
      </c>
      <c r="N138" s="509">
        <v>52</v>
      </c>
      <c r="O138" s="511">
        <f>IF(Tabla1[[#This Row],[Descripción]]="","",_xlfn.XLOOKUP(Tabla1[[#This Row],[Descripción]],Tabla10[Descripción],Tabla10[Precio Unitario],0))</f>
        <v>3900</v>
      </c>
      <c r="P138" s="511">
        <f>IF(Tabla1[[#This Row],[Cantidad de Insumos]]="","",Tabla1[[#This Row],[Precio Unitario]]*Tabla1[[#This Row],[Cantidad de Insumos]])</f>
        <v>202800</v>
      </c>
      <c r="Q138" s="511" t="str">
        <f>IF(Tabla1[[#This Row],[Descripción]]="","",_xlfn.XLOOKUP(Tabla1[[#This Row],[Descripción]],Tabla10[Descripción],Tabla10[CODIGO PRESUPUESTARIO],0))</f>
        <v>2.2.3.1.01</v>
      </c>
      <c r="R138" s="500" t="s">
        <v>2001</v>
      </c>
    </row>
    <row r="139" spans="2:18" ht="25.5">
      <c r="B139" s="190" t="e">
        <f>IF('Formulario PPGR3'!$G139="","",CONCATENATE('Formulario PPGR3'!$C139,".",'Formulario PPGR3'!$D139,".",'Formulario PPGR3'!$E139,".",'Formulario PPGR3'!$F139))</f>
        <v>#REF!</v>
      </c>
      <c r="C139" s="190" t="e">
        <f>IF('Formulario PPGR3'!$G139="","",'Formulario PPGR1'!#REF!)</f>
        <v>#REF!</v>
      </c>
      <c r="D139" s="190" t="e">
        <f>IF('Formulario PPGR3'!$G139="","",'Formulario PPGR1'!#REF!)</f>
        <v>#REF!</v>
      </c>
      <c r="E139" s="190" t="e">
        <f>IF('Formulario PPGR3'!$G139="","",'Formulario PPGR1'!#REF!)</f>
        <v>#REF!</v>
      </c>
      <c r="F139" s="190" t="e">
        <f>IF('Formulario PPGR3'!$G139="","",'Formulario PPGR1'!#REF!)</f>
        <v>#REF!</v>
      </c>
      <c r="G139" s="507" t="s">
        <v>1410</v>
      </c>
      <c r="H139" s="497" t="str" cm="1">
        <f t="array" ref="H139">IF(Tabla1[[#This Row],[Código_Actividad]]="","",_xlfn.XLOOKUP(Tabla1[[#This Row],[Código_Actividad]],CodigoActividad,Tabla2[Actividades Programables Presupuestables],"",0))</f>
        <v xml:space="preserve">Auditoría de cumplimiento del manual de administración de bienes en EES (120) y  SRS (10) </v>
      </c>
      <c r="I139" s="498">
        <f>IFERROR(VLOOKUP('Formulario PPGR3'!$G139,'Formulario PPGR2'!$H$9:$V$721,15,FALSE),"")</f>
        <v>4</v>
      </c>
      <c r="J139" s="502" t="s">
        <v>2004</v>
      </c>
      <c r="K139" s="500" t="str">
        <f>IF(Tabla1[[#This Row],[Insumos]]="","",_xlfn.XLOOKUP(Tabla1[[#This Row],[Insumos]],Tabla10[Insumo],Tabla10[InsumoAbrev],"",0))</f>
        <v>lsViaticosDP</v>
      </c>
      <c r="L139" s="501" t="s">
        <v>2025</v>
      </c>
      <c r="M139" s="499" t="str">
        <f>IF(Tabla1[[#This Row],[Descripción]]="","",_xlfn.XLOOKUP(Tabla1[[#This Row],[Descripción]],Tabla10[Descripción],Tabla10[Unidad de Medida],"",0))</f>
        <v>Depósito</v>
      </c>
      <c r="N139" s="509">
        <v>122</v>
      </c>
      <c r="O139" s="511">
        <f>IF(Tabla1[[#This Row],[Descripción]]="","",_xlfn.XLOOKUP(Tabla1[[#This Row],[Descripción]],Tabla10[Descripción],Tabla10[Precio Unitario],0))</f>
        <v>5250</v>
      </c>
      <c r="P139" s="511">
        <f>IF(Tabla1[[#This Row],[Cantidad de Insumos]]="","",Tabla1[[#This Row],[Precio Unitario]]*Tabla1[[#This Row],[Cantidad de Insumos]])</f>
        <v>640500</v>
      </c>
      <c r="Q139" s="511" t="str">
        <f>IF(Tabla1[[#This Row],[Descripción]]="","",_xlfn.XLOOKUP(Tabla1[[#This Row],[Descripción]],Tabla10[Descripción],Tabla10[CODIGO PRESUPUESTARIO],0))</f>
        <v>2.2.3.1.01</v>
      </c>
      <c r="R139" s="500" t="s">
        <v>2001</v>
      </c>
    </row>
    <row r="140" spans="2:18" ht="25.5">
      <c r="B140" s="190" t="e">
        <f>IF('Formulario PPGR3'!$G140="","",CONCATENATE('Formulario PPGR3'!$C140,".",'Formulario PPGR3'!$D140,".",'Formulario PPGR3'!$E140,".",'Formulario PPGR3'!$F140))</f>
        <v>#REF!</v>
      </c>
      <c r="C140" s="190" t="e">
        <f>IF('Formulario PPGR3'!$G140="","",'Formulario PPGR1'!#REF!)</f>
        <v>#REF!</v>
      </c>
      <c r="D140" s="190" t="e">
        <f>IF('Formulario PPGR3'!$G140="","",'Formulario PPGR1'!#REF!)</f>
        <v>#REF!</v>
      </c>
      <c r="E140" s="190" t="e">
        <f>IF('Formulario PPGR3'!$G140="","",'Formulario PPGR1'!#REF!)</f>
        <v>#REF!</v>
      </c>
      <c r="F140" s="190" t="e">
        <f>IF('Formulario PPGR3'!$G140="","",'Formulario PPGR1'!#REF!)</f>
        <v>#REF!</v>
      </c>
      <c r="G140" s="507" t="s">
        <v>1410</v>
      </c>
      <c r="H140" s="497" t="str" cm="1">
        <f t="array" ref="H140">IF(Tabla1[[#This Row],[Código_Actividad]]="","",_xlfn.XLOOKUP(Tabla1[[#This Row],[Código_Actividad]],CodigoActividad,Tabla2[Actividades Programables Presupuestables],"",0))</f>
        <v xml:space="preserve">Auditoría de cumplimiento del manual de administración de bienes en EES (120) y  SRS (10) </v>
      </c>
      <c r="I140" s="498">
        <f>IFERROR(VLOOKUP('Formulario PPGR3'!$G140,'Formulario PPGR2'!$H$9:$V$721,15,FALSE),"")</f>
        <v>4</v>
      </c>
      <c r="J140" s="502" t="s">
        <v>2004</v>
      </c>
      <c r="K140" s="500" t="str">
        <f>IF(Tabla1[[#This Row],[Insumos]]="","",_xlfn.XLOOKUP(Tabla1[[#This Row],[Insumos]],Tabla10[Insumo],Tabla10[InsumoAbrev],"",0))</f>
        <v>lsViaticosDP</v>
      </c>
      <c r="L140" s="501" t="s">
        <v>2046</v>
      </c>
      <c r="M140" s="499" t="str">
        <f>IF(Tabla1[[#This Row],[Descripción]]="","",_xlfn.XLOOKUP(Tabla1[[#This Row],[Descripción]],Tabla10[Descripción],Tabla10[Unidad de Medida],"",0))</f>
        <v>Depósito</v>
      </c>
      <c r="N140" s="509">
        <v>461</v>
      </c>
      <c r="O140" s="511">
        <f>IF(Tabla1[[#This Row],[Descripción]]="","",_xlfn.XLOOKUP(Tabla1[[#This Row],[Descripción]],Tabla10[Descripción],Tabla10[Precio Unitario],0))</f>
        <v>4100</v>
      </c>
      <c r="P140" s="511">
        <f>IF(Tabla1[[#This Row],[Cantidad de Insumos]]="","",Tabla1[[#This Row],[Precio Unitario]]*Tabla1[[#This Row],[Cantidad de Insumos]])</f>
        <v>1890100</v>
      </c>
      <c r="Q140" s="511" t="str">
        <f>IF(Tabla1[[#This Row],[Descripción]]="","",_xlfn.XLOOKUP(Tabla1[[#This Row],[Descripción]],Tabla10[Descripción],Tabla10[CODIGO PRESUPUESTARIO],0))</f>
        <v>2.2.3.1.01</v>
      </c>
      <c r="R140" s="500" t="s">
        <v>2001</v>
      </c>
    </row>
    <row r="141" spans="2:18">
      <c r="B141" s="190" t="e">
        <f>IF('Formulario PPGR3'!$G141="","",CONCATENATE('Formulario PPGR3'!$C141,".",'Formulario PPGR3'!$D141,".",'Formulario PPGR3'!$E141,".",'Formulario PPGR3'!$F141))</f>
        <v>#REF!</v>
      </c>
      <c r="C141" s="190" t="e">
        <f>IF('Formulario PPGR3'!$G141="","",'Formulario PPGR1'!#REF!)</f>
        <v>#REF!</v>
      </c>
      <c r="D141" s="190" t="e">
        <f>IF('Formulario PPGR3'!$G141="","",'Formulario PPGR1'!#REF!)</f>
        <v>#REF!</v>
      </c>
      <c r="E141" s="190" t="e">
        <f>IF('Formulario PPGR3'!$G141="","",'Formulario PPGR1'!#REF!)</f>
        <v>#REF!</v>
      </c>
      <c r="F141" s="190" t="e">
        <f>IF('Formulario PPGR3'!$G141="","",'Formulario PPGR1'!#REF!)</f>
        <v>#REF!</v>
      </c>
      <c r="G141" s="507" t="s">
        <v>1412</v>
      </c>
      <c r="H141" s="497" t="str" cm="1">
        <f t="array" ref="H141">IF(Tabla1[[#This Row],[Código_Actividad]]="","",_xlfn.XLOOKUP(Tabla1[[#This Row],[Código_Actividad]],CodigoActividad,Tabla2[Actividades Programables Presupuestables],"",0))</f>
        <v>Realización de Inventarios a los EES remozados en SRS</v>
      </c>
      <c r="I141" s="498">
        <f>IFERROR(VLOOKUP('Formulario PPGR3'!$G141,'Formulario PPGR2'!$H$9:$V$721,15,FALSE),"")</f>
        <v>4</v>
      </c>
      <c r="J141" s="502" t="s">
        <v>2004</v>
      </c>
      <c r="K141" s="500" t="str">
        <f>IF(Tabla1[[#This Row],[Insumos]]="","",_xlfn.XLOOKUP(Tabla1[[#This Row],[Insumos]],Tabla10[Insumo],Tabla10[InsumoAbrev],"",0))</f>
        <v>lsViaticosDP</v>
      </c>
      <c r="L141" s="501" t="s">
        <v>2019</v>
      </c>
      <c r="M141" s="499" t="str">
        <f>IF(Tabla1[[#This Row],[Descripción]]="","",_xlfn.XLOOKUP(Tabla1[[#This Row],[Descripción]],Tabla10[Descripción],Tabla10[Unidad de Medida],"",0))</f>
        <v>Depósito</v>
      </c>
      <c r="N141" s="509">
        <v>162</v>
      </c>
      <c r="O141" s="511">
        <f>IF(Tabla1[[#This Row],[Descripción]]="","",_xlfn.XLOOKUP(Tabla1[[#This Row],[Descripción]],Tabla10[Descripción],Tabla10[Precio Unitario],0))</f>
        <v>4750</v>
      </c>
      <c r="P141" s="511">
        <f>IF(Tabla1[[#This Row],[Cantidad de Insumos]]="","",Tabla1[[#This Row],[Precio Unitario]]*Tabla1[[#This Row],[Cantidad de Insumos]])</f>
        <v>769500</v>
      </c>
      <c r="Q141" s="511" t="str">
        <f>IF(Tabla1[[#This Row],[Descripción]]="","",_xlfn.XLOOKUP(Tabla1[[#This Row],[Descripción]],Tabla10[Descripción],Tabla10[CODIGO PRESUPUESTARIO],0))</f>
        <v>2.2.3.1.01</v>
      </c>
      <c r="R141" s="500" t="s">
        <v>2001</v>
      </c>
    </row>
    <row r="142" spans="2:18">
      <c r="B142" s="190" t="e">
        <f>IF('Formulario PPGR3'!$G142="","",CONCATENATE('Formulario PPGR3'!$C142,".",'Formulario PPGR3'!$D142,".",'Formulario PPGR3'!$E142,".",'Formulario PPGR3'!$F142))</f>
        <v>#REF!</v>
      </c>
      <c r="C142" s="190" t="e">
        <f>IF('Formulario PPGR3'!$G142="","",'Formulario PPGR1'!#REF!)</f>
        <v>#REF!</v>
      </c>
      <c r="D142" s="190" t="e">
        <f>IF('Formulario PPGR3'!$G142="","",'Formulario PPGR1'!#REF!)</f>
        <v>#REF!</v>
      </c>
      <c r="E142" s="190" t="e">
        <f>IF('Formulario PPGR3'!$G142="","",'Formulario PPGR1'!#REF!)</f>
        <v>#REF!</v>
      </c>
      <c r="F142" s="190" t="e">
        <f>IF('Formulario PPGR3'!$G142="","",'Formulario PPGR1'!#REF!)</f>
        <v>#REF!</v>
      </c>
      <c r="G142" s="507" t="s">
        <v>1412</v>
      </c>
      <c r="H142" s="497" t="str" cm="1">
        <f t="array" ref="H142">IF(Tabla1[[#This Row],[Código_Actividad]]="","",_xlfn.XLOOKUP(Tabla1[[#This Row],[Código_Actividad]],CodigoActividad,Tabla2[Actividades Programables Presupuestables],"",0))</f>
        <v>Realización de Inventarios a los EES remozados en SRS</v>
      </c>
      <c r="I142" s="498">
        <f>IFERROR(VLOOKUP('Formulario PPGR3'!$G142,'Formulario PPGR2'!$H$9:$V$721,15,FALSE),"")</f>
        <v>4</v>
      </c>
      <c r="J142" s="502" t="s">
        <v>2004</v>
      </c>
      <c r="K142" s="500" t="str">
        <f>IF(Tabla1[[#This Row],[Insumos]]="","",_xlfn.XLOOKUP(Tabla1[[#This Row],[Insumos]],Tabla10[Insumo],Tabla10[InsumoAbrev],"",0))</f>
        <v>lsViaticosDP</v>
      </c>
      <c r="L142" s="501" t="s">
        <v>2020</v>
      </c>
      <c r="M142" s="499" t="str">
        <f>IF(Tabla1[[#This Row],[Descripción]]="","",_xlfn.XLOOKUP(Tabla1[[#This Row],[Descripción]],Tabla10[Descripción],Tabla10[Unidad de Medida],"",0))</f>
        <v>Depósito</v>
      </c>
      <c r="N142" s="509">
        <v>116</v>
      </c>
      <c r="O142" s="511">
        <f>IF(Tabla1[[#This Row],[Descripción]]="","",_xlfn.XLOOKUP(Tabla1[[#This Row],[Descripción]],Tabla10[Descripción],Tabla10[Precio Unitario],0))</f>
        <v>3900</v>
      </c>
      <c r="P142" s="511">
        <f>IF(Tabla1[[#This Row],[Cantidad de Insumos]]="","",Tabla1[[#This Row],[Precio Unitario]]*Tabla1[[#This Row],[Cantidad de Insumos]])</f>
        <v>452400</v>
      </c>
      <c r="Q142" s="511" t="str">
        <f>IF(Tabla1[[#This Row],[Descripción]]="","",_xlfn.XLOOKUP(Tabla1[[#This Row],[Descripción]],Tabla10[Descripción],Tabla10[CODIGO PRESUPUESTARIO],0))</f>
        <v>2.2.3.1.01</v>
      </c>
      <c r="R142" s="500" t="s">
        <v>2001</v>
      </c>
    </row>
    <row r="143" spans="2:18" ht="25.5">
      <c r="B143" s="190" t="e">
        <f>IF('Formulario PPGR3'!$G143="","",CONCATENATE('Formulario PPGR3'!$C143,".",'Formulario PPGR3'!$D143,".",'Formulario PPGR3'!$E143,".",'Formulario PPGR3'!$F143))</f>
        <v>#REF!</v>
      </c>
      <c r="C143" s="190" t="e">
        <f>IF('Formulario PPGR3'!$G143="","",'Formulario PPGR1'!#REF!)</f>
        <v>#REF!</v>
      </c>
      <c r="D143" s="190" t="e">
        <f>IF('Formulario PPGR3'!$G143="","",'Formulario PPGR1'!#REF!)</f>
        <v>#REF!</v>
      </c>
      <c r="E143" s="190" t="e">
        <f>IF('Formulario PPGR3'!$G143="","",'Formulario PPGR1'!#REF!)</f>
        <v>#REF!</v>
      </c>
      <c r="F143" s="190" t="e">
        <f>IF('Formulario PPGR3'!$G143="","",'Formulario PPGR1'!#REF!)</f>
        <v>#REF!</v>
      </c>
      <c r="G143" s="507" t="s">
        <v>1412</v>
      </c>
      <c r="H143" s="497" t="str" cm="1">
        <f t="array" ref="H143">IF(Tabla1[[#This Row],[Código_Actividad]]="","",_xlfn.XLOOKUP(Tabla1[[#This Row],[Código_Actividad]],CodigoActividad,Tabla2[Actividades Programables Presupuestables],"",0))</f>
        <v>Realización de Inventarios a los EES remozados en SRS</v>
      </c>
      <c r="I143" s="498">
        <f>IFERROR(VLOOKUP('Formulario PPGR3'!$G143,'Formulario PPGR2'!$H$9:$V$721,15,FALSE),"")</f>
        <v>4</v>
      </c>
      <c r="J143" s="502" t="s">
        <v>2004</v>
      </c>
      <c r="K143" s="500" t="str">
        <f>IF(Tabla1[[#This Row],[Insumos]]="","",_xlfn.XLOOKUP(Tabla1[[#This Row],[Insumos]],Tabla10[Insumo],Tabla10[InsumoAbrev],"",0))</f>
        <v>lsViaticosDP</v>
      </c>
      <c r="L143" s="501" t="s">
        <v>2025</v>
      </c>
      <c r="M143" s="499" t="str">
        <f>IF(Tabla1[[#This Row],[Descripción]]="","",_xlfn.XLOOKUP(Tabla1[[#This Row],[Descripción]],Tabla10[Descripción],Tabla10[Unidad de Medida],"",0))</f>
        <v>Depósito</v>
      </c>
      <c r="N143" s="509">
        <v>103</v>
      </c>
      <c r="O143" s="511">
        <f>IF(Tabla1[[#This Row],[Descripción]]="","",_xlfn.XLOOKUP(Tabla1[[#This Row],[Descripción]],Tabla10[Descripción],Tabla10[Precio Unitario],0))</f>
        <v>5250</v>
      </c>
      <c r="P143" s="511">
        <f>IF(Tabla1[[#This Row],[Cantidad de Insumos]]="","",Tabla1[[#This Row],[Precio Unitario]]*Tabla1[[#This Row],[Cantidad de Insumos]])</f>
        <v>540750</v>
      </c>
      <c r="Q143" s="511" t="str">
        <f>IF(Tabla1[[#This Row],[Descripción]]="","",_xlfn.XLOOKUP(Tabla1[[#This Row],[Descripción]],Tabla10[Descripción],Tabla10[CODIGO PRESUPUESTARIO],0))</f>
        <v>2.2.3.1.01</v>
      </c>
      <c r="R143" s="500" t="s">
        <v>2001</v>
      </c>
    </row>
    <row r="144" spans="2:18">
      <c r="B144" s="190" t="e">
        <f>IF('Formulario PPGR3'!$G144="","",CONCATENATE('Formulario PPGR3'!$C144,".",'Formulario PPGR3'!$D144,".",'Formulario PPGR3'!$E144,".",'Formulario PPGR3'!$F144))</f>
        <v>#REF!</v>
      </c>
      <c r="C144" s="190" t="e">
        <f>IF('Formulario PPGR3'!$G144="","",'Formulario PPGR1'!#REF!)</f>
        <v>#REF!</v>
      </c>
      <c r="D144" s="190" t="e">
        <f>IF('Formulario PPGR3'!$G144="","",'Formulario PPGR1'!#REF!)</f>
        <v>#REF!</v>
      </c>
      <c r="E144" s="190" t="e">
        <f>IF('Formulario PPGR3'!$G144="","",'Formulario PPGR1'!#REF!)</f>
        <v>#REF!</v>
      </c>
      <c r="F144" s="190" t="e">
        <f>IF('Formulario PPGR3'!$G144="","",'Formulario PPGR1'!#REF!)</f>
        <v>#REF!</v>
      </c>
      <c r="G144" s="507" t="s">
        <v>1412</v>
      </c>
      <c r="H144" s="497" t="str" cm="1">
        <f t="array" ref="H144">IF(Tabla1[[#This Row],[Código_Actividad]]="","",_xlfn.XLOOKUP(Tabla1[[#This Row],[Código_Actividad]],CodigoActividad,Tabla2[Actividades Programables Presupuestables],"",0))</f>
        <v>Realización de Inventarios a los EES remozados en SRS</v>
      </c>
      <c r="I144" s="498">
        <f>IFERROR(VLOOKUP('Formulario PPGR3'!$G144,'Formulario PPGR2'!$H$9:$V$721,15,FALSE),"")</f>
        <v>4</v>
      </c>
      <c r="J144" s="502" t="s">
        <v>2004</v>
      </c>
      <c r="K144" s="500" t="str">
        <f>IF(Tabla1[[#This Row],[Insumos]]="","",_xlfn.XLOOKUP(Tabla1[[#This Row],[Insumos]],Tabla10[Insumo],Tabla10[InsumoAbrev],"",0))</f>
        <v>lsViaticosDP</v>
      </c>
      <c r="L144" s="501" t="s">
        <v>2046</v>
      </c>
      <c r="M144" s="499" t="str">
        <f>IF(Tabla1[[#This Row],[Descripción]]="","",_xlfn.XLOOKUP(Tabla1[[#This Row],[Descripción]],Tabla10[Descripción],Tabla10[Unidad de Medida],"",0))</f>
        <v>Depósito</v>
      </c>
      <c r="N144" s="509">
        <v>1427</v>
      </c>
      <c r="O144" s="511">
        <f>IF(Tabla1[[#This Row],[Descripción]]="","",_xlfn.XLOOKUP(Tabla1[[#This Row],[Descripción]],Tabla10[Descripción],Tabla10[Precio Unitario],0))</f>
        <v>4100</v>
      </c>
      <c r="P144" s="511">
        <f>IF(Tabla1[[#This Row],[Cantidad de Insumos]]="","",Tabla1[[#This Row],[Precio Unitario]]*Tabla1[[#This Row],[Cantidad de Insumos]])</f>
        <v>5850700</v>
      </c>
      <c r="Q144" s="511" t="str">
        <f>IF(Tabla1[[#This Row],[Descripción]]="","",_xlfn.XLOOKUP(Tabla1[[#This Row],[Descripción]],Tabla10[Descripción],Tabla10[CODIGO PRESUPUESTARIO],0))</f>
        <v>2.2.3.1.01</v>
      </c>
      <c r="R144" s="500" t="s">
        <v>2001</v>
      </c>
    </row>
    <row r="145" spans="2:18" ht="25.5">
      <c r="B145" s="190" t="e">
        <f>IF('Formulario PPGR3'!$G145="","",CONCATENATE('Formulario PPGR3'!$C145,".",'Formulario PPGR3'!$D145,".",'Formulario PPGR3'!$E145,".",'Formulario PPGR3'!$F145))</f>
        <v>#REF!</v>
      </c>
      <c r="C145" s="190" t="e">
        <f>IF('Formulario PPGR3'!$G145="","",'Formulario PPGR1'!#REF!)</f>
        <v>#REF!</v>
      </c>
      <c r="D145" s="190" t="e">
        <f>IF('Formulario PPGR3'!$G145="","",'Formulario PPGR1'!#REF!)</f>
        <v>#REF!</v>
      </c>
      <c r="E145" s="190" t="e">
        <f>IF('Formulario PPGR3'!$G145="","",'Formulario PPGR1'!#REF!)</f>
        <v>#REF!</v>
      </c>
      <c r="F145" s="190" t="e">
        <f>IF('Formulario PPGR3'!$G145="","",'Formulario PPGR1'!#REF!)</f>
        <v>#REF!</v>
      </c>
      <c r="G145" s="507" t="s">
        <v>1414</v>
      </c>
      <c r="H145" s="497" t="str" cm="1">
        <f t="array" ref="H145">IF(Tabla1[[#This Row],[Código_Actividad]]="","",_xlfn.XLOOKUP(Tabla1[[#This Row],[Código_Actividad]],CodigoActividad,Tabla2[Actividades Programables Presupuestables],"",0))</f>
        <v xml:space="preserve">Capacitación sistemática y apoyo en el registro de activos  a los 10 SRS Y EES en el SIAB </v>
      </c>
      <c r="I145" s="498">
        <f>IFERROR(VLOOKUP('Formulario PPGR3'!$G145,'Formulario PPGR2'!$H$9:$V$721,15,FALSE),"")</f>
        <v>4</v>
      </c>
      <c r="J145" s="502" t="s">
        <v>2004</v>
      </c>
      <c r="K145" s="500" t="str">
        <f>IF(Tabla1[[#This Row],[Insumos]]="","",_xlfn.XLOOKUP(Tabla1[[#This Row],[Insumos]],Tabla10[Insumo],Tabla10[InsumoAbrev],"",0))</f>
        <v>lsViaticosDP</v>
      </c>
      <c r="L145" s="501" t="s">
        <v>2019</v>
      </c>
      <c r="M145" s="499" t="str">
        <f>IF(Tabla1[[#This Row],[Descripción]]="","",_xlfn.XLOOKUP(Tabla1[[#This Row],[Descripción]],Tabla10[Descripción],Tabla10[Unidad de Medida],"",0))</f>
        <v>Depósito</v>
      </c>
      <c r="N145" s="509">
        <v>96</v>
      </c>
      <c r="O145" s="511">
        <f>IF(Tabla1[[#This Row],[Descripción]]="","",_xlfn.XLOOKUP(Tabla1[[#This Row],[Descripción]],Tabla10[Descripción],Tabla10[Precio Unitario],0))</f>
        <v>4750</v>
      </c>
      <c r="P145" s="511">
        <f>IF(Tabla1[[#This Row],[Cantidad de Insumos]]="","",Tabla1[[#This Row],[Precio Unitario]]*Tabla1[[#This Row],[Cantidad de Insumos]])</f>
        <v>456000</v>
      </c>
      <c r="Q145" s="511" t="str">
        <f>IF(Tabla1[[#This Row],[Descripción]]="","",_xlfn.XLOOKUP(Tabla1[[#This Row],[Descripción]],Tabla10[Descripción],Tabla10[CODIGO PRESUPUESTARIO],0))</f>
        <v>2.2.3.1.01</v>
      </c>
      <c r="R145" s="500" t="s">
        <v>2001</v>
      </c>
    </row>
    <row r="146" spans="2:18" ht="25.5">
      <c r="B146" s="190" t="e">
        <f>IF('Formulario PPGR3'!$G146="","",CONCATENATE('Formulario PPGR3'!$C146,".",'Formulario PPGR3'!$D146,".",'Formulario PPGR3'!$E146,".",'Formulario PPGR3'!$F146))</f>
        <v>#REF!</v>
      </c>
      <c r="C146" s="190" t="e">
        <f>IF('Formulario PPGR3'!$G146="","",'Formulario PPGR1'!#REF!)</f>
        <v>#REF!</v>
      </c>
      <c r="D146" s="190" t="e">
        <f>IF('Formulario PPGR3'!$G146="","",'Formulario PPGR1'!#REF!)</f>
        <v>#REF!</v>
      </c>
      <c r="E146" s="190" t="e">
        <f>IF('Formulario PPGR3'!$G146="","",'Formulario PPGR1'!#REF!)</f>
        <v>#REF!</v>
      </c>
      <c r="F146" s="190" t="e">
        <f>IF('Formulario PPGR3'!$G146="","",'Formulario PPGR1'!#REF!)</f>
        <v>#REF!</v>
      </c>
      <c r="G146" s="507" t="s">
        <v>1414</v>
      </c>
      <c r="H146" s="497" t="str" cm="1">
        <f t="array" ref="H146">IF(Tabla1[[#This Row],[Código_Actividad]]="","",_xlfn.XLOOKUP(Tabla1[[#This Row],[Código_Actividad]],CodigoActividad,Tabla2[Actividades Programables Presupuestables],"",0))</f>
        <v xml:space="preserve">Capacitación sistemática y apoyo en el registro de activos  a los 10 SRS Y EES en el SIAB </v>
      </c>
      <c r="I146" s="498">
        <f>IFERROR(VLOOKUP('Formulario PPGR3'!$G146,'Formulario PPGR2'!$H$9:$V$721,15,FALSE),"")</f>
        <v>4</v>
      </c>
      <c r="J146" s="502" t="s">
        <v>2004</v>
      </c>
      <c r="K146" s="500" t="str">
        <f>IF(Tabla1[[#This Row],[Insumos]]="","",_xlfn.XLOOKUP(Tabla1[[#This Row],[Insumos]],Tabla10[Insumo],Tabla10[InsumoAbrev],"",0))</f>
        <v>lsViaticosDP</v>
      </c>
      <c r="L146" s="501" t="s">
        <v>2020</v>
      </c>
      <c r="M146" s="499" t="str">
        <f>IF(Tabla1[[#This Row],[Descripción]]="","",_xlfn.XLOOKUP(Tabla1[[#This Row],[Descripción]],Tabla10[Descripción],Tabla10[Unidad de Medida],"",0))</f>
        <v>Depósito</v>
      </c>
      <c r="N146" s="509">
        <v>10</v>
      </c>
      <c r="O146" s="511">
        <f>IF(Tabla1[[#This Row],[Descripción]]="","",_xlfn.XLOOKUP(Tabla1[[#This Row],[Descripción]],Tabla10[Descripción],Tabla10[Precio Unitario],0))</f>
        <v>3900</v>
      </c>
      <c r="P146" s="511">
        <f>IF(Tabla1[[#This Row],[Cantidad de Insumos]]="","",Tabla1[[#This Row],[Precio Unitario]]*Tabla1[[#This Row],[Cantidad de Insumos]])</f>
        <v>39000</v>
      </c>
      <c r="Q146" s="511" t="str">
        <f>IF(Tabla1[[#This Row],[Descripción]]="","",_xlfn.XLOOKUP(Tabla1[[#This Row],[Descripción]],Tabla10[Descripción],Tabla10[CODIGO PRESUPUESTARIO],0))</f>
        <v>2.2.3.1.01</v>
      </c>
      <c r="R146" s="500" t="s">
        <v>2001</v>
      </c>
    </row>
    <row r="147" spans="2:18" ht="25.5">
      <c r="B147" s="190" t="e">
        <f>IF('Formulario PPGR3'!$G147="","",CONCATENATE('Formulario PPGR3'!$C147,".",'Formulario PPGR3'!$D147,".",'Formulario PPGR3'!$E147,".",'Formulario PPGR3'!$F147))</f>
        <v>#REF!</v>
      </c>
      <c r="C147" s="190" t="e">
        <f>IF('Formulario PPGR3'!$G147="","",'Formulario PPGR1'!#REF!)</f>
        <v>#REF!</v>
      </c>
      <c r="D147" s="190" t="e">
        <f>IF('Formulario PPGR3'!$G147="","",'Formulario PPGR1'!#REF!)</f>
        <v>#REF!</v>
      </c>
      <c r="E147" s="190" t="e">
        <f>IF('Formulario PPGR3'!$G147="","",'Formulario PPGR1'!#REF!)</f>
        <v>#REF!</v>
      </c>
      <c r="F147" s="190" t="e">
        <f>IF('Formulario PPGR3'!$G147="","",'Formulario PPGR1'!#REF!)</f>
        <v>#REF!</v>
      </c>
      <c r="G147" s="507" t="s">
        <v>1414</v>
      </c>
      <c r="H147" s="497" t="str" cm="1">
        <f t="array" ref="H147">IF(Tabla1[[#This Row],[Código_Actividad]]="","",_xlfn.XLOOKUP(Tabla1[[#This Row],[Código_Actividad]],CodigoActividad,Tabla2[Actividades Programables Presupuestables],"",0))</f>
        <v xml:space="preserve">Capacitación sistemática y apoyo en el registro de activos  a los 10 SRS Y EES en el SIAB </v>
      </c>
      <c r="I147" s="498">
        <f>IFERROR(VLOOKUP('Formulario PPGR3'!$G147,'Formulario PPGR2'!$H$9:$V$721,15,FALSE),"")</f>
        <v>4</v>
      </c>
      <c r="J147" s="502" t="s">
        <v>2004</v>
      </c>
      <c r="K147" s="500" t="str">
        <f>IF(Tabla1[[#This Row],[Insumos]]="","",_xlfn.XLOOKUP(Tabla1[[#This Row],[Insumos]],Tabla10[Insumo],Tabla10[InsumoAbrev],"",0))</f>
        <v>lsViaticosDP</v>
      </c>
      <c r="L147" s="501" t="s">
        <v>2025</v>
      </c>
      <c r="M147" s="499" t="str">
        <f>IF(Tabla1[[#This Row],[Descripción]]="","",_xlfn.XLOOKUP(Tabla1[[#This Row],[Descripción]],Tabla10[Descripción],Tabla10[Unidad de Medida],"",0))</f>
        <v>Depósito</v>
      </c>
      <c r="N147" s="509">
        <v>85</v>
      </c>
      <c r="O147" s="511">
        <f>IF(Tabla1[[#This Row],[Descripción]]="","",_xlfn.XLOOKUP(Tabla1[[#This Row],[Descripción]],Tabla10[Descripción],Tabla10[Precio Unitario],0))</f>
        <v>5250</v>
      </c>
      <c r="P147" s="511">
        <f>IF(Tabla1[[#This Row],[Cantidad de Insumos]]="","",Tabla1[[#This Row],[Precio Unitario]]*Tabla1[[#This Row],[Cantidad de Insumos]])</f>
        <v>446250</v>
      </c>
      <c r="Q147" s="511" t="str">
        <f>IF(Tabla1[[#This Row],[Descripción]]="","",_xlfn.XLOOKUP(Tabla1[[#This Row],[Descripción]],Tabla10[Descripción],Tabla10[CODIGO PRESUPUESTARIO],0))</f>
        <v>2.2.3.1.01</v>
      </c>
      <c r="R147" s="500" t="s">
        <v>2001</v>
      </c>
    </row>
    <row r="148" spans="2:18" ht="25.5">
      <c r="B148" s="190" t="e">
        <f>IF('Formulario PPGR3'!$G148="","",CONCATENATE('Formulario PPGR3'!$C148,".",'Formulario PPGR3'!$D148,".",'Formulario PPGR3'!$E148,".",'Formulario PPGR3'!$F148))</f>
        <v>#REF!</v>
      </c>
      <c r="C148" s="190" t="e">
        <f>IF('Formulario PPGR3'!$G148="","",'Formulario PPGR1'!#REF!)</f>
        <v>#REF!</v>
      </c>
      <c r="D148" s="190" t="e">
        <f>IF('Formulario PPGR3'!$G148="","",'Formulario PPGR1'!#REF!)</f>
        <v>#REF!</v>
      </c>
      <c r="E148" s="190" t="e">
        <f>IF('Formulario PPGR3'!$G148="","",'Formulario PPGR1'!#REF!)</f>
        <v>#REF!</v>
      </c>
      <c r="F148" s="190" t="e">
        <f>IF('Formulario PPGR3'!$G148="","",'Formulario PPGR1'!#REF!)</f>
        <v>#REF!</v>
      </c>
      <c r="G148" s="507" t="s">
        <v>1414</v>
      </c>
      <c r="H148" s="497" t="str" cm="1">
        <f t="array" ref="H148">IF(Tabla1[[#This Row],[Código_Actividad]]="","",_xlfn.XLOOKUP(Tabla1[[#This Row],[Código_Actividad]],CodigoActividad,Tabla2[Actividades Programables Presupuestables],"",0))</f>
        <v xml:space="preserve">Capacitación sistemática y apoyo en el registro de activos  a los 10 SRS Y EES en el SIAB </v>
      </c>
      <c r="I148" s="498">
        <f>IFERROR(VLOOKUP('Formulario PPGR3'!$G148,'Formulario PPGR2'!$H$9:$V$721,15,FALSE),"")</f>
        <v>4</v>
      </c>
      <c r="J148" s="502" t="s">
        <v>2004</v>
      </c>
      <c r="K148" s="500" t="str">
        <f>IF(Tabla1[[#This Row],[Insumos]]="","",_xlfn.XLOOKUP(Tabla1[[#This Row],[Insumos]],Tabla10[Insumo],Tabla10[InsumoAbrev],"",0))</f>
        <v>lsViaticosDP</v>
      </c>
      <c r="L148" s="501" t="s">
        <v>2046</v>
      </c>
      <c r="M148" s="499" t="str">
        <f>IF(Tabla1[[#This Row],[Descripción]]="","",_xlfn.XLOOKUP(Tabla1[[#This Row],[Descripción]],Tabla10[Descripción],Tabla10[Unidad de Medida],"",0))</f>
        <v>Depósito</v>
      </c>
      <c r="N148" s="509">
        <v>120</v>
      </c>
      <c r="O148" s="511">
        <f>IF(Tabla1[[#This Row],[Descripción]]="","",_xlfn.XLOOKUP(Tabla1[[#This Row],[Descripción]],Tabla10[Descripción],Tabla10[Precio Unitario],0))</f>
        <v>4100</v>
      </c>
      <c r="P148" s="511">
        <f>IF(Tabla1[[#This Row],[Cantidad de Insumos]]="","",Tabla1[[#This Row],[Precio Unitario]]*Tabla1[[#This Row],[Cantidad de Insumos]])</f>
        <v>492000</v>
      </c>
      <c r="Q148" s="511" t="str">
        <f>IF(Tabla1[[#This Row],[Descripción]]="","",_xlfn.XLOOKUP(Tabla1[[#This Row],[Descripción]],Tabla10[Descripción],Tabla10[CODIGO PRESUPUESTARIO],0))</f>
        <v>2.2.3.1.01</v>
      </c>
      <c r="R148" s="500" t="s">
        <v>2001</v>
      </c>
    </row>
    <row r="149" spans="2:18">
      <c r="B149" s="190" t="e">
        <f>IF('Formulario PPGR3'!$G149="","",CONCATENATE('Formulario PPGR3'!$C149,".",'Formulario PPGR3'!$D149,".",'Formulario PPGR3'!$E149,".",'Formulario PPGR3'!$F149))</f>
        <v>#REF!</v>
      </c>
      <c r="C149" s="190" t="e">
        <f>IF('Formulario PPGR3'!$G149="","",'Formulario PPGR1'!#REF!)</f>
        <v>#REF!</v>
      </c>
      <c r="D149" s="190" t="e">
        <f>IF('Formulario PPGR3'!$G149="","",'Formulario PPGR1'!#REF!)</f>
        <v>#REF!</v>
      </c>
      <c r="E149" s="190" t="e">
        <f>IF('Formulario PPGR3'!$G149="","",'Formulario PPGR1'!#REF!)</f>
        <v>#REF!</v>
      </c>
      <c r="F149" s="190" t="e">
        <f>IF('Formulario PPGR3'!$G149="","",'Formulario PPGR1'!#REF!)</f>
        <v>#REF!</v>
      </c>
      <c r="G149" s="507" t="s">
        <v>1418</v>
      </c>
      <c r="H149" s="497" t="str" cm="1">
        <f t="array" ref="H149">IF(Tabla1[[#This Row],[Código_Actividad]]="","",_xlfn.XLOOKUP(Tabla1[[#This Row],[Código_Actividad]],CodigoActividad,Tabla2[Actividades Programables Presupuestables],"",0))</f>
        <v>Recepción de bienes adquiridos por la DCSNS</v>
      </c>
      <c r="I149" s="498">
        <f>IFERROR(VLOOKUP('Formulario PPGR3'!$G149,'Formulario PPGR2'!$H$9:$V$721,15,FALSE),"")</f>
        <v>4</v>
      </c>
      <c r="J149" s="502" t="s">
        <v>2004</v>
      </c>
      <c r="K149" s="500" t="str">
        <f>IF(Tabla1[[#This Row],[Insumos]]="","",_xlfn.XLOOKUP(Tabla1[[#This Row],[Insumos]],Tabla10[Insumo],Tabla10[InsumoAbrev],"",0))</f>
        <v>lsViaticosDP</v>
      </c>
      <c r="L149" s="501" t="s">
        <v>2019</v>
      </c>
      <c r="M149" s="499" t="str">
        <f>IF(Tabla1[[#This Row],[Descripción]]="","",_xlfn.XLOOKUP(Tabla1[[#This Row],[Descripción]],Tabla10[Descripción],Tabla10[Unidad de Medida],"",0))</f>
        <v>Depósito</v>
      </c>
      <c r="N149" s="509">
        <v>147</v>
      </c>
      <c r="O149" s="511">
        <f>IF(Tabla1[[#This Row],[Descripción]]="","",_xlfn.XLOOKUP(Tabla1[[#This Row],[Descripción]],Tabla10[Descripción],Tabla10[Precio Unitario],0))</f>
        <v>4750</v>
      </c>
      <c r="P149" s="511">
        <f>IF(Tabla1[[#This Row],[Cantidad de Insumos]]="","",Tabla1[[#This Row],[Precio Unitario]]*Tabla1[[#This Row],[Cantidad de Insumos]])</f>
        <v>698250</v>
      </c>
      <c r="Q149" s="511" t="str">
        <f>IF(Tabla1[[#This Row],[Descripción]]="","",_xlfn.XLOOKUP(Tabla1[[#This Row],[Descripción]],Tabla10[Descripción],Tabla10[CODIGO PRESUPUESTARIO],0))</f>
        <v>2.2.3.1.01</v>
      </c>
      <c r="R149" s="500" t="s">
        <v>2001</v>
      </c>
    </row>
    <row r="150" spans="2:18">
      <c r="B150" s="190" t="e">
        <f>IF('Formulario PPGR3'!$G150="","",CONCATENATE('Formulario PPGR3'!$C150,".",'Formulario PPGR3'!$D150,".",'Formulario PPGR3'!$E150,".",'Formulario PPGR3'!$F150))</f>
        <v>#REF!</v>
      </c>
      <c r="C150" s="190" t="e">
        <f>IF('Formulario PPGR3'!$G150="","",'Formulario PPGR1'!#REF!)</f>
        <v>#REF!</v>
      </c>
      <c r="D150" s="190" t="e">
        <f>IF('Formulario PPGR3'!$G150="","",'Formulario PPGR1'!#REF!)</f>
        <v>#REF!</v>
      </c>
      <c r="E150" s="190" t="e">
        <f>IF('Formulario PPGR3'!$G150="","",'Formulario PPGR1'!#REF!)</f>
        <v>#REF!</v>
      </c>
      <c r="F150" s="190" t="e">
        <f>IF('Formulario PPGR3'!$G150="","",'Formulario PPGR1'!#REF!)</f>
        <v>#REF!</v>
      </c>
      <c r="G150" s="507" t="s">
        <v>1418</v>
      </c>
      <c r="H150" s="497" t="str" cm="1">
        <f t="array" ref="H150">IF(Tabla1[[#This Row],[Código_Actividad]]="","",_xlfn.XLOOKUP(Tabla1[[#This Row],[Código_Actividad]],CodigoActividad,Tabla2[Actividades Programables Presupuestables],"",0))</f>
        <v>Recepción de bienes adquiridos por la DCSNS</v>
      </c>
      <c r="I150" s="498">
        <f>IFERROR(VLOOKUP('Formulario PPGR3'!$G150,'Formulario PPGR2'!$H$9:$V$721,15,FALSE),"")</f>
        <v>4</v>
      </c>
      <c r="J150" s="502" t="s">
        <v>2004</v>
      </c>
      <c r="K150" s="500" t="str">
        <f>IF(Tabla1[[#This Row],[Insumos]]="","",_xlfn.XLOOKUP(Tabla1[[#This Row],[Insumos]],Tabla10[Insumo],Tabla10[InsumoAbrev],"",0))</f>
        <v>lsViaticosDP</v>
      </c>
      <c r="L150" s="501" t="s">
        <v>2020</v>
      </c>
      <c r="M150" s="499" t="str">
        <f>IF(Tabla1[[#This Row],[Descripción]]="","",_xlfn.XLOOKUP(Tabla1[[#This Row],[Descripción]],Tabla10[Descripción],Tabla10[Unidad de Medida],"",0))</f>
        <v>Depósito</v>
      </c>
      <c r="N150" s="509">
        <v>29</v>
      </c>
      <c r="O150" s="511">
        <f>IF(Tabla1[[#This Row],[Descripción]]="","",_xlfn.XLOOKUP(Tabla1[[#This Row],[Descripción]],Tabla10[Descripción],Tabla10[Precio Unitario],0))</f>
        <v>3900</v>
      </c>
      <c r="P150" s="511">
        <f>IF(Tabla1[[#This Row],[Cantidad de Insumos]]="","",Tabla1[[#This Row],[Precio Unitario]]*Tabla1[[#This Row],[Cantidad de Insumos]])</f>
        <v>113100</v>
      </c>
      <c r="Q150" s="511" t="str">
        <f>IF(Tabla1[[#This Row],[Descripción]]="","",_xlfn.XLOOKUP(Tabla1[[#This Row],[Descripción]],Tabla10[Descripción],Tabla10[CODIGO PRESUPUESTARIO],0))</f>
        <v>2.2.3.1.01</v>
      </c>
      <c r="R150" s="500" t="s">
        <v>2001</v>
      </c>
    </row>
    <row r="151" spans="2:18" ht="25.5">
      <c r="B151" s="190" t="e">
        <f>IF('Formulario PPGR3'!$G151="","",CONCATENATE('Formulario PPGR3'!$C151,".",'Formulario PPGR3'!$D151,".",'Formulario PPGR3'!$E151,".",'Formulario PPGR3'!$F151))</f>
        <v>#REF!</v>
      </c>
      <c r="C151" s="190" t="e">
        <f>IF('Formulario PPGR3'!$G151="","",'Formulario PPGR1'!#REF!)</f>
        <v>#REF!</v>
      </c>
      <c r="D151" s="190" t="e">
        <f>IF('Formulario PPGR3'!$G151="","",'Formulario PPGR1'!#REF!)</f>
        <v>#REF!</v>
      </c>
      <c r="E151" s="190" t="e">
        <f>IF('Formulario PPGR3'!$G151="","",'Formulario PPGR1'!#REF!)</f>
        <v>#REF!</v>
      </c>
      <c r="F151" s="190" t="e">
        <f>IF('Formulario PPGR3'!$G151="","",'Formulario PPGR1'!#REF!)</f>
        <v>#REF!</v>
      </c>
      <c r="G151" s="507" t="s">
        <v>1418</v>
      </c>
      <c r="H151" s="497" t="str" cm="1">
        <f t="array" ref="H151">IF(Tabla1[[#This Row],[Código_Actividad]]="","",_xlfn.XLOOKUP(Tabla1[[#This Row],[Código_Actividad]],CodigoActividad,Tabla2[Actividades Programables Presupuestables],"",0))</f>
        <v>Recepción de bienes adquiridos por la DCSNS</v>
      </c>
      <c r="I151" s="498">
        <f>IFERROR(VLOOKUP('Formulario PPGR3'!$G151,'Formulario PPGR2'!$H$9:$V$721,15,FALSE),"")</f>
        <v>4</v>
      </c>
      <c r="J151" s="502" t="s">
        <v>2004</v>
      </c>
      <c r="K151" s="500" t="str">
        <f>IF(Tabla1[[#This Row],[Insumos]]="","",_xlfn.XLOOKUP(Tabla1[[#This Row],[Insumos]],Tabla10[Insumo],Tabla10[InsumoAbrev],"",0))</f>
        <v>lsViaticosDP</v>
      </c>
      <c r="L151" s="501" t="s">
        <v>2025</v>
      </c>
      <c r="M151" s="499" t="str">
        <f>IF(Tabla1[[#This Row],[Descripción]]="","",_xlfn.XLOOKUP(Tabla1[[#This Row],[Descripción]],Tabla10[Descripción],Tabla10[Unidad de Medida],"",0))</f>
        <v>Depósito</v>
      </c>
      <c r="N151" s="509">
        <v>10</v>
      </c>
      <c r="O151" s="511">
        <f>IF(Tabla1[[#This Row],[Descripción]]="","",_xlfn.XLOOKUP(Tabla1[[#This Row],[Descripción]],Tabla10[Descripción],Tabla10[Precio Unitario],0))</f>
        <v>5250</v>
      </c>
      <c r="P151" s="511">
        <f>IF(Tabla1[[#This Row],[Cantidad de Insumos]]="","",Tabla1[[#This Row],[Precio Unitario]]*Tabla1[[#This Row],[Cantidad de Insumos]])</f>
        <v>52500</v>
      </c>
      <c r="Q151" s="511" t="str">
        <f>IF(Tabla1[[#This Row],[Descripción]]="","",_xlfn.XLOOKUP(Tabla1[[#This Row],[Descripción]],Tabla10[Descripción],Tabla10[CODIGO PRESUPUESTARIO],0))</f>
        <v>2.2.3.1.01</v>
      </c>
      <c r="R151" s="500" t="s">
        <v>2001</v>
      </c>
    </row>
    <row r="152" spans="2:18">
      <c r="B152" s="190" t="e">
        <f>IF('Formulario PPGR3'!$G152="","",CONCATENATE('Formulario PPGR3'!$C152,".",'Formulario PPGR3'!$D152,".",'Formulario PPGR3'!$E152,".",'Formulario PPGR3'!$F152))</f>
        <v>#REF!</v>
      </c>
      <c r="C152" s="190" t="e">
        <f>IF('Formulario PPGR3'!$G152="","",'Formulario PPGR1'!#REF!)</f>
        <v>#REF!</v>
      </c>
      <c r="D152" s="190" t="e">
        <f>IF('Formulario PPGR3'!$G152="","",'Formulario PPGR1'!#REF!)</f>
        <v>#REF!</v>
      </c>
      <c r="E152" s="190" t="e">
        <f>IF('Formulario PPGR3'!$G152="","",'Formulario PPGR1'!#REF!)</f>
        <v>#REF!</v>
      </c>
      <c r="F152" s="190" t="e">
        <f>IF('Formulario PPGR3'!$G152="","",'Formulario PPGR1'!#REF!)</f>
        <v>#REF!</v>
      </c>
      <c r="G152" s="507" t="s">
        <v>1418</v>
      </c>
      <c r="H152" s="497" t="str" cm="1">
        <f t="array" ref="H152">IF(Tabla1[[#This Row],[Código_Actividad]]="","",_xlfn.XLOOKUP(Tabla1[[#This Row],[Código_Actividad]],CodigoActividad,Tabla2[Actividades Programables Presupuestables],"",0))</f>
        <v>Recepción de bienes adquiridos por la DCSNS</v>
      </c>
      <c r="I152" s="498">
        <f>IFERROR(VLOOKUP('Formulario PPGR3'!$G152,'Formulario PPGR2'!$H$9:$V$721,15,FALSE),"")</f>
        <v>4</v>
      </c>
      <c r="J152" s="502" t="s">
        <v>2004</v>
      </c>
      <c r="K152" s="500" t="str">
        <f>IF(Tabla1[[#This Row],[Insumos]]="","",_xlfn.XLOOKUP(Tabla1[[#This Row],[Insumos]],Tabla10[Insumo],Tabla10[InsumoAbrev],"",0))</f>
        <v>lsViaticosDP</v>
      </c>
      <c r="L152" s="501" t="s">
        <v>2046</v>
      </c>
      <c r="M152" s="499" t="str">
        <f>IF(Tabla1[[#This Row],[Descripción]]="","",_xlfn.XLOOKUP(Tabla1[[#This Row],[Descripción]],Tabla10[Descripción],Tabla10[Unidad de Medida],"",0))</f>
        <v>Depósito</v>
      </c>
      <c r="N152" s="509">
        <v>359</v>
      </c>
      <c r="O152" s="511">
        <f>IF(Tabla1[[#This Row],[Descripción]]="","",_xlfn.XLOOKUP(Tabla1[[#This Row],[Descripción]],Tabla10[Descripción],Tabla10[Precio Unitario],0))</f>
        <v>4100</v>
      </c>
      <c r="P152" s="511">
        <f>IF(Tabla1[[#This Row],[Cantidad de Insumos]]="","",Tabla1[[#This Row],[Precio Unitario]]*Tabla1[[#This Row],[Cantidad de Insumos]])</f>
        <v>1471900</v>
      </c>
      <c r="Q152" s="511" t="str">
        <f>IF(Tabla1[[#This Row],[Descripción]]="","",_xlfn.XLOOKUP(Tabla1[[#This Row],[Descripción]],Tabla10[Descripción],Tabla10[CODIGO PRESUPUESTARIO],0))</f>
        <v>2.2.3.1.01</v>
      </c>
      <c r="R152" s="500" t="s">
        <v>2001</v>
      </c>
    </row>
    <row r="153" spans="2:18" ht="25.5">
      <c r="B153" s="190" t="e">
        <f>IF('Formulario PPGR3'!$G153="","",CONCATENATE('Formulario PPGR3'!$C153,".",'Formulario PPGR3'!$D153,".",'Formulario PPGR3'!$E153,".",'Formulario PPGR3'!$F153))</f>
        <v>#REF!</v>
      </c>
      <c r="C153" s="190" t="e">
        <f>IF('Formulario PPGR3'!$G153="","",'Formulario PPGR1'!#REF!)</f>
        <v>#REF!</v>
      </c>
      <c r="D153" s="190" t="e">
        <f>IF('Formulario PPGR3'!$G153="","",'Formulario PPGR1'!#REF!)</f>
        <v>#REF!</v>
      </c>
      <c r="E153" s="190" t="e">
        <f>IF('Formulario PPGR3'!$G153="","",'Formulario PPGR1'!#REF!)</f>
        <v>#REF!</v>
      </c>
      <c r="F153" s="190" t="e">
        <f>IF('Formulario PPGR3'!$G153="","",'Formulario PPGR1'!#REF!)</f>
        <v>#REF!</v>
      </c>
      <c r="G153" s="507" t="s">
        <v>1420</v>
      </c>
      <c r="H153" s="497" t="str" cm="1">
        <f t="array" ref="H153">IF(Tabla1[[#This Row],[Código_Actividad]]="","",_xlfn.XLOOKUP(Tabla1[[#This Row],[Código_Actividad]],CodigoActividad,Tabla2[Actividades Programables Presupuestables],"",0))</f>
        <v>Actualización y regularización del Parque Vehicular de la DCSNS y los SRS</v>
      </c>
      <c r="I153" s="498">
        <f>IFERROR(VLOOKUP('Formulario PPGR3'!$G153,'Formulario PPGR2'!$H$9:$V$721,15,FALSE),"")</f>
        <v>3</v>
      </c>
      <c r="J153" s="502" t="s">
        <v>2004</v>
      </c>
      <c r="K153" s="500" t="str">
        <f>IF(Tabla1[[#This Row],[Insumos]]="","",_xlfn.XLOOKUP(Tabla1[[#This Row],[Insumos]],Tabla10[Insumo],Tabla10[InsumoAbrev],"",0))</f>
        <v>lsViaticosDP</v>
      </c>
      <c r="L153" s="501" t="s">
        <v>2019</v>
      </c>
      <c r="M153" s="499" t="str">
        <f>IF(Tabla1[[#This Row],[Descripción]]="","",_xlfn.XLOOKUP(Tabla1[[#This Row],[Descripción]],Tabla10[Descripción],Tabla10[Unidad de Medida],"",0))</f>
        <v>Depósito</v>
      </c>
      <c r="N153" s="509">
        <v>43</v>
      </c>
      <c r="O153" s="511">
        <f>IF(Tabla1[[#This Row],[Descripción]]="","",_xlfn.XLOOKUP(Tabla1[[#This Row],[Descripción]],Tabla10[Descripción],Tabla10[Precio Unitario],0))</f>
        <v>4750</v>
      </c>
      <c r="P153" s="511">
        <f>IF(Tabla1[[#This Row],[Cantidad de Insumos]]="","",Tabla1[[#This Row],[Precio Unitario]]*Tabla1[[#This Row],[Cantidad de Insumos]])</f>
        <v>204250</v>
      </c>
      <c r="Q153" s="511" t="str">
        <f>IF(Tabla1[[#This Row],[Descripción]]="","",_xlfn.XLOOKUP(Tabla1[[#This Row],[Descripción]],Tabla10[Descripción],Tabla10[CODIGO PRESUPUESTARIO],0))</f>
        <v>2.2.3.1.01</v>
      </c>
      <c r="R153" s="500" t="s">
        <v>2001</v>
      </c>
    </row>
    <row r="154" spans="2:18" ht="25.5">
      <c r="B154" s="190" t="e">
        <f>IF('Formulario PPGR3'!$G154="","",CONCATENATE('Formulario PPGR3'!$C154,".",'Formulario PPGR3'!$D154,".",'Formulario PPGR3'!$E154,".",'Formulario PPGR3'!$F154))</f>
        <v>#REF!</v>
      </c>
      <c r="C154" s="190" t="e">
        <f>IF('Formulario PPGR3'!$G154="","",'Formulario PPGR1'!#REF!)</f>
        <v>#REF!</v>
      </c>
      <c r="D154" s="190" t="e">
        <f>IF('Formulario PPGR3'!$G154="","",'Formulario PPGR1'!#REF!)</f>
        <v>#REF!</v>
      </c>
      <c r="E154" s="190" t="e">
        <f>IF('Formulario PPGR3'!$G154="","",'Formulario PPGR1'!#REF!)</f>
        <v>#REF!</v>
      </c>
      <c r="F154" s="190" t="e">
        <f>IF('Formulario PPGR3'!$G154="","",'Formulario PPGR1'!#REF!)</f>
        <v>#REF!</v>
      </c>
      <c r="G154" s="507" t="s">
        <v>1420</v>
      </c>
      <c r="H154" s="497" t="str" cm="1">
        <f t="array" ref="H154">IF(Tabla1[[#This Row],[Código_Actividad]]="","",_xlfn.XLOOKUP(Tabla1[[#This Row],[Código_Actividad]],CodigoActividad,Tabla2[Actividades Programables Presupuestables],"",0))</f>
        <v>Actualización y regularización del Parque Vehicular de la DCSNS y los SRS</v>
      </c>
      <c r="I154" s="498">
        <f>IFERROR(VLOOKUP('Formulario PPGR3'!$G154,'Formulario PPGR2'!$H$9:$V$721,15,FALSE),"")</f>
        <v>3</v>
      </c>
      <c r="J154" s="502" t="s">
        <v>2004</v>
      </c>
      <c r="K154" s="500" t="str">
        <f>IF(Tabla1[[#This Row],[Insumos]]="","",_xlfn.XLOOKUP(Tabla1[[#This Row],[Insumos]],Tabla10[Insumo],Tabla10[InsumoAbrev],"",0))</f>
        <v>lsViaticosDP</v>
      </c>
      <c r="L154" s="501" t="s">
        <v>2020</v>
      </c>
      <c r="M154" s="499" t="str">
        <f>IF(Tabla1[[#This Row],[Descripción]]="","",_xlfn.XLOOKUP(Tabla1[[#This Row],[Descripción]],Tabla10[Descripción],Tabla10[Unidad de Medida],"",0))</f>
        <v>Depósito</v>
      </c>
      <c r="N154" s="509">
        <v>43</v>
      </c>
      <c r="O154" s="511">
        <f>IF(Tabla1[[#This Row],[Descripción]]="","",_xlfn.XLOOKUP(Tabla1[[#This Row],[Descripción]],Tabla10[Descripción],Tabla10[Precio Unitario],0))</f>
        <v>3900</v>
      </c>
      <c r="P154" s="511">
        <f>IF(Tabla1[[#This Row],[Cantidad de Insumos]]="","",Tabla1[[#This Row],[Precio Unitario]]*Tabla1[[#This Row],[Cantidad de Insumos]])</f>
        <v>167700</v>
      </c>
      <c r="Q154" s="511" t="str">
        <f>IF(Tabla1[[#This Row],[Descripción]]="","",_xlfn.XLOOKUP(Tabla1[[#This Row],[Descripción]],Tabla10[Descripción],Tabla10[CODIGO PRESUPUESTARIO],0))</f>
        <v>2.2.3.1.01</v>
      </c>
      <c r="R154" s="500" t="s">
        <v>2001</v>
      </c>
    </row>
    <row r="155" spans="2:18" ht="25.5">
      <c r="B155" s="190" t="e">
        <f>IF('Formulario PPGR3'!$G155="","",CONCATENATE('Formulario PPGR3'!$C155,".",'Formulario PPGR3'!$D155,".",'Formulario PPGR3'!$E155,".",'Formulario PPGR3'!$F155))</f>
        <v>#REF!</v>
      </c>
      <c r="C155" s="190" t="e">
        <f>IF('Formulario PPGR3'!$G155="","",'Formulario PPGR1'!#REF!)</f>
        <v>#REF!</v>
      </c>
      <c r="D155" s="190" t="e">
        <f>IF('Formulario PPGR3'!$G155="","",'Formulario PPGR1'!#REF!)</f>
        <v>#REF!</v>
      </c>
      <c r="E155" s="190" t="e">
        <f>IF('Formulario PPGR3'!$G155="","",'Formulario PPGR1'!#REF!)</f>
        <v>#REF!</v>
      </c>
      <c r="F155" s="190" t="e">
        <f>IF('Formulario PPGR3'!$G155="","",'Formulario PPGR1'!#REF!)</f>
        <v>#REF!</v>
      </c>
      <c r="G155" s="507" t="s">
        <v>1420</v>
      </c>
      <c r="H155" s="497" t="str" cm="1">
        <f t="array" ref="H155">IF(Tabla1[[#This Row],[Código_Actividad]]="","",_xlfn.XLOOKUP(Tabla1[[#This Row],[Código_Actividad]],CodigoActividad,Tabla2[Actividades Programables Presupuestables],"",0))</f>
        <v>Actualización y regularización del Parque Vehicular de la DCSNS y los SRS</v>
      </c>
      <c r="I155" s="498">
        <f>IFERROR(VLOOKUP('Formulario PPGR3'!$G155,'Formulario PPGR2'!$H$9:$V$721,15,FALSE),"")</f>
        <v>3</v>
      </c>
      <c r="J155" s="502" t="s">
        <v>2004</v>
      </c>
      <c r="K155" s="500" t="str">
        <f>IF(Tabla1[[#This Row],[Insumos]]="","",_xlfn.XLOOKUP(Tabla1[[#This Row],[Insumos]],Tabla10[Insumo],Tabla10[InsumoAbrev],"",0))</f>
        <v>lsViaticosDP</v>
      </c>
      <c r="L155" s="501" t="s">
        <v>2025</v>
      </c>
      <c r="M155" s="499" t="str">
        <f>IF(Tabla1[[#This Row],[Descripción]]="","",_xlfn.XLOOKUP(Tabla1[[#This Row],[Descripción]],Tabla10[Descripción],Tabla10[Unidad de Medida],"",0))</f>
        <v>Depósito</v>
      </c>
      <c r="N155" s="509">
        <v>10</v>
      </c>
      <c r="O155" s="511">
        <f>IF(Tabla1[[#This Row],[Descripción]]="","",_xlfn.XLOOKUP(Tabla1[[#This Row],[Descripción]],Tabla10[Descripción],Tabla10[Precio Unitario],0))</f>
        <v>5250</v>
      </c>
      <c r="P155" s="511">
        <f>IF(Tabla1[[#This Row],[Cantidad de Insumos]]="","",Tabla1[[#This Row],[Precio Unitario]]*Tabla1[[#This Row],[Cantidad de Insumos]])</f>
        <v>52500</v>
      </c>
      <c r="Q155" s="511" t="str">
        <f>IF(Tabla1[[#This Row],[Descripción]]="","",_xlfn.XLOOKUP(Tabla1[[#This Row],[Descripción]],Tabla10[Descripción],Tabla10[CODIGO PRESUPUESTARIO],0))</f>
        <v>2.2.3.1.01</v>
      </c>
      <c r="R155" s="500" t="s">
        <v>2001</v>
      </c>
    </row>
    <row r="156" spans="2:18" ht="25.5">
      <c r="B156" s="190" t="e">
        <f>IF('Formulario PPGR3'!$G156="","",CONCATENATE('Formulario PPGR3'!$C156,".",'Formulario PPGR3'!$D156,".",'Formulario PPGR3'!$E156,".",'Formulario PPGR3'!$F156))</f>
        <v>#REF!</v>
      </c>
      <c r="C156" s="190" t="e">
        <f>IF('Formulario PPGR3'!$G156="","",'Formulario PPGR1'!#REF!)</f>
        <v>#REF!</v>
      </c>
      <c r="D156" s="190" t="e">
        <f>IF('Formulario PPGR3'!$G156="","",'Formulario PPGR1'!#REF!)</f>
        <v>#REF!</v>
      </c>
      <c r="E156" s="190" t="e">
        <f>IF('Formulario PPGR3'!$G156="","",'Formulario PPGR1'!#REF!)</f>
        <v>#REF!</v>
      </c>
      <c r="F156" s="190" t="e">
        <f>IF('Formulario PPGR3'!$G156="","",'Formulario PPGR1'!#REF!)</f>
        <v>#REF!</v>
      </c>
      <c r="G156" s="507" t="s">
        <v>1420</v>
      </c>
      <c r="H156" s="497" t="str" cm="1">
        <f t="array" ref="H156">IF(Tabla1[[#This Row],[Código_Actividad]]="","",_xlfn.XLOOKUP(Tabla1[[#This Row],[Código_Actividad]],CodigoActividad,Tabla2[Actividades Programables Presupuestables],"",0))</f>
        <v>Actualización y regularización del Parque Vehicular de la DCSNS y los SRS</v>
      </c>
      <c r="I156" s="498">
        <f>IFERROR(VLOOKUP('Formulario PPGR3'!$G156,'Formulario PPGR2'!$H$9:$V$721,15,FALSE),"")</f>
        <v>3</v>
      </c>
      <c r="J156" s="502" t="s">
        <v>2004</v>
      </c>
      <c r="K156" s="500" t="str">
        <f>IF(Tabla1[[#This Row],[Insumos]]="","",_xlfn.XLOOKUP(Tabla1[[#This Row],[Insumos]],Tabla10[Insumo],Tabla10[InsumoAbrev],"",0))</f>
        <v>lsViaticosDP</v>
      </c>
      <c r="L156" s="501" t="s">
        <v>2046</v>
      </c>
      <c r="M156" s="499" t="str">
        <f>IF(Tabla1[[#This Row],[Descripción]]="","",_xlfn.XLOOKUP(Tabla1[[#This Row],[Descripción]],Tabla10[Descripción],Tabla10[Unidad de Medida],"",0))</f>
        <v>Depósito</v>
      </c>
      <c r="N156" s="509">
        <v>34</v>
      </c>
      <c r="O156" s="511">
        <f>IF(Tabla1[[#This Row],[Descripción]]="","",_xlfn.XLOOKUP(Tabla1[[#This Row],[Descripción]],Tabla10[Descripción],Tabla10[Precio Unitario],0))</f>
        <v>4100</v>
      </c>
      <c r="P156" s="511">
        <f>IF(Tabla1[[#This Row],[Cantidad de Insumos]]="","",Tabla1[[#This Row],[Precio Unitario]]*Tabla1[[#This Row],[Cantidad de Insumos]])</f>
        <v>139400</v>
      </c>
      <c r="Q156" s="511" t="str">
        <f>IF(Tabla1[[#This Row],[Descripción]]="","",_xlfn.XLOOKUP(Tabla1[[#This Row],[Descripción]],Tabla10[Descripción],Tabla10[CODIGO PRESUPUESTARIO],0))</f>
        <v>2.2.3.1.01</v>
      </c>
      <c r="R156" s="500" t="s">
        <v>2001</v>
      </c>
    </row>
    <row r="157" spans="2:18" ht="25.5">
      <c r="B157" s="190" t="e">
        <f>IF('Formulario PPGR3'!$G157="","",CONCATENATE('Formulario PPGR3'!$C157,".",'Formulario PPGR3'!$D157,".",'Formulario PPGR3'!$E157,".",'Formulario PPGR3'!$F157))</f>
        <v>#REF!</v>
      </c>
      <c r="C157" s="190" t="e">
        <f>IF('Formulario PPGR3'!$G157="","",'Formulario PPGR1'!#REF!)</f>
        <v>#REF!</v>
      </c>
      <c r="D157" s="190" t="e">
        <f>IF('Formulario PPGR3'!$G157="","",'Formulario PPGR1'!#REF!)</f>
        <v>#REF!</v>
      </c>
      <c r="E157" s="190" t="e">
        <f>IF('Formulario PPGR3'!$G157="","",'Formulario PPGR1'!#REF!)</f>
        <v>#REF!</v>
      </c>
      <c r="F157" s="190" t="e">
        <f>IF('Formulario PPGR3'!$G157="","",'Formulario PPGR1'!#REF!)</f>
        <v>#REF!</v>
      </c>
      <c r="G157" s="507" t="s">
        <v>1422</v>
      </c>
      <c r="H157" s="497" t="str" cm="1">
        <f t="array" ref="H157">IF(Tabla1[[#This Row],[Código_Actividad]]="","",_xlfn.XLOOKUP(Tabla1[[#This Row],[Código_Actividad]],CodigoActividad,Tabla2[Actividades Programables Presupuestables],"",0))</f>
        <v>Levantamiento del personal que desempeña funciones en el área de Activos Fijos en los EES y los ORS</v>
      </c>
      <c r="I157" s="498">
        <f>IFERROR(VLOOKUP('Formulario PPGR3'!$G157,'Formulario PPGR2'!$H$9:$V$721,15,FALSE),"")</f>
        <v>2</v>
      </c>
      <c r="J157" s="502" t="s">
        <v>2004</v>
      </c>
      <c r="K157" s="500" t="str">
        <f>IF(Tabla1[[#This Row],[Insumos]]="","",_xlfn.XLOOKUP(Tabla1[[#This Row],[Insumos]],Tabla10[Insumo],Tabla10[InsumoAbrev],"",0))</f>
        <v>lsViaticosDP</v>
      </c>
      <c r="L157" s="501" t="s">
        <v>2019</v>
      </c>
      <c r="M157" s="499" t="str">
        <f>IF(Tabla1[[#This Row],[Descripción]]="","",_xlfn.XLOOKUP(Tabla1[[#This Row],[Descripción]],Tabla10[Descripción],Tabla10[Unidad de Medida],"",0))</f>
        <v>Depósito</v>
      </c>
      <c r="N157" s="509">
        <v>26</v>
      </c>
      <c r="O157" s="511">
        <f>IF(Tabla1[[#This Row],[Descripción]]="","",_xlfn.XLOOKUP(Tabla1[[#This Row],[Descripción]],Tabla10[Descripción],Tabla10[Precio Unitario],0))</f>
        <v>4750</v>
      </c>
      <c r="P157" s="511">
        <f>IF(Tabla1[[#This Row],[Cantidad de Insumos]]="","",Tabla1[[#This Row],[Precio Unitario]]*Tabla1[[#This Row],[Cantidad de Insumos]])</f>
        <v>123500</v>
      </c>
      <c r="Q157" s="511" t="str">
        <f>IF(Tabla1[[#This Row],[Descripción]]="","",_xlfn.XLOOKUP(Tabla1[[#This Row],[Descripción]],Tabla10[Descripción],Tabla10[CODIGO PRESUPUESTARIO],0))</f>
        <v>2.2.3.1.01</v>
      </c>
      <c r="R157" s="500" t="s">
        <v>2001</v>
      </c>
    </row>
    <row r="158" spans="2:18" ht="25.5">
      <c r="B158" s="190" t="e">
        <f>IF('Formulario PPGR3'!$G158="","",CONCATENATE('Formulario PPGR3'!$C158,".",'Formulario PPGR3'!$D158,".",'Formulario PPGR3'!$E158,".",'Formulario PPGR3'!$F158))</f>
        <v>#REF!</v>
      </c>
      <c r="C158" s="190" t="e">
        <f>IF('Formulario PPGR3'!$G158="","",'Formulario PPGR1'!#REF!)</f>
        <v>#REF!</v>
      </c>
      <c r="D158" s="190" t="e">
        <f>IF('Formulario PPGR3'!$G158="","",'Formulario PPGR1'!#REF!)</f>
        <v>#REF!</v>
      </c>
      <c r="E158" s="190" t="e">
        <f>IF('Formulario PPGR3'!$G158="","",'Formulario PPGR1'!#REF!)</f>
        <v>#REF!</v>
      </c>
      <c r="F158" s="190" t="e">
        <f>IF('Formulario PPGR3'!$G158="","",'Formulario PPGR1'!#REF!)</f>
        <v>#REF!</v>
      </c>
      <c r="G158" s="507" t="s">
        <v>1422</v>
      </c>
      <c r="H158" s="497" t="str" cm="1">
        <f t="array" ref="H158">IF(Tabla1[[#This Row],[Código_Actividad]]="","",_xlfn.XLOOKUP(Tabla1[[#This Row],[Código_Actividad]],CodigoActividad,Tabla2[Actividades Programables Presupuestables],"",0))</f>
        <v>Levantamiento del personal que desempeña funciones en el área de Activos Fijos en los EES y los ORS</v>
      </c>
      <c r="I158" s="498">
        <f>IFERROR(VLOOKUP('Formulario PPGR3'!$G158,'Formulario PPGR2'!$H$9:$V$721,15,FALSE),"")</f>
        <v>2</v>
      </c>
      <c r="J158" s="502" t="s">
        <v>2004</v>
      </c>
      <c r="K158" s="500" t="str">
        <f>IF(Tabla1[[#This Row],[Insumos]]="","",_xlfn.XLOOKUP(Tabla1[[#This Row],[Insumos]],Tabla10[Insumo],Tabla10[InsumoAbrev],"",0))</f>
        <v>lsViaticosDP</v>
      </c>
      <c r="L158" s="501" t="s">
        <v>2020</v>
      </c>
      <c r="M158" s="499" t="str">
        <f>IF(Tabla1[[#This Row],[Descripción]]="","",_xlfn.XLOOKUP(Tabla1[[#This Row],[Descripción]],Tabla10[Descripción],Tabla10[Unidad de Medida],"",0))</f>
        <v>Depósito</v>
      </c>
      <c r="N158" s="509">
        <v>11</v>
      </c>
      <c r="O158" s="511">
        <f>IF(Tabla1[[#This Row],[Descripción]]="","",_xlfn.XLOOKUP(Tabla1[[#This Row],[Descripción]],Tabla10[Descripción],Tabla10[Precio Unitario],0))</f>
        <v>3900</v>
      </c>
      <c r="P158" s="511">
        <f>IF(Tabla1[[#This Row],[Cantidad de Insumos]]="","",Tabla1[[#This Row],[Precio Unitario]]*Tabla1[[#This Row],[Cantidad de Insumos]])</f>
        <v>42900</v>
      </c>
      <c r="Q158" s="511" t="str">
        <f>IF(Tabla1[[#This Row],[Descripción]]="","",_xlfn.XLOOKUP(Tabla1[[#This Row],[Descripción]],Tabla10[Descripción],Tabla10[CODIGO PRESUPUESTARIO],0))</f>
        <v>2.2.3.1.01</v>
      </c>
      <c r="R158" s="500" t="s">
        <v>2001</v>
      </c>
    </row>
    <row r="159" spans="2:18" ht="25.5">
      <c r="B159" s="190" t="e">
        <f>IF('Formulario PPGR3'!$G159="","",CONCATENATE('Formulario PPGR3'!$C159,".",'Formulario PPGR3'!$D159,".",'Formulario PPGR3'!$E159,".",'Formulario PPGR3'!$F159))</f>
        <v>#REF!</v>
      </c>
      <c r="C159" s="190" t="e">
        <f>IF('Formulario PPGR3'!$G159="","",'Formulario PPGR1'!#REF!)</f>
        <v>#REF!</v>
      </c>
      <c r="D159" s="190" t="e">
        <f>IF('Formulario PPGR3'!$G159="","",'Formulario PPGR1'!#REF!)</f>
        <v>#REF!</v>
      </c>
      <c r="E159" s="190" t="e">
        <f>IF('Formulario PPGR3'!$G159="","",'Formulario PPGR1'!#REF!)</f>
        <v>#REF!</v>
      </c>
      <c r="F159" s="190" t="e">
        <f>IF('Formulario PPGR3'!$G159="","",'Formulario PPGR1'!#REF!)</f>
        <v>#REF!</v>
      </c>
      <c r="G159" s="507" t="s">
        <v>1422</v>
      </c>
      <c r="H159" s="497" t="str" cm="1">
        <f t="array" ref="H159">IF(Tabla1[[#This Row],[Código_Actividad]]="","",_xlfn.XLOOKUP(Tabla1[[#This Row],[Código_Actividad]],CodigoActividad,Tabla2[Actividades Programables Presupuestables],"",0))</f>
        <v>Levantamiento del personal que desempeña funciones en el área de Activos Fijos en los EES y los ORS</v>
      </c>
      <c r="I159" s="498">
        <f>IFERROR(VLOOKUP('Formulario PPGR3'!$G159,'Formulario PPGR2'!$H$9:$V$721,15,FALSE),"")</f>
        <v>2</v>
      </c>
      <c r="J159" s="502" t="s">
        <v>2004</v>
      </c>
      <c r="K159" s="500" t="str">
        <f>IF(Tabla1[[#This Row],[Insumos]]="","",_xlfn.XLOOKUP(Tabla1[[#This Row],[Insumos]],Tabla10[Insumo],Tabla10[InsumoAbrev],"",0))</f>
        <v>lsViaticosDP</v>
      </c>
      <c r="L159" s="501" t="s">
        <v>2025</v>
      </c>
      <c r="M159" s="499" t="str">
        <f>IF(Tabla1[[#This Row],[Descripción]]="","",_xlfn.XLOOKUP(Tabla1[[#This Row],[Descripción]],Tabla10[Descripción],Tabla10[Unidad de Medida],"",0))</f>
        <v>Depósito</v>
      </c>
      <c r="N159" s="509">
        <v>10</v>
      </c>
      <c r="O159" s="511">
        <f>IF(Tabla1[[#This Row],[Descripción]]="","",_xlfn.XLOOKUP(Tabla1[[#This Row],[Descripción]],Tabla10[Descripción],Tabla10[Precio Unitario],0))</f>
        <v>5250</v>
      </c>
      <c r="P159" s="511">
        <f>IF(Tabla1[[#This Row],[Cantidad de Insumos]]="","",Tabla1[[#This Row],[Precio Unitario]]*Tabla1[[#This Row],[Cantidad de Insumos]])</f>
        <v>52500</v>
      </c>
      <c r="Q159" s="511" t="str">
        <f>IF(Tabla1[[#This Row],[Descripción]]="","",_xlfn.XLOOKUP(Tabla1[[#This Row],[Descripción]],Tabla10[Descripción],Tabla10[CODIGO PRESUPUESTARIO],0))</f>
        <v>2.2.3.1.01</v>
      </c>
      <c r="R159" s="500" t="s">
        <v>2001</v>
      </c>
    </row>
    <row r="160" spans="2:18" ht="25.5">
      <c r="B160" s="190" t="e">
        <f>IF('Formulario PPGR3'!$G160="","",CONCATENATE('Formulario PPGR3'!$C160,".",'Formulario PPGR3'!$D160,".",'Formulario PPGR3'!$E160,".",'Formulario PPGR3'!$F160))</f>
        <v>#REF!</v>
      </c>
      <c r="C160" s="190" t="e">
        <f>IF('Formulario PPGR3'!$G160="","",'Formulario PPGR1'!#REF!)</f>
        <v>#REF!</v>
      </c>
      <c r="D160" s="190" t="e">
        <f>IF('Formulario PPGR3'!$G160="","",'Formulario PPGR1'!#REF!)</f>
        <v>#REF!</v>
      </c>
      <c r="E160" s="190" t="e">
        <f>IF('Formulario PPGR3'!$G160="","",'Formulario PPGR1'!#REF!)</f>
        <v>#REF!</v>
      </c>
      <c r="F160" s="190" t="e">
        <f>IF('Formulario PPGR3'!$G160="","",'Formulario PPGR1'!#REF!)</f>
        <v>#REF!</v>
      </c>
      <c r="G160" s="507" t="s">
        <v>1422</v>
      </c>
      <c r="H160" s="497" t="str" cm="1">
        <f t="array" ref="H160">IF(Tabla1[[#This Row],[Código_Actividad]]="","",_xlfn.XLOOKUP(Tabla1[[#This Row],[Código_Actividad]],CodigoActividad,Tabla2[Actividades Programables Presupuestables],"",0))</f>
        <v>Levantamiento del personal que desempeña funciones en el área de Activos Fijos en los EES y los ORS</v>
      </c>
      <c r="I160" s="498">
        <f>IFERROR(VLOOKUP('Formulario PPGR3'!$G160,'Formulario PPGR2'!$H$9:$V$721,15,FALSE),"")</f>
        <v>2</v>
      </c>
      <c r="J160" s="502" t="s">
        <v>2004</v>
      </c>
      <c r="K160" s="500" t="str">
        <f>IF(Tabla1[[#This Row],[Insumos]]="","",_xlfn.XLOOKUP(Tabla1[[#This Row],[Insumos]],Tabla10[Insumo],Tabla10[InsumoAbrev],"",0))</f>
        <v>lsViaticosDP</v>
      </c>
      <c r="L160" s="501" t="s">
        <v>2046</v>
      </c>
      <c r="M160" s="499" t="str">
        <f>IF(Tabla1[[#This Row],[Descripción]]="","",_xlfn.XLOOKUP(Tabla1[[#This Row],[Descripción]],Tabla10[Descripción],Tabla10[Unidad de Medida],"",0))</f>
        <v>Depósito</v>
      </c>
      <c r="N160" s="509">
        <v>43</v>
      </c>
      <c r="O160" s="511">
        <f>IF(Tabla1[[#This Row],[Descripción]]="","",_xlfn.XLOOKUP(Tabla1[[#This Row],[Descripción]],Tabla10[Descripción],Tabla10[Precio Unitario],0))</f>
        <v>4100</v>
      </c>
      <c r="P160" s="511">
        <f>IF(Tabla1[[#This Row],[Cantidad de Insumos]]="","",Tabla1[[#This Row],[Precio Unitario]]*Tabla1[[#This Row],[Cantidad de Insumos]])</f>
        <v>176300</v>
      </c>
      <c r="Q160" s="511" t="str">
        <f>IF(Tabla1[[#This Row],[Descripción]]="","",_xlfn.XLOOKUP(Tabla1[[#This Row],[Descripción]],Tabla10[Descripción],Tabla10[CODIGO PRESUPUESTARIO],0))</f>
        <v>2.2.3.1.01</v>
      </c>
      <c r="R160" s="500" t="s">
        <v>2001</v>
      </c>
    </row>
    <row r="161" spans="2:18" ht="25.5">
      <c r="B161" s="190"/>
      <c r="C161" s="190"/>
      <c r="D161" s="190"/>
      <c r="E161" s="190"/>
      <c r="F161" s="190"/>
      <c r="G161" s="507" t="s">
        <v>1427</v>
      </c>
      <c r="H161" s="497" t="str" cm="1">
        <f t="array" ref="H161">IF(Tabla1[[#This Row],[Código_Actividad]]="","",_xlfn.XLOOKUP(Tabla1[[#This Row],[Código_Actividad]],CodigoActividad,Tabla2[Actividades Programables Presupuestables],"",0))</f>
        <v>Carga y descarga de equipos de almacén para entrega en los EES</v>
      </c>
      <c r="I161" s="498">
        <f>IFERROR(VLOOKUP('Formulario PPGR3'!$G161,'Formulario PPGR2'!$H$9:$V$721,15,FALSE),"")</f>
        <v>4</v>
      </c>
      <c r="J161" s="502" t="s">
        <v>2004</v>
      </c>
      <c r="K161" s="502" t="str">
        <f>IF(Tabla1[[#This Row],[Insumos]]="","",_xlfn.XLOOKUP(Tabla1[[#This Row],[Insumos]],Tabla10[Insumo],Tabla10[InsumoAbrev],"",0))</f>
        <v>lsViaticosDP</v>
      </c>
      <c r="L161" s="501" t="s">
        <v>2046</v>
      </c>
      <c r="M161" s="499" t="str">
        <f>IF(Tabla1[[#This Row],[Descripción]]="","",_xlfn.XLOOKUP(Tabla1[[#This Row],[Descripción]],Tabla10[Descripción],Tabla10[Unidad de Medida],"",0))</f>
        <v>Depósito</v>
      </c>
      <c r="N161" s="509">
        <v>134</v>
      </c>
      <c r="O161" s="511">
        <f>IF(Tabla1[[#This Row],[Descripción]]="","",_xlfn.XLOOKUP(Tabla1[[#This Row],[Descripción]],Tabla10[Descripción],Tabla10[Precio Unitario],0))</f>
        <v>4100</v>
      </c>
      <c r="P161" s="511">
        <f>IF(Tabla1[[#This Row],[Cantidad de Insumos]]="","",Tabla1[[#This Row],[Precio Unitario]]*Tabla1[[#This Row],[Cantidad de Insumos]])</f>
        <v>549400</v>
      </c>
      <c r="Q161" s="511" t="str">
        <f>IF(Tabla1[[#This Row],[Descripción]]="","",_xlfn.XLOOKUP(Tabla1[[#This Row],[Descripción]],Tabla10[Descripción],Tabla10[CODIGO PRESUPUESTARIO],0))</f>
        <v>2.2.3.1.01</v>
      </c>
      <c r="R161" s="500" t="s">
        <v>2001</v>
      </c>
    </row>
    <row r="162" spans="2:18" ht="25.5">
      <c r="B162" s="190" t="e">
        <f>IF('Formulario PPGR3'!$G162="","",CONCATENATE('Formulario PPGR3'!$C162,".",'Formulario PPGR3'!$D162,".",'Formulario PPGR3'!$E162,".",'Formulario PPGR3'!$F162))</f>
        <v>#REF!</v>
      </c>
      <c r="C162" s="190"/>
      <c r="D162" s="190"/>
      <c r="E162" s="190" t="e">
        <f>IF('Formulario PPGR3'!$G162="","",'Formulario PPGR1'!#REF!)</f>
        <v>#REF!</v>
      </c>
      <c r="F162" s="190" t="e">
        <f>IF('Formulario PPGR3'!$G162="","",'Formulario PPGR1'!#REF!)</f>
        <v>#REF!</v>
      </c>
      <c r="G162" s="507" t="s">
        <v>1427</v>
      </c>
      <c r="H162" s="497" t="str" cm="1">
        <f t="array" ref="H162">IF(Tabla1[[#This Row],[Código_Actividad]]="","",_xlfn.XLOOKUP(Tabla1[[#This Row],[Código_Actividad]],CodigoActividad,Tabla2[Actividades Programables Presupuestables],"",0))</f>
        <v>Carga y descarga de equipos de almacén para entrega en los EES</v>
      </c>
      <c r="I162" s="498">
        <f>IFERROR(VLOOKUP('Formulario PPGR3'!$G162,'Formulario PPGR2'!$H$9:$V$721,15,FALSE),"")</f>
        <v>4</v>
      </c>
      <c r="J162" s="502" t="s">
        <v>2004</v>
      </c>
      <c r="K162" s="502" t="str">
        <f>IF(Tabla1[[#This Row],[Insumos]]="","",_xlfn.XLOOKUP(Tabla1[[#This Row],[Insumos]],Tabla10[Insumo],Tabla10[InsumoAbrev],"",0))</f>
        <v>lsViaticosDP</v>
      </c>
      <c r="L162" s="501" t="s">
        <v>2020</v>
      </c>
      <c r="M162" s="190" t="str">
        <f>IF(Tabla1[[#This Row],[Descripción]]="","",_xlfn.XLOOKUP(Tabla1[[#This Row],[Descripción]],Tabla10[Descripción],Tabla10[Unidad de Medida],"",0))</f>
        <v>Depósito</v>
      </c>
      <c r="N162" s="509">
        <v>134</v>
      </c>
      <c r="O162" s="510">
        <f>IF(Tabla1[[#This Row],[Descripción]]="","",_xlfn.XLOOKUP(Tabla1[[#This Row],[Descripción]],Tabla10[Descripción],Tabla10[Precio Unitario],0))</f>
        <v>3900</v>
      </c>
      <c r="P162" s="511">
        <f>IF(Tabla1[[#This Row],[Cantidad de Insumos]]="","",Tabla1[[#This Row],[Precio Unitario]]*Tabla1[[#This Row],[Cantidad de Insumos]])</f>
        <v>522600</v>
      </c>
      <c r="Q162" s="510" t="str">
        <f>IF(Tabla1[[#This Row],[Descripción]]="","",_xlfn.XLOOKUP(Tabla1[[#This Row],[Descripción]],Tabla10[Descripción],Tabla10[CODIGO PRESUPUESTARIO],0))</f>
        <v>2.2.3.1.01</v>
      </c>
      <c r="R162" s="500" t="s">
        <v>2001</v>
      </c>
    </row>
    <row r="163" spans="2:18" ht="25.5">
      <c r="B163" s="190" t="e">
        <f>IF('Formulario PPGR3'!$G163="","",CONCATENATE('Formulario PPGR3'!$C163,".",'Formulario PPGR3'!$D163,".",'Formulario PPGR3'!$E163,".",'Formulario PPGR3'!$F163))</f>
        <v>#REF!</v>
      </c>
      <c r="C163" s="190" t="e">
        <f>IF('Formulario PPGR3'!$G163="","",'Formulario PPGR1'!#REF!)</f>
        <v>#REF!</v>
      </c>
      <c r="D163" s="190" t="e">
        <f>IF('Formulario PPGR3'!$G163="","",'Formulario PPGR1'!#REF!)</f>
        <v>#REF!</v>
      </c>
      <c r="E163" s="190" t="e">
        <f>IF('Formulario PPGR3'!$G163="","",'Formulario PPGR1'!#REF!)</f>
        <v>#REF!</v>
      </c>
      <c r="F163" s="190" t="e">
        <f>IF('Formulario PPGR3'!$G163="","",'Formulario PPGR1'!#REF!)</f>
        <v>#REF!</v>
      </c>
      <c r="G163" s="507" t="s">
        <v>1433</v>
      </c>
      <c r="H163" s="497" t="str" cm="1">
        <f t="array" ref="H163">IF(Tabla1[[#This Row],[Código_Actividad]]="","",_xlfn.XLOOKUP(Tabla1[[#This Row],[Código_Actividad]],CodigoActividad,Tabla2[Actividades Programables Presupuestables],"",0))</f>
        <v xml:space="preserve">Implementación de mejora en la gestión de documental de los SRS y Centros hospitalarios </v>
      </c>
      <c r="I163" s="498">
        <f>IFERROR(VLOOKUP('Formulario PPGR3'!$G163,'Formulario PPGR2'!$H$9:$V$721,15,FALSE),"")</f>
        <v>2</v>
      </c>
      <c r="J163" s="502" t="s">
        <v>2004</v>
      </c>
      <c r="K163" s="500" t="str">
        <f>IF(Tabla1[[#This Row],[Insumos]]="","",_xlfn.XLOOKUP(Tabla1[[#This Row],[Insumos]],Tabla10[Insumo],Tabla10[InsumoAbrev],"",0))</f>
        <v>lsViaticosDP</v>
      </c>
      <c r="L163" s="501" t="s">
        <v>2046</v>
      </c>
      <c r="M163" s="499" t="str">
        <f>IF(Tabla1[[#This Row],[Descripción]]="","",_xlfn.XLOOKUP(Tabla1[[#This Row],[Descripción]],Tabla10[Descripción],Tabla10[Unidad de Medida],"",0))</f>
        <v>Depósito</v>
      </c>
      <c r="N163" s="509">
        <v>150</v>
      </c>
      <c r="O163" s="511">
        <f>IF(Tabla1[[#This Row],[Descripción]]="","",_xlfn.XLOOKUP(Tabla1[[#This Row],[Descripción]],Tabla10[Descripción],Tabla10[Precio Unitario],0))</f>
        <v>4100</v>
      </c>
      <c r="P163" s="511">
        <f>IF(Tabla1[[#This Row],[Cantidad de Insumos]]="","",Tabla1[[#This Row],[Precio Unitario]]*Tabla1[[#This Row],[Cantidad de Insumos]])</f>
        <v>615000</v>
      </c>
      <c r="Q163" s="511" t="str">
        <f>IF(Tabla1[[#This Row],[Descripción]]="","",_xlfn.XLOOKUP(Tabla1[[#This Row],[Descripción]],Tabla10[Descripción],Tabla10[CODIGO PRESUPUESTARIO],0))</f>
        <v>2.2.3.1.01</v>
      </c>
      <c r="R163" s="500" t="s">
        <v>2001</v>
      </c>
    </row>
    <row r="164" spans="2:18" ht="25.5">
      <c r="B164" s="190" t="e">
        <f>IF('Formulario PPGR3'!$G164="","",CONCATENATE('Formulario PPGR3'!$C164,".",'Formulario PPGR3'!$D164,".",'Formulario PPGR3'!$E164,".",'Formulario PPGR3'!$F164))</f>
        <v>#REF!</v>
      </c>
      <c r="C164" s="190" t="e">
        <f>IF('Formulario PPGR3'!$G164="","",'Formulario PPGR1'!#REF!)</f>
        <v>#REF!</v>
      </c>
      <c r="D164" s="190" t="e">
        <f>IF('Formulario PPGR3'!$G164="","",'Formulario PPGR1'!#REF!)</f>
        <v>#REF!</v>
      </c>
      <c r="E164" s="190" t="e">
        <f>IF('Formulario PPGR3'!$G164="","",'Formulario PPGR1'!#REF!)</f>
        <v>#REF!</v>
      </c>
      <c r="F164" s="190" t="e">
        <f>IF('Formulario PPGR3'!$G164="","",'Formulario PPGR1'!#REF!)</f>
        <v>#REF!</v>
      </c>
      <c r="G164" s="507" t="s">
        <v>1433</v>
      </c>
      <c r="H164" s="497" t="str" cm="1">
        <f t="array" ref="H164">IF(Tabla1[[#This Row],[Código_Actividad]]="","",_xlfn.XLOOKUP(Tabla1[[#This Row],[Código_Actividad]],CodigoActividad,Tabla2[Actividades Programables Presupuestables],"",0))</f>
        <v xml:space="preserve">Implementación de mejora en la gestión de documental de los SRS y Centros hospitalarios </v>
      </c>
      <c r="I164" s="498">
        <f>IFERROR(VLOOKUP('Formulario PPGR3'!$G164,'Formulario PPGR2'!$H$9:$V$721,15,FALSE),"")</f>
        <v>2</v>
      </c>
      <c r="J164" s="502" t="s">
        <v>2004</v>
      </c>
      <c r="K164" s="500" t="str">
        <f>IF(Tabla1[[#This Row],[Insumos]]="","",_xlfn.XLOOKUP(Tabla1[[#This Row],[Insumos]],Tabla10[Insumo],Tabla10[InsumoAbrev],"",0))</f>
        <v>lsViaticosDP</v>
      </c>
      <c r="L164" s="501" t="s">
        <v>2019</v>
      </c>
      <c r="M164" s="499" t="str">
        <f>IF(Tabla1[[#This Row],[Descripción]]="","",_xlfn.XLOOKUP(Tabla1[[#This Row],[Descripción]],Tabla10[Descripción],Tabla10[Unidad de Medida],"",0))</f>
        <v>Depósito</v>
      </c>
      <c r="N164" s="509">
        <v>50</v>
      </c>
      <c r="O164" s="511">
        <f>IF(Tabla1[[#This Row],[Descripción]]="","",_xlfn.XLOOKUP(Tabla1[[#This Row],[Descripción]],Tabla10[Descripción],Tabla10[Precio Unitario],0))</f>
        <v>4750</v>
      </c>
      <c r="P164" s="511">
        <f>IF(Tabla1[[#This Row],[Cantidad de Insumos]]="","",Tabla1[[#This Row],[Precio Unitario]]*Tabla1[[#This Row],[Cantidad de Insumos]])</f>
        <v>237500</v>
      </c>
      <c r="Q164" s="511" t="str">
        <f>IF(Tabla1[[#This Row],[Descripción]]="","",_xlfn.XLOOKUP(Tabla1[[#This Row],[Descripción]],Tabla10[Descripción],Tabla10[CODIGO PRESUPUESTARIO],0))</f>
        <v>2.2.3.1.01</v>
      </c>
      <c r="R164" s="500" t="s">
        <v>2001</v>
      </c>
    </row>
    <row r="165" spans="2:18" ht="25.5">
      <c r="B165" s="190" t="e">
        <f>IF('Formulario PPGR3'!$G165="","",CONCATENATE('Formulario PPGR3'!$C165,".",'Formulario PPGR3'!$D165,".",'Formulario PPGR3'!$E165,".",'Formulario PPGR3'!$F165))</f>
        <v>#REF!</v>
      </c>
      <c r="C165" s="190" t="e">
        <f>IF('Formulario PPGR3'!$G165="","",'Formulario PPGR1'!#REF!)</f>
        <v>#REF!</v>
      </c>
      <c r="D165" s="190" t="e">
        <f>IF('Formulario PPGR3'!$G165="","",'Formulario PPGR1'!#REF!)</f>
        <v>#REF!</v>
      </c>
      <c r="E165" s="190" t="e">
        <f>IF('Formulario PPGR3'!$G165="","",'Formulario PPGR1'!#REF!)</f>
        <v>#REF!</v>
      </c>
      <c r="F165" s="190" t="e">
        <f>IF('Formulario PPGR3'!$G165="","",'Formulario PPGR1'!#REF!)</f>
        <v>#REF!</v>
      </c>
      <c r="G165" s="507" t="s">
        <v>1433</v>
      </c>
      <c r="H165" s="497" t="str" cm="1">
        <f t="array" ref="H165">IF(Tabla1[[#This Row],[Código_Actividad]]="","",_xlfn.XLOOKUP(Tabla1[[#This Row],[Código_Actividad]],CodigoActividad,Tabla2[Actividades Programables Presupuestables],"",0))</f>
        <v xml:space="preserve">Implementación de mejora en la gestión de documental de los SRS y Centros hospitalarios </v>
      </c>
      <c r="I165" s="498">
        <f>IFERROR(VLOOKUP('Formulario PPGR3'!$G165,'Formulario PPGR2'!$H$9:$V$721,15,FALSE),"")</f>
        <v>2</v>
      </c>
      <c r="J165" s="502" t="s">
        <v>2004</v>
      </c>
      <c r="K165" s="500" t="str">
        <f>IF(Tabla1[[#This Row],[Insumos]]="","",_xlfn.XLOOKUP(Tabla1[[#This Row],[Insumos]],Tabla10[Insumo],Tabla10[InsumoAbrev],"",0))</f>
        <v>lsViaticosDP</v>
      </c>
      <c r="L165" s="501" t="s">
        <v>2020</v>
      </c>
      <c r="M165" s="499" t="str">
        <f>IF(Tabla1[[#This Row],[Descripción]]="","",_xlfn.XLOOKUP(Tabla1[[#This Row],[Descripción]],Tabla10[Descripción],Tabla10[Unidad de Medida],"",0))</f>
        <v>Depósito</v>
      </c>
      <c r="N165" s="509">
        <v>150</v>
      </c>
      <c r="O165" s="511">
        <f>IF(Tabla1[[#This Row],[Descripción]]="","",_xlfn.XLOOKUP(Tabla1[[#This Row],[Descripción]],Tabla10[Descripción],Tabla10[Precio Unitario],0))</f>
        <v>3900</v>
      </c>
      <c r="P165" s="511">
        <f>IF(Tabla1[[#This Row],[Cantidad de Insumos]]="","",Tabla1[[#This Row],[Precio Unitario]]*Tabla1[[#This Row],[Cantidad de Insumos]])</f>
        <v>585000</v>
      </c>
      <c r="Q165" s="511" t="str">
        <f>IF(Tabla1[[#This Row],[Descripción]]="","",_xlfn.XLOOKUP(Tabla1[[#This Row],[Descripción]],Tabla10[Descripción],Tabla10[CODIGO PRESUPUESTARIO],0))</f>
        <v>2.2.3.1.01</v>
      </c>
      <c r="R165" s="500" t="s">
        <v>2001</v>
      </c>
    </row>
    <row r="166" spans="2:18" ht="25.5">
      <c r="B166" s="190" t="e">
        <f>IF('Formulario PPGR3'!$G166="","",CONCATENATE('Formulario PPGR3'!$C166,".",'Formulario PPGR3'!$D166,".",'Formulario PPGR3'!$E166,".",'Formulario PPGR3'!$F166))</f>
        <v>#REF!</v>
      </c>
      <c r="C166" s="190" t="e">
        <f>IF('Formulario PPGR3'!$G166="","",'Formulario PPGR1'!#REF!)</f>
        <v>#REF!</v>
      </c>
      <c r="D166" s="190" t="e">
        <f>IF('Formulario PPGR3'!$G166="","",'Formulario PPGR1'!#REF!)</f>
        <v>#REF!</v>
      </c>
      <c r="E166" s="190" t="e">
        <f>IF('Formulario PPGR3'!$G166="","",'Formulario PPGR1'!#REF!)</f>
        <v>#REF!</v>
      </c>
      <c r="F166" s="190" t="e">
        <f>IF('Formulario PPGR3'!$G166="","",'Formulario PPGR1'!#REF!)</f>
        <v>#REF!</v>
      </c>
      <c r="G166" s="507" t="s">
        <v>1435</v>
      </c>
      <c r="H166" s="497" t="str" cm="1">
        <f t="array" ref="H166">IF(Tabla1[[#This Row],[Código_Actividad]]="","",_xlfn.XLOOKUP(Tabla1[[#This Row],[Código_Actividad]],CodigoActividad,Tabla2[Actividades Programables Presupuestables],"",0))</f>
        <v>Supervisión periódica a la  implementación de lineamientos de archivo de las ORS y EES</v>
      </c>
      <c r="I166" s="498">
        <f>IFERROR(VLOOKUP('Formulario PPGR3'!$G166,'Formulario PPGR2'!$H$9:$V$721,15,FALSE),"")</f>
        <v>3</v>
      </c>
      <c r="J166" s="502" t="s">
        <v>2004</v>
      </c>
      <c r="K166" s="500" t="str">
        <f>IF(Tabla1[[#This Row],[Insumos]]="","",_xlfn.XLOOKUP(Tabla1[[#This Row],[Insumos]],Tabla10[Insumo],Tabla10[InsumoAbrev],"",0))</f>
        <v>lsViaticosDP</v>
      </c>
      <c r="L166" s="501" t="s">
        <v>2025</v>
      </c>
      <c r="M166" s="499" t="str">
        <f>IF(Tabla1[[#This Row],[Descripción]]="","",_xlfn.XLOOKUP(Tabla1[[#This Row],[Descripción]],Tabla10[Descripción],Tabla10[Unidad de Medida],"",0))</f>
        <v>Depósito</v>
      </c>
      <c r="N166" s="509">
        <v>75</v>
      </c>
      <c r="O166" s="511">
        <f>IF(Tabla1[[#This Row],[Descripción]]="","",_xlfn.XLOOKUP(Tabla1[[#This Row],[Descripción]],Tabla10[Descripción],Tabla10[Precio Unitario],0))</f>
        <v>5250</v>
      </c>
      <c r="P166" s="511">
        <f>IF(Tabla1[[#This Row],[Cantidad de Insumos]]="","",Tabla1[[#This Row],[Precio Unitario]]*Tabla1[[#This Row],[Cantidad de Insumos]])</f>
        <v>393750</v>
      </c>
      <c r="Q166" s="511" t="str">
        <f>IF(Tabla1[[#This Row],[Descripción]]="","",_xlfn.XLOOKUP(Tabla1[[#This Row],[Descripción]],Tabla10[Descripción],Tabla10[CODIGO PRESUPUESTARIO],0))</f>
        <v>2.2.3.1.01</v>
      </c>
      <c r="R166" s="500" t="s">
        <v>2001</v>
      </c>
    </row>
    <row r="167" spans="2:18" ht="25.5">
      <c r="B167" s="190" t="e">
        <f>IF('Formulario PPGR3'!$G167="","",CONCATENATE('Formulario PPGR3'!$C167,".",'Formulario PPGR3'!$D167,".",'Formulario PPGR3'!$E167,".",'Formulario PPGR3'!$F167))</f>
        <v>#REF!</v>
      </c>
      <c r="C167" s="190" t="e">
        <f>IF('Formulario PPGR3'!$G167="","",'Formulario PPGR1'!#REF!)</f>
        <v>#REF!</v>
      </c>
      <c r="D167" s="190" t="e">
        <f>IF('Formulario PPGR3'!$G167="","",'Formulario PPGR1'!#REF!)</f>
        <v>#REF!</v>
      </c>
      <c r="E167" s="190" t="e">
        <f>IF('Formulario PPGR3'!$G167="","",'Formulario PPGR1'!#REF!)</f>
        <v>#REF!</v>
      </c>
      <c r="F167" s="190" t="e">
        <f>IF('Formulario PPGR3'!$G167="","",'Formulario PPGR1'!#REF!)</f>
        <v>#REF!</v>
      </c>
      <c r="G167" s="507" t="s">
        <v>1435</v>
      </c>
      <c r="H167" s="497" t="str" cm="1">
        <f t="array" ref="H167">IF(Tabla1[[#This Row],[Código_Actividad]]="","",_xlfn.XLOOKUP(Tabla1[[#This Row],[Código_Actividad]],CodigoActividad,Tabla2[Actividades Programables Presupuestables],"",0))</f>
        <v>Supervisión periódica a la  implementación de lineamientos de archivo de las ORS y EES</v>
      </c>
      <c r="I167" s="498">
        <f>IFERROR(VLOOKUP('Formulario PPGR3'!$G167,'Formulario PPGR2'!$H$9:$V$721,15,FALSE),"")</f>
        <v>3</v>
      </c>
      <c r="J167" s="502" t="s">
        <v>2004</v>
      </c>
      <c r="K167" s="500" t="str">
        <f>IF(Tabla1[[#This Row],[Insumos]]="","",_xlfn.XLOOKUP(Tabla1[[#This Row],[Insumos]],Tabla10[Insumo],Tabla10[InsumoAbrev],"",0))</f>
        <v>lsViaticosDP</v>
      </c>
      <c r="L167" s="501" t="s">
        <v>2005</v>
      </c>
      <c r="M167" s="499" t="str">
        <f>IF(Tabla1[[#This Row],[Descripción]]="","",_xlfn.XLOOKUP(Tabla1[[#This Row],[Descripción]],Tabla10[Descripción],Tabla10[Unidad de Medida],"",0))</f>
        <v>Depósito</v>
      </c>
      <c r="N167" s="509">
        <v>50</v>
      </c>
      <c r="O167" s="511">
        <f>IF(Tabla1[[#This Row],[Descripción]]="","",_xlfn.XLOOKUP(Tabla1[[#This Row],[Descripción]],Tabla10[Descripción],Tabla10[Precio Unitario],0))</f>
        <v>2150</v>
      </c>
      <c r="P167" s="511">
        <f>IF(Tabla1[[#This Row],[Cantidad de Insumos]]="","",Tabla1[[#This Row],[Precio Unitario]]*Tabla1[[#This Row],[Cantidad de Insumos]])</f>
        <v>107500</v>
      </c>
      <c r="Q167" s="511" t="str">
        <f>IF(Tabla1[[#This Row],[Descripción]]="","",_xlfn.XLOOKUP(Tabla1[[#This Row],[Descripción]],Tabla10[Descripción],Tabla10[CODIGO PRESUPUESTARIO],0))</f>
        <v>2.2.3.1.01</v>
      </c>
      <c r="R167" s="500" t="s">
        <v>2001</v>
      </c>
    </row>
    <row r="168" spans="2:18" ht="25.5">
      <c r="B168" s="190" t="e">
        <f>IF('Formulario PPGR3'!$G168="","",CONCATENATE('Formulario PPGR3'!$C168,".",'Formulario PPGR3'!$D168,".",'Formulario PPGR3'!$E168,".",'Formulario PPGR3'!$F168))</f>
        <v>#REF!</v>
      </c>
      <c r="C168" s="190" t="e">
        <f>IF('Formulario PPGR3'!$G168="","",'Formulario PPGR1'!#REF!)</f>
        <v>#REF!</v>
      </c>
      <c r="D168" s="190" t="e">
        <f>IF('Formulario PPGR3'!$G168="","",'Formulario PPGR1'!#REF!)</f>
        <v>#REF!</v>
      </c>
      <c r="E168" s="190" t="e">
        <f>IF('Formulario PPGR3'!$G168="","",'Formulario PPGR1'!#REF!)</f>
        <v>#REF!</v>
      </c>
      <c r="F168" s="190" t="e">
        <f>IF('Formulario PPGR3'!$G168="","",'Formulario PPGR1'!#REF!)</f>
        <v>#REF!</v>
      </c>
      <c r="G168" s="507" t="s">
        <v>1435</v>
      </c>
      <c r="H168" s="497" t="str" cm="1">
        <f t="array" ref="H168">IF(Tabla1[[#This Row],[Código_Actividad]]="","",_xlfn.XLOOKUP(Tabla1[[#This Row],[Código_Actividad]],CodigoActividad,Tabla2[Actividades Programables Presupuestables],"",0))</f>
        <v>Supervisión periódica a la  implementación de lineamientos de archivo de las ORS y EES</v>
      </c>
      <c r="I168" s="498">
        <f>IFERROR(VLOOKUP('Formulario PPGR3'!$G168,'Formulario PPGR2'!$H$9:$V$721,15,FALSE),"")</f>
        <v>3</v>
      </c>
      <c r="J168" s="502" t="s">
        <v>2004</v>
      </c>
      <c r="K168" s="500" t="str">
        <f>IF(Tabla1[[#This Row],[Insumos]]="","",_xlfn.XLOOKUP(Tabla1[[#This Row],[Insumos]],Tabla10[Insumo],Tabla10[InsumoAbrev],"",0))</f>
        <v>lsViaticosDP</v>
      </c>
      <c r="L168" s="501" t="s">
        <v>2007</v>
      </c>
      <c r="M168" s="499" t="str">
        <f>IF(Tabla1[[#This Row],[Descripción]]="","",_xlfn.XLOOKUP(Tabla1[[#This Row],[Descripción]],Tabla10[Descripción],Tabla10[Unidad de Medida],"",0))</f>
        <v>Depósito</v>
      </c>
      <c r="N168" s="509">
        <v>75</v>
      </c>
      <c r="O168" s="511">
        <f>IF(Tabla1[[#This Row],[Descripción]]="","",_xlfn.XLOOKUP(Tabla1[[#This Row],[Descripción]],Tabla10[Descripción],Tabla10[Precio Unitario],0))</f>
        <v>1900</v>
      </c>
      <c r="P168" s="511">
        <f>IF(Tabla1[[#This Row],[Cantidad de Insumos]]="","",Tabla1[[#This Row],[Precio Unitario]]*Tabla1[[#This Row],[Cantidad de Insumos]])</f>
        <v>142500</v>
      </c>
      <c r="Q168" s="511" t="str">
        <f>IF(Tabla1[[#This Row],[Descripción]]="","",_xlfn.XLOOKUP(Tabla1[[#This Row],[Descripción]],Tabla10[Descripción],Tabla10[CODIGO PRESUPUESTARIO],0))</f>
        <v>2.2.3.1.01</v>
      </c>
      <c r="R168" s="500" t="s">
        <v>2001</v>
      </c>
    </row>
    <row r="169" spans="2:18" ht="25.5">
      <c r="B169" s="190" t="e">
        <f>IF('Formulario PPGR3'!$G169="","",CONCATENATE('Formulario PPGR3'!$C169,".",'Formulario PPGR3'!$D169,".",'Formulario PPGR3'!$E169,".",'Formulario PPGR3'!$F169))</f>
        <v>#REF!</v>
      </c>
      <c r="C169" s="190" t="e">
        <f>IF('Formulario PPGR3'!$G169="","",'Formulario PPGR1'!#REF!)</f>
        <v>#REF!</v>
      </c>
      <c r="D169" s="190" t="e">
        <f>IF('Formulario PPGR3'!$G169="","",'Formulario PPGR1'!#REF!)</f>
        <v>#REF!</v>
      </c>
      <c r="E169" s="190" t="e">
        <f>IF('Formulario PPGR3'!$G169="","",'Formulario PPGR1'!#REF!)</f>
        <v>#REF!</v>
      </c>
      <c r="F169" s="190" t="e">
        <f>IF('Formulario PPGR3'!$G169="","",'Formulario PPGR1'!#REF!)</f>
        <v>#REF!</v>
      </c>
      <c r="G169" s="507" t="s">
        <v>1435</v>
      </c>
      <c r="H169" s="497" t="str" cm="1">
        <f t="array" ref="H169">IF(Tabla1[[#This Row],[Código_Actividad]]="","",_xlfn.XLOOKUP(Tabla1[[#This Row],[Código_Actividad]],CodigoActividad,Tabla2[Actividades Programables Presupuestables],"",0))</f>
        <v>Supervisión periódica a la  implementación de lineamientos de archivo de las ORS y EES</v>
      </c>
      <c r="I169" s="498">
        <f>IFERROR(VLOOKUP('Formulario PPGR3'!$G169,'Formulario PPGR2'!$H$9:$V$721,15,FALSE),"")</f>
        <v>3</v>
      </c>
      <c r="J169" s="502" t="s">
        <v>2004</v>
      </c>
      <c r="K169" s="500" t="str">
        <f>IF(Tabla1[[#This Row],[Insumos]]="","",_xlfn.XLOOKUP(Tabla1[[#This Row],[Insumos]],Tabla10[Insumo],Tabla10[InsumoAbrev],"",0))</f>
        <v>lsViaticosDP</v>
      </c>
      <c r="L169" s="501" t="s">
        <v>2006</v>
      </c>
      <c r="M169" s="499" t="str">
        <f>IF(Tabla1[[#This Row],[Descripción]]="","",_xlfn.XLOOKUP(Tabla1[[#This Row],[Descripción]],Tabla10[Descripción],Tabla10[Unidad de Medida],"",0))</f>
        <v>Depósito</v>
      </c>
      <c r="N169" s="509">
        <v>50</v>
      </c>
      <c r="O169" s="511">
        <f>IF(Tabla1[[#This Row],[Descripción]]="","",_xlfn.XLOOKUP(Tabla1[[#This Row],[Descripción]],Tabla10[Descripción],Tabla10[Precio Unitario],0))</f>
        <v>1700</v>
      </c>
      <c r="P169" s="511">
        <f>IF(Tabla1[[#This Row],[Cantidad de Insumos]]="","",Tabla1[[#This Row],[Precio Unitario]]*Tabla1[[#This Row],[Cantidad de Insumos]])</f>
        <v>85000</v>
      </c>
      <c r="Q169" s="511" t="str">
        <f>IF(Tabla1[[#This Row],[Descripción]]="","",_xlfn.XLOOKUP(Tabla1[[#This Row],[Descripción]],Tabla10[Descripción],Tabla10[CODIGO PRESUPUESTARIO],0))</f>
        <v>2.2.3.1.01</v>
      </c>
      <c r="R169" s="500" t="s">
        <v>2001</v>
      </c>
    </row>
    <row r="170" spans="2:18" ht="25.5">
      <c r="B170" s="190" t="e">
        <f>IF('Formulario PPGR3'!$G170="","",CONCATENATE('Formulario PPGR3'!$C170,".",'Formulario PPGR3'!$D170,".",'Formulario PPGR3'!$E170,".",'Formulario PPGR3'!$F170))</f>
        <v>#REF!</v>
      </c>
      <c r="C170" s="190" t="e">
        <f>IF('Formulario PPGR3'!$G170="","",'Formulario PPGR1'!#REF!)</f>
        <v>#REF!</v>
      </c>
      <c r="D170" s="190" t="e">
        <f>IF('Formulario PPGR3'!$G170="","",'Formulario PPGR1'!#REF!)</f>
        <v>#REF!</v>
      </c>
      <c r="E170" s="190" t="e">
        <f>IF('Formulario PPGR3'!$G170="","",'Formulario PPGR1'!#REF!)</f>
        <v>#REF!</v>
      </c>
      <c r="F170" s="190" t="e">
        <f>IF('Formulario PPGR3'!$G170="","",'Formulario PPGR1'!#REF!)</f>
        <v>#REF!</v>
      </c>
      <c r="G170" s="507" t="s">
        <v>1440</v>
      </c>
      <c r="H170" s="497" t="str" cm="1">
        <f t="array" ref="H170">IF(Tabla1[[#This Row],[Código_Actividad]]="","",_xlfn.XLOOKUP(Tabla1[[#This Row],[Código_Actividad]],CodigoActividad,Tabla2[Actividades Programables Presupuestables],"",0))</f>
        <v>Ejecución del programa de limpiezas y mantenimientos de los EES de la Red Pública de Salud</v>
      </c>
      <c r="I170" s="498">
        <f>IFERROR(VLOOKUP('Formulario PPGR3'!$G170,'Formulario PPGR2'!$H$9:$V$721,15,FALSE),"")</f>
        <v>2</v>
      </c>
      <c r="J170" s="502" t="s">
        <v>2004</v>
      </c>
      <c r="K170" s="500" t="str">
        <f>IF(Tabla1[[#This Row],[Insumos]]="","",_xlfn.XLOOKUP(Tabla1[[#This Row],[Insumos]],Tabla10[Insumo],Tabla10[InsumoAbrev],"",0))</f>
        <v>lsViaticosDP</v>
      </c>
      <c r="L170" s="501" t="s">
        <v>2005</v>
      </c>
      <c r="M170" s="499" t="str">
        <f>IF(Tabla1[[#This Row],[Descripción]]="","",_xlfn.XLOOKUP(Tabla1[[#This Row],[Descripción]],Tabla10[Descripción],Tabla10[Unidad de Medida],"",0))</f>
        <v>Depósito</v>
      </c>
      <c r="N170" s="509">
        <v>160</v>
      </c>
      <c r="O170" s="511">
        <f>IF(Tabla1[[#This Row],[Descripción]]="","",_xlfn.XLOOKUP(Tabla1[[#This Row],[Descripción]],Tabla10[Descripción],Tabla10[Precio Unitario],0))</f>
        <v>2150</v>
      </c>
      <c r="P170" s="511">
        <f>IF(Tabla1[[#This Row],[Cantidad de Insumos]]="","",Tabla1[[#This Row],[Precio Unitario]]*Tabla1[[#This Row],[Cantidad de Insumos]])</f>
        <v>344000</v>
      </c>
      <c r="Q170" s="511" t="str">
        <f>IF(Tabla1[[#This Row],[Descripción]]="","",_xlfn.XLOOKUP(Tabla1[[#This Row],[Descripción]],Tabla10[Descripción],Tabla10[CODIGO PRESUPUESTARIO],0))</f>
        <v>2.2.3.1.01</v>
      </c>
      <c r="R170" s="500" t="s">
        <v>2001</v>
      </c>
    </row>
    <row r="171" spans="2:18" ht="25.5">
      <c r="B171" s="190" t="e">
        <f>IF('Formulario PPGR3'!$G171="","",CONCATENATE('Formulario PPGR3'!$C171,".",'Formulario PPGR3'!$D171,".",'Formulario PPGR3'!$E171,".",'Formulario PPGR3'!$F171))</f>
        <v>#REF!</v>
      </c>
      <c r="C171" s="190" t="e">
        <f>IF('Formulario PPGR3'!$G171="","",'Formulario PPGR1'!#REF!)</f>
        <v>#REF!</v>
      </c>
      <c r="D171" s="190" t="e">
        <f>IF('Formulario PPGR3'!$G171="","",'Formulario PPGR1'!#REF!)</f>
        <v>#REF!</v>
      </c>
      <c r="E171" s="190" t="e">
        <f>IF('Formulario PPGR3'!$G171="","",'Formulario PPGR1'!#REF!)</f>
        <v>#REF!</v>
      </c>
      <c r="F171" s="190" t="e">
        <f>IF('Formulario PPGR3'!$G171="","",'Formulario PPGR1'!#REF!)</f>
        <v>#REF!</v>
      </c>
      <c r="G171" s="507" t="s">
        <v>1440</v>
      </c>
      <c r="H171" s="497" t="str" cm="1">
        <f t="array" ref="H171">IF(Tabla1[[#This Row],[Código_Actividad]]="","",_xlfn.XLOOKUP(Tabla1[[#This Row],[Código_Actividad]],CodigoActividad,Tabla2[Actividades Programables Presupuestables],"",0))</f>
        <v>Ejecución del programa de limpiezas y mantenimientos de los EES de la Red Pública de Salud</v>
      </c>
      <c r="I171" s="498">
        <f>IFERROR(VLOOKUP('Formulario PPGR3'!$G171,'Formulario PPGR2'!$H$9:$V$721,15,FALSE),"")</f>
        <v>2</v>
      </c>
      <c r="J171" s="502" t="s">
        <v>2004</v>
      </c>
      <c r="K171" s="500" t="str">
        <f>IF(Tabla1[[#This Row],[Insumos]]="","",_xlfn.XLOOKUP(Tabla1[[#This Row],[Insumos]],Tabla10[Insumo],Tabla10[InsumoAbrev],"",0))</f>
        <v>lsViaticosDP</v>
      </c>
      <c r="L171" s="501" t="s">
        <v>2007</v>
      </c>
      <c r="M171" s="499" t="str">
        <f>IF(Tabla1[[#This Row],[Descripción]]="","",_xlfn.XLOOKUP(Tabla1[[#This Row],[Descripción]],Tabla10[Descripción],Tabla10[Unidad de Medida],"",0))</f>
        <v>Depósito</v>
      </c>
      <c r="N171" s="509">
        <v>700</v>
      </c>
      <c r="O171" s="511">
        <f>IF(Tabla1[[#This Row],[Descripción]]="","",_xlfn.XLOOKUP(Tabla1[[#This Row],[Descripción]],Tabla10[Descripción],Tabla10[Precio Unitario],0))</f>
        <v>1900</v>
      </c>
      <c r="P171" s="511">
        <f>IF(Tabla1[[#This Row],[Cantidad de Insumos]]="","",Tabla1[[#This Row],[Precio Unitario]]*Tabla1[[#This Row],[Cantidad de Insumos]])</f>
        <v>1330000</v>
      </c>
      <c r="Q171" s="511" t="str">
        <f>IF(Tabla1[[#This Row],[Descripción]]="","",_xlfn.XLOOKUP(Tabla1[[#This Row],[Descripción]],Tabla10[Descripción],Tabla10[CODIGO PRESUPUESTARIO],0))</f>
        <v>2.2.3.1.01</v>
      </c>
      <c r="R171" s="500" t="s">
        <v>2001</v>
      </c>
    </row>
    <row r="172" spans="2:18" ht="25.5">
      <c r="B172" s="190" t="e">
        <f>IF('Formulario PPGR3'!$G172="","",CONCATENATE('Formulario PPGR3'!$C172,".",'Formulario PPGR3'!$D172,".",'Formulario PPGR3'!$E172,".",'Formulario PPGR3'!$F172))</f>
        <v>#REF!</v>
      </c>
      <c r="C172" s="190" t="e">
        <f>IF('Formulario PPGR3'!$G172="","",'Formulario PPGR1'!#REF!)</f>
        <v>#REF!</v>
      </c>
      <c r="D172" s="190" t="e">
        <f>IF('Formulario PPGR3'!$G172="","",'Formulario PPGR1'!#REF!)</f>
        <v>#REF!</v>
      </c>
      <c r="E172" s="190" t="e">
        <f>IF('Formulario PPGR3'!$G172="","",'Formulario PPGR1'!#REF!)</f>
        <v>#REF!</v>
      </c>
      <c r="F172" s="190" t="e">
        <f>IF('Formulario PPGR3'!$G172="","",'Formulario PPGR1'!#REF!)</f>
        <v>#REF!</v>
      </c>
      <c r="G172" s="507" t="s">
        <v>1440</v>
      </c>
      <c r="H172" s="497" t="str" cm="1">
        <f t="array" ref="H172">IF(Tabla1[[#This Row],[Código_Actividad]]="","",_xlfn.XLOOKUP(Tabla1[[#This Row],[Código_Actividad]],CodigoActividad,Tabla2[Actividades Programables Presupuestables],"",0))</f>
        <v>Ejecución del programa de limpiezas y mantenimientos de los EES de la Red Pública de Salud</v>
      </c>
      <c r="I172" s="498">
        <f>IFERROR(VLOOKUP('Formulario PPGR3'!$G172,'Formulario PPGR2'!$H$9:$V$721,15,FALSE),"")</f>
        <v>2</v>
      </c>
      <c r="J172" s="502" t="s">
        <v>2004</v>
      </c>
      <c r="K172" s="500" t="str">
        <f>IF(Tabla1[[#This Row],[Insumos]]="","",_xlfn.XLOOKUP(Tabla1[[#This Row],[Insumos]],Tabla10[Insumo],Tabla10[InsumoAbrev],"",0))</f>
        <v>lsViaticosDP</v>
      </c>
      <c r="L172" s="501" t="s">
        <v>2006</v>
      </c>
      <c r="M172" s="499" t="str">
        <f>IF(Tabla1[[#This Row],[Descripción]]="","",_xlfn.XLOOKUP(Tabla1[[#This Row],[Descripción]],Tabla10[Descripción],Tabla10[Unidad de Medida],"",0))</f>
        <v>Depósito</v>
      </c>
      <c r="N172" s="509">
        <v>800</v>
      </c>
      <c r="O172" s="511">
        <f>IF(Tabla1[[#This Row],[Descripción]]="","",_xlfn.XLOOKUP(Tabla1[[#This Row],[Descripción]],Tabla10[Descripción],Tabla10[Precio Unitario],0))</f>
        <v>1700</v>
      </c>
      <c r="P172" s="511">
        <f>IF(Tabla1[[#This Row],[Cantidad de Insumos]]="","",Tabla1[[#This Row],[Precio Unitario]]*Tabla1[[#This Row],[Cantidad de Insumos]])</f>
        <v>1360000</v>
      </c>
      <c r="Q172" s="511" t="str">
        <f>IF(Tabla1[[#This Row],[Descripción]]="","",_xlfn.XLOOKUP(Tabla1[[#This Row],[Descripción]],Tabla10[Descripción],Tabla10[CODIGO PRESUPUESTARIO],0))</f>
        <v>2.2.3.1.01</v>
      </c>
      <c r="R172" s="500" t="s">
        <v>2001</v>
      </c>
    </row>
    <row r="173" spans="2:18" ht="25.5">
      <c r="B173" s="190" t="e">
        <f>IF('Formulario PPGR3'!$G173="","",CONCATENATE('Formulario PPGR3'!$C173,".",'Formulario PPGR3'!$D173,".",'Formulario PPGR3'!$E173,".",'Formulario PPGR3'!$F173))</f>
        <v>#REF!</v>
      </c>
      <c r="C173" s="190" t="e">
        <f>IF('Formulario PPGR3'!$G173="","",'Formulario PPGR1'!#REF!)</f>
        <v>#REF!</v>
      </c>
      <c r="D173" s="190" t="e">
        <f>IF('Formulario PPGR3'!$G173="","",'Formulario PPGR1'!#REF!)</f>
        <v>#REF!</v>
      </c>
      <c r="E173" s="190" t="e">
        <f>IF('Formulario PPGR3'!$G173="","",'Formulario PPGR1'!#REF!)</f>
        <v>#REF!</v>
      </c>
      <c r="F173" s="190" t="e">
        <f>IF('Formulario PPGR3'!$G173="","",'Formulario PPGR1'!#REF!)</f>
        <v>#REF!</v>
      </c>
      <c r="G173" s="507" t="s">
        <v>1430</v>
      </c>
      <c r="H173" s="497" t="str" cm="1">
        <f t="array" ref="H173">IF(Tabla1[[#This Row],[Código_Actividad]]="","",_xlfn.XLOOKUP(Tabla1[[#This Row],[Código_Actividad]],CodigoActividad,Tabla2[Actividades Programables Presupuestables],"",0))</f>
        <v>Recepción y organización de documentos en el archivo central del SNS</v>
      </c>
      <c r="I173" s="498">
        <f>IFERROR(VLOOKUP('Formulario PPGR3'!$G173,'Formulario PPGR2'!$H$9:$V$721,15,FALSE),"")</f>
        <v>4</v>
      </c>
      <c r="J173" s="502" t="s">
        <v>2039</v>
      </c>
      <c r="K173" s="500" t="str">
        <f>IF(Tabla1[[#This Row],[Insumos]]="","",_xlfn.XLOOKUP(Tabla1[[#This Row],[Insumos]],Tabla10[Insumo],Tabla10[InsumoAbrev],"",0))</f>
        <v>lsEquiposComputos</v>
      </c>
      <c r="L173" s="501" t="s">
        <v>2042</v>
      </c>
      <c r="M173" s="499" t="str">
        <f>IF(Tabla1[[#This Row],[Descripción]]="","",_xlfn.XLOOKUP(Tabla1[[#This Row],[Descripción]],Tabla10[Descripción],Tabla10[Unidad de Medida],"",0))</f>
        <v>unidad</v>
      </c>
      <c r="N173" s="509">
        <v>4</v>
      </c>
      <c r="O173" s="511">
        <f>IF(Tabla1[[#This Row],[Descripción]]="","",_xlfn.XLOOKUP(Tabla1[[#This Row],[Descripción]],Tabla10[Descripción],Tabla10[Precio Unitario],0))</f>
        <v>54000</v>
      </c>
      <c r="P173" s="511">
        <f>IF(Tabla1[[#This Row],[Cantidad de Insumos]]="","",Tabla1[[#This Row],[Precio Unitario]]*Tabla1[[#This Row],[Cantidad de Insumos]])</f>
        <v>216000</v>
      </c>
      <c r="Q173" s="511" t="str">
        <f>IF(Tabla1[[#This Row],[Descripción]]="","",_xlfn.XLOOKUP(Tabla1[[#This Row],[Descripción]],Tabla10[Descripción],Tabla10[CODIGO PRESUPUESTARIO],0))</f>
        <v>2.6.1.3.01</v>
      </c>
      <c r="R173" s="500" t="s">
        <v>2001</v>
      </c>
    </row>
    <row r="174" spans="2:18" ht="25.5">
      <c r="B174" s="190" t="e">
        <f>IF('Formulario PPGR3'!$G174="","",CONCATENATE('Formulario PPGR3'!$C174,".",'Formulario PPGR3'!$D174,".",'Formulario PPGR3'!$E174,".",'Formulario PPGR3'!$F174))</f>
        <v>#REF!</v>
      </c>
      <c r="C174" s="190" t="e">
        <f>IF('Formulario PPGR3'!$G174="","",'Formulario PPGR1'!#REF!)</f>
        <v>#REF!</v>
      </c>
      <c r="D174" s="190" t="e">
        <f>IF('Formulario PPGR3'!$G174="","",'Formulario PPGR1'!#REF!)</f>
        <v>#REF!</v>
      </c>
      <c r="E174" s="190" t="e">
        <f>IF('Formulario PPGR3'!$G174="","",'Formulario PPGR1'!#REF!)</f>
        <v>#REF!</v>
      </c>
      <c r="F174" s="190" t="e">
        <f>IF('Formulario PPGR3'!$G174="","",'Formulario PPGR1'!#REF!)</f>
        <v>#REF!</v>
      </c>
      <c r="G174" s="507" t="s">
        <v>1430</v>
      </c>
      <c r="H174" s="497" t="str" cm="1">
        <f t="array" ref="H174">IF(Tabla1[[#This Row],[Código_Actividad]]="","",_xlfn.XLOOKUP(Tabla1[[#This Row],[Código_Actividad]],CodigoActividad,Tabla2[Actividades Programables Presupuestables],"",0))</f>
        <v>Recepción y organización de documentos en el archivo central del SNS</v>
      </c>
      <c r="I174" s="498">
        <f>IFERROR(VLOOKUP('Formulario PPGR3'!$G174,'Formulario PPGR2'!$H$9:$V$721,15,FALSE),"")</f>
        <v>4</v>
      </c>
      <c r="J174" s="502" t="s">
        <v>2039</v>
      </c>
      <c r="K174" s="500" t="str">
        <f>IF(Tabla1[[#This Row],[Insumos]]="","",_xlfn.XLOOKUP(Tabla1[[#This Row],[Insumos]],Tabla10[Insumo],Tabla10[InsumoAbrev],"",0))</f>
        <v>lsEquiposComputos</v>
      </c>
      <c r="L174" s="501" t="s">
        <v>2040</v>
      </c>
      <c r="M174" s="499" t="str">
        <f>IF(Tabla1[[#This Row],[Descripción]]="","",_xlfn.XLOOKUP(Tabla1[[#This Row],[Descripción]],Tabla10[Descripción],Tabla10[Unidad de Medida],"",0))</f>
        <v>unidad</v>
      </c>
      <c r="N174" s="509">
        <v>8</v>
      </c>
      <c r="O174" s="511">
        <f>IF(Tabla1[[#This Row],[Descripción]]="","",_xlfn.XLOOKUP(Tabla1[[#This Row],[Descripción]],Tabla10[Descripción],Tabla10[Precio Unitario],0))</f>
        <v>56724</v>
      </c>
      <c r="P174" s="511">
        <f>IF(Tabla1[[#This Row],[Cantidad de Insumos]]="","",Tabla1[[#This Row],[Precio Unitario]]*Tabla1[[#This Row],[Cantidad de Insumos]])</f>
        <v>453792</v>
      </c>
      <c r="Q174" s="511" t="str">
        <f>IF(Tabla1[[#This Row],[Descripción]]="","",_xlfn.XLOOKUP(Tabla1[[#This Row],[Descripción]],Tabla10[Descripción],Tabla10[CODIGO PRESUPUESTARIO],0))</f>
        <v>2.6.1.3.01</v>
      </c>
      <c r="R174" s="500" t="s">
        <v>2001</v>
      </c>
    </row>
    <row r="175" spans="2:18" ht="25.5">
      <c r="B175" s="190" t="e">
        <f>IF('Formulario PPGR3'!$G175="","",CONCATENATE('Formulario PPGR3'!$C175,".",'Formulario PPGR3'!$D175,".",'Formulario PPGR3'!$E175,".",'Formulario PPGR3'!$F175))</f>
        <v>#REF!</v>
      </c>
      <c r="C175" s="190" t="e">
        <f>IF('Formulario PPGR3'!$G175="","",'Formulario PPGR1'!#REF!)</f>
        <v>#REF!</v>
      </c>
      <c r="D175" s="190" t="e">
        <f>IF('Formulario PPGR3'!$G175="","",'Formulario PPGR1'!#REF!)</f>
        <v>#REF!</v>
      </c>
      <c r="E175" s="190" t="e">
        <f>IF('Formulario PPGR3'!$G175="","",'Formulario PPGR1'!#REF!)</f>
        <v>#REF!</v>
      </c>
      <c r="F175" s="190" t="e">
        <f>IF('Formulario PPGR3'!$G175="","",'Formulario PPGR1'!#REF!)</f>
        <v>#REF!</v>
      </c>
      <c r="G175" s="507" t="s">
        <v>1430</v>
      </c>
      <c r="H175" s="497" t="str" cm="1">
        <f t="array" ref="H175">IF(Tabla1[[#This Row],[Código_Actividad]]="","",_xlfn.XLOOKUP(Tabla1[[#This Row],[Código_Actividad]],CodigoActividad,Tabla2[Actividades Programables Presupuestables],"",0))</f>
        <v>Recepción y organización de documentos en el archivo central del SNS</v>
      </c>
      <c r="I175" s="498">
        <f>IFERROR(VLOOKUP('Formulario PPGR3'!$G175,'Formulario PPGR2'!$H$9:$V$721,15,FALSE),"")</f>
        <v>4</v>
      </c>
      <c r="J175" s="502" t="s">
        <v>2035</v>
      </c>
      <c r="K175" s="500" t="str">
        <f>IF(Tabla1[[#This Row],[Insumos]]="","",_xlfn.XLOOKUP(Tabla1[[#This Row],[Insumos]],Tabla10[Insumo],Tabla10[InsumoAbrev],"",0))</f>
        <v>lsEventosGenerales</v>
      </c>
      <c r="L175" s="501" t="s">
        <v>2037</v>
      </c>
      <c r="M175" s="499" t="str">
        <f>IF(Tabla1[[#This Row],[Descripción]]="","",_xlfn.XLOOKUP(Tabla1[[#This Row],[Descripción]],Tabla10[Descripción],Tabla10[Unidad de Medida],"",0))</f>
        <v>unidad</v>
      </c>
      <c r="N175" s="509">
        <v>1</v>
      </c>
      <c r="O175" s="511">
        <f>IF(Tabla1[[#This Row],[Descripción]]="","",_xlfn.XLOOKUP(Tabla1[[#This Row],[Descripción]],Tabla10[Descripción],Tabla10[Precio Unitario],0))</f>
        <v>220917.38</v>
      </c>
      <c r="P175" s="511">
        <f>IF(Tabla1[[#This Row],[Cantidad de Insumos]]="","",Tabla1[[#This Row],[Precio Unitario]]*Tabla1[[#This Row],[Cantidad de Insumos]])</f>
        <v>220917.38</v>
      </c>
      <c r="Q175" s="511" t="str">
        <f>IF(Tabla1[[#This Row],[Descripción]]="","",_xlfn.XLOOKUP(Tabla1[[#This Row],[Descripción]],Tabla10[Descripción],Tabla10[CODIGO PRESUPUESTARIO],0))</f>
        <v>2.2.8.6.01</v>
      </c>
      <c r="R175" s="500" t="s">
        <v>2001</v>
      </c>
    </row>
    <row r="176" spans="2:18" ht="25.5">
      <c r="B176" s="190" t="e">
        <f>IF('Formulario PPGR3'!$G176="","",CONCATENATE('Formulario PPGR3'!$C176,".",'Formulario PPGR3'!$D176,".",'Formulario PPGR3'!$E176,".",'Formulario PPGR3'!$F176))</f>
        <v>#REF!</v>
      </c>
      <c r="C176" s="190" t="e">
        <f>IF('Formulario PPGR3'!$G176="","",'Formulario PPGR1'!#REF!)</f>
        <v>#REF!</v>
      </c>
      <c r="D176" s="190" t="e">
        <f>IF('Formulario PPGR3'!$G176="","",'Formulario PPGR1'!#REF!)</f>
        <v>#REF!</v>
      </c>
      <c r="E176" s="190" t="e">
        <f>IF('Formulario PPGR3'!$G176="","",'Formulario PPGR1'!#REF!)</f>
        <v>#REF!</v>
      </c>
      <c r="F176" s="190" t="e">
        <f>IF('Formulario PPGR3'!$G176="","",'Formulario PPGR1'!#REF!)</f>
        <v>#REF!</v>
      </c>
      <c r="G176" s="507" t="s">
        <v>1430</v>
      </c>
      <c r="H176" s="497" t="str" cm="1">
        <f t="array" ref="H176">IF(Tabla1[[#This Row],[Código_Actividad]]="","",_xlfn.XLOOKUP(Tabla1[[#This Row],[Código_Actividad]],CodigoActividad,Tabla2[Actividades Programables Presupuestables],"",0))</f>
        <v>Recepción y organización de documentos en el archivo central del SNS</v>
      </c>
      <c r="I176" s="498">
        <f>IFERROR(VLOOKUP('Formulario PPGR3'!$G176,'Formulario PPGR2'!$H$9:$V$721,15,FALSE),"")</f>
        <v>4</v>
      </c>
      <c r="J176" s="502" t="s">
        <v>2023</v>
      </c>
      <c r="K176" s="500" t="str">
        <f>IF(Tabla1[[#This Row],[Insumos]]="","",_xlfn.XLOOKUP(Tabla1[[#This Row],[Insumos]],Tabla10[Insumo],Tabla10[InsumoAbrev],"",0))</f>
        <v>lsMueblesdeOficina</v>
      </c>
      <c r="L176" s="501" t="s">
        <v>2047</v>
      </c>
      <c r="M176" s="499" t="str">
        <f>IF(Tabla1[[#This Row],[Descripción]]="","",_xlfn.XLOOKUP(Tabla1[[#This Row],[Descripción]],Tabla10[Descripción],Tabla10[Unidad de Medida],"",0))</f>
        <v>unidad</v>
      </c>
      <c r="N176" s="509">
        <v>2</v>
      </c>
      <c r="O176" s="511">
        <f>IF(Tabla1[[#This Row],[Descripción]]="","",_xlfn.XLOOKUP(Tabla1[[#This Row],[Descripción]],Tabla10[Descripción],Tabla10[Precio Unitario],0))</f>
        <v>8142</v>
      </c>
      <c r="P176" s="511">
        <f>IF(Tabla1[[#This Row],[Cantidad de Insumos]]="","",Tabla1[[#This Row],[Precio Unitario]]*Tabla1[[#This Row],[Cantidad de Insumos]])</f>
        <v>16284</v>
      </c>
      <c r="Q176" s="511" t="str">
        <f>IF(Tabla1[[#This Row],[Descripción]]="","",_xlfn.XLOOKUP(Tabla1[[#This Row],[Descripción]],Tabla10[Descripción],Tabla10[CODIGO PRESUPUESTARIO],0))</f>
        <v>2.6.1.1.02</v>
      </c>
      <c r="R176" s="500" t="s">
        <v>2001</v>
      </c>
    </row>
    <row r="177" spans="2:18" ht="25.5">
      <c r="B177" s="190" t="e">
        <f>IF('Formulario PPGR3'!$G177="","",CONCATENATE('Formulario PPGR3'!$C177,".",'Formulario PPGR3'!$D177,".",'Formulario PPGR3'!$E177,".",'Formulario PPGR3'!$F177))</f>
        <v>#REF!</v>
      </c>
      <c r="C177" s="190" t="e">
        <f>IF('Formulario PPGR3'!$G177="","",'Formulario PPGR1'!#REF!)</f>
        <v>#REF!</v>
      </c>
      <c r="D177" s="190" t="e">
        <f>IF('Formulario PPGR3'!$G177="","",'Formulario PPGR1'!#REF!)</f>
        <v>#REF!</v>
      </c>
      <c r="E177" s="190" t="e">
        <f>IF('Formulario PPGR3'!$G177="","",'Formulario PPGR1'!#REF!)</f>
        <v>#REF!</v>
      </c>
      <c r="F177" s="190" t="e">
        <f>IF('Formulario PPGR3'!$G177="","",'Formulario PPGR1'!#REF!)</f>
        <v>#REF!</v>
      </c>
      <c r="G177" s="507" t="s">
        <v>1430</v>
      </c>
      <c r="H177" s="497" t="str" cm="1">
        <f t="array" ref="H177">IF(Tabla1[[#This Row],[Código_Actividad]]="","",_xlfn.XLOOKUP(Tabla1[[#This Row],[Código_Actividad]],CodigoActividad,Tabla2[Actividades Programables Presupuestables],"",0))</f>
        <v>Recepción y organización de documentos en el archivo central del SNS</v>
      </c>
      <c r="I177" s="498">
        <f>IFERROR(VLOOKUP('Formulario PPGR3'!$G177,'Formulario PPGR2'!$H$9:$V$721,15,FALSE),"")</f>
        <v>4</v>
      </c>
      <c r="J177" s="502" t="s">
        <v>2023</v>
      </c>
      <c r="K177" s="500" t="str">
        <f>IF(Tabla1[[#This Row],[Insumos]]="","",_xlfn.XLOOKUP(Tabla1[[#This Row],[Insumos]],Tabla10[Insumo],Tabla10[InsumoAbrev],"",0))</f>
        <v>lsMueblesdeOficina</v>
      </c>
      <c r="L177" s="501" t="s">
        <v>2048</v>
      </c>
      <c r="M177" s="499" t="str">
        <f>IF(Tabla1[[#This Row],[Descripción]]="","",_xlfn.XLOOKUP(Tabla1[[#This Row],[Descripción]],Tabla10[Descripción],Tabla10[Unidad de Medida],"",0))</f>
        <v>unidad</v>
      </c>
      <c r="N177" s="509">
        <v>20</v>
      </c>
      <c r="O177" s="511">
        <f>IF(Tabla1[[#This Row],[Descripción]]="","",_xlfn.XLOOKUP(Tabla1[[#This Row],[Descripción]],Tabla10[Descripción],Tabla10[Precio Unitario],0))</f>
        <v>6938.4</v>
      </c>
      <c r="P177" s="511">
        <f>IF(Tabla1[[#This Row],[Cantidad de Insumos]]="","",Tabla1[[#This Row],[Precio Unitario]]*Tabla1[[#This Row],[Cantidad de Insumos]])</f>
        <v>138768</v>
      </c>
      <c r="Q177" s="511" t="str">
        <f>IF(Tabla1[[#This Row],[Descripción]]="","",_xlfn.XLOOKUP(Tabla1[[#This Row],[Descripción]],Tabla10[Descripción],Tabla10[CODIGO PRESUPUESTARIO],0))</f>
        <v>2.6.1.1.02</v>
      </c>
      <c r="R177" s="500" t="s">
        <v>2001</v>
      </c>
    </row>
    <row r="178" spans="2:18">
      <c r="B178" s="190" t="e">
        <f>IF('Formulario PPGR3'!$G178="","",CONCATENATE('Formulario PPGR3'!$C178,".",'Formulario PPGR3'!$D178,".",'Formulario PPGR3'!$E178,".",'Formulario PPGR3'!$F178))</f>
        <v>#REF!</v>
      </c>
      <c r="C178" s="190" t="e">
        <f>IF('Formulario PPGR3'!$G178="","",'Formulario PPGR1'!#REF!)</f>
        <v>#REF!</v>
      </c>
      <c r="D178" s="190" t="e">
        <f>IF('Formulario PPGR3'!$G178="","",'Formulario PPGR1'!#REF!)</f>
        <v>#REF!</v>
      </c>
      <c r="E178" s="190" t="e">
        <f>IF('Formulario PPGR3'!$G178="","",'Formulario PPGR1'!#REF!)</f>
        <v>#REF!</v>
      </c>
      <c r="F178" s="190" t="e">
        <f>IF('Formulario PPGR3'!$G178="","",'Formulario PPGR1'!#REF!)</f>
        <v>#REF!</v>
      </c>
      <c r="G178" s="507" t="s">
        <v>1514</v>
      </c>
      <c r="H178" s="497" t="str" cm="1">
        <f t="array" ref="H178">IF(Tabla1[[#This Row],[Código_Actividad]]="","",_xlfn.XLOOKUP(Tabla1[[#This Row],[Código_Actividad]],CodigoActividad,Tabla2[Actividades Programables Presupuestables],"",0))</f>
        <v>Capacitación línea gráfica SRS y CEAS</v>
      </c>
      <c r="I178" s="498">
        <f>IFERROR(VLOOKUP('Formulario PPGR3'!$G178,'Formulario PPGR2'!$H$9:$V$721,15,FALSE),"")</f>
        <v>10</v>
      </c>
      <c r="J178" s="502" t="s">
        <v>2004</v>
      </c>
      <c r="K178" s="500" t="str">
        <f>IF(Tabla1[[#This Row],[Insumos]]="","",_xlfn.XLOOKUP(Tabla1[[#This Row],[Insumos]],Tabla10[Insumo],Tabla10[InsumoAbrev],"",0))</f>
        <v>lsViaticosDP</v>
      </c>
      <c r="L178" s="501" t="s">
        <v>2005</v>
      </c>
      <c r="M178" s="499" t="str">
        <f>IF(Tabla1[[#This Row],[Descripción]]="","",_xlfn.XLOOKUP(Tabla1[[#This Row],[Descripción]],Tabla10[Descripción],Tabla10[Unidad de Medida],"",0))</f>
        <v>Depósito</v>
      </c>
      <c r="N178" s="509">
        <v>50</v>
      </c>
      <c r="O178" s="511">
        <f>IF(Tabla1[[#This Row],[Descripción]]="","",_xlfn.XLOOKUP(Tabla1[[#This Row],[Descripción]],Tabla10[Descripción],Tabla10[Precio Unitario],0))</f>
        <v>2150</v>
      </c>
      <c r="P178" s="511">
        <f>IF(Tabla1[[#This Row],[Cantidad de Insumos]]="","",Tabla1[[#This Row],[Precio Unitario]]*Tabla1[[#This Row],[Cantidad de Insumos]])</f>
        <v>107500</v>
      </c>
      <c r="Q178" s="511" t="str">
        <f>IF(Tabla1[[#This Row],[Descripción]]="","",_xlfn.XLOOKUP(Tabla1[[#This Row],[Descripción]],Tabla10[Descripción],Tabla10[CODIGO PRESUPUESTARIO],0))</f>
        <v>2.2.3.1.01</v>
      </c>
      <c r="R178" s="500" t="s">
        <v>2001</v>
      </c>
    </row>
    <row r="179" spans="2:18">
      <c r="B179" s="190" t="e">
        <f>IF('Formulario PPGR3'!$G179="","",CONCATENATE('Formulario PPGR3'!$C179,".",'Formulario PPGR3'!$D179,".",'Formulario PPGR3'!$E179,".",'Formulario PPGR3'!$F179))</f>
        <v>#REF!</v>
      </c>
      <c r="C179" s="190" t="e">
        <f>IF('Formulario PPGR3'!$G179="","",'Formulario PPGR1'!#REF!)</f>
        <v>#REF!</v>
      </c>
      <c r="D179" s="190" t="e">
        <f>IF('Formulario PPGR3'!$G179="","",'Formulario PPGR1'!#REF!)</f>
        <v>#REF!</v>
      </c>
      <c r="E179" s="190" t="e">
        <f>IF('Formulario PPGR3'!$G179="","",'Formulario PPGR1'!#REF!)</f>
        <v>#REF!</v>
      </c>
      <c r="F179" s="190" t="e">
        <f>IF('Formulario PPGR3'!$G179="","",'Formulario PPGR1'!#REF!)</f>
        <v>#REF!</v>
      </c>
      <c r="G179" s="507" t="s">
        <v>1514</v>
      </c>
      <c r="H179" s="497" t="str" cm="1">
        <f t="array" ref="H179">IF(Tabla1[[#This Row],[Código_Actividad]]="","",_xlfn.XLOOKUP(Tabla1[[#This Row],[Código_Actividad]],CodigoActividad,Tabla2[Actividades Programables Presupuestables],"",0))</f>
        <v>Capacitación línea gráfica SRS y CEAS</v>
      </c>
      <c r="I179" s="498">
        <f>IFERROR(VLOOKUP('Formulario PPGR3'!$G179,'Formulario PPGR2'!$H$9:$V$721,15,FALSE),"")</f>
        <v>10</v>
      </c>
      <c r="J179" s="502" t="s">
        <v>2004</v>
      </c>
      <c r="K179" s="500" t="str">
        <f>IF(Tabla1[[#This Row],[Insumos]]="","",_xlfn.XLOOKUP(Tabla1[[#This Row],[Insumos]],Tabla10[Insumo],Tabla10[InsumoAbrev],"",0))</f>
        <v>lsViaticosDP</v>
      </c>
      <c r="L179" s="501" t="s">
        <v>2007</v>
      </c>
      <c r="M179" s="499" t="str">
        <f>IF(Tabla1[[#This Row],[Descripción]]="","",_xlfn.XLOOKUP(Tabla1[[#This Row],[Descripción]],Tabla10[Descripción],Tabla10[Unidad de Medida],"",0))</f>
        <v>Depósito</v>
      </c>
      <c r="N179" s="509">
        <v>50</v>
      </c>
      <c r="O179" s="511">
        <f>IF(Tabla1[[#This Row],[Descripción]]="","",_xlfn.XLOOKUP(Tabla1[[#This Row],[Descripción]],Tabla10[Descripción],Tabla10[Precio Unitario],0))</f>
        <v>1900</v>
      </c>
      <c r="P179" s="511">
        <f>IF(Tabla1[[#This Row],[Cantidad de Insumos]]="","",Tabla1[[#This Row],[Precio Unitario]]*Tabla1[[#This Row],[Cantidad de Insumos]])</f>
        <v>95000</v>
      </c>
      <c r="Q179" s="511" t="str">
        <f>IF(Tabla1[[#This Row],[Descripción]]="","",_xlfn.XLOOKUP(Tabla1[[#This Row],[Descripción]],Tabla10[Descripción],Tabla10[CODIGO PRESUPUESTARIO],0))</f>
        <v>2.2.3.1.01</v>
      </c>
      <c r="R179" s="500" t="s">
        <v>2001</v>
      </c>
    </row>
    <row r="180" spans="2:18">
      <c r="B180" s="190" t="e">
        <f>IF('Formulario PPGR3'!$G180="","",CONCATENATE('Formulario PPGR3'!$C180,".",'Formulario PPGR3'!$D180,".",'Formulario PPGR3'!$E180,".",'Formulario PPGR3'!$F180))</f>
        <v>#REF!</v>
      </c>
      <c r="C180" s="190" t="e">
        <f>IF('Formulario PPGR3'!$G180="","",'Formulario PPGR1'!#REF!)</f>
        <v>#REF!</v>
      </c>
      <c r="D180" s="190" t="e">
        <f>IF('Formulario PPGR3'!$G180="","",'Formulario PPGR1'!#REF!)</f>
        <v>#REF!</v>
      </c>
      <c r="E180" s="190" t="e">
        <f>IF('Formulario PPGR3'!$G180="","",'Formulario PPGR1'!#REF!)</f>
        <v>#REF!</v>
      </c>
      <c r="F180" s="190" t="e">
        <f>IF('Formulario PPGR3'!$G180="","",'Formulario PPGR1'!#REF!)</f>
        <v>#REF!</v>
      </c>
      <c r="G180" s="507" t="s">
        <v>1514</v>
      </c>
      <c r="H180" s="497" t="str" cm="1">
        <f t="array" ref="H180">IF(Tabla1[[#This Row],[Código_Actividad]]="","",_xlfn.XLOOKUP(Tabla1[[#This Row],[Código_Actividad]],CodigoActividad,Tabla2[Actividades Programables Presupuestables],"",0))</f>
        <v>Capacitación línea gráfica SRS y CEAS</v>
      </c>
      <c r="I180" s="498">
        <f>IFERROR(VLOOKUP('Formulario PPGR3'!$G180,'Formulario PPGR2'!$H$9:$V$721,15,FALSE),"")</f>
        <v>10</v>
      </c>
      <c r="J180" s="502" t="s">
        <v>2004</v>
      </c>
      <c r="K180" s="500" t="str">
        <f>IF(Tabla1[[#This Row],[Insumos]]="","",_xlfn.XLOOKUP(Tabla1[[#This Row],[Insumos]],Tabla10[Insumo],Tabla10[InsumoAbrev],"",0))</f>
        <v>lsViaticosDP</v>
      </c>
      <c r="L180" s="501" t="s">
        <v>2006</v>
      </c>
      <c r="M180" s="499" t="str">
        <f>IF(Tabla1[[#This Row],[Descripción]]="","",_xlfn.XLOOKUP(Tabla1[[#This Row],[Descripción]],Tabla10[Descripción],Tabla10[Unidad de Medida],"",0))</f>
        <v>Depósito</v>
      </c>
      <c r="N180" s="509">
        <v>20</v>
      </c>
      <c r="O180" s="511">
        <f>IF(Tabla1[[#This Row],[Descripción]]="","",_xlfn.XLOOKUP(Tabla1[[#This Row],[Descripción]],Tabla10[Descripción],Tabla10[Precio Unitario],0))</f>
        <v>1700</v>
      </c>
      <c r="P180" s="511">
        <f>IF(Tabla1[[#This Row],[Cantidad de Insumos]]="","",Tabla1[[#This Row],[Precio Unitario]]*Tabla1[[#This Row],[Cantidad de Insumos]])</f>
        <v>34000</v>
      </c>
      <c r="Q180" s="511" t="str">
        <f>IF(Tabla1[[#This Row],[Descripción]]="","",_xlfn.XLOOKUP(Tabla1[[#This Row],[Descripción]],Tabla10[Descripción],Tabla10[CODIGO PRESUPUESTARIO],0))</f>
        <v>2.2.3.1.01</v>
      </c>
      <c r="R180" s="500" t="s">
        <v>2001</v>
      </c>
    </row>
    <row r="181" spans="2:18" ht="25.5">
      <c r="B181" s="190" t="e">
        <f>IF('Formulario PPGR3'!$G181="","",CONCATENATE('Formulario PPGR3'!$C181,".",'Formulario PPGR3'!$D181,".",'Formulario PPGR3'!$E181,".",'Formulario PPGR3'!$F181))</f>
        <v>#REF!</v>
      </c>
      <c r="C181" s="190" t="e">
        <f>IF('Formulario PPGR3'!$G181="","",'Formulario PPGR1'!#REF!)</f>
        <v>#REF!</v>
      </c>
      <c r="D181" s="190" t="e">
        <f>IF('Formulario PPGR3'!$G181="","",'Formulario PPGR1'!#REF!)</f>
        <v>#REF!</v>
      </c>
      <c r="E181" s="190" t="e">
        <f>IF('Formulario PPGR3'!$G181="","",'Formulario PPGR1'!#REF!)</f>
        <v>#REF!</v>
      </c>
      <c r="F181" s="190" t="e">
        <f>IF('Formulario PPGR3'!$G181="","",'Formulario PPGR1'!#REF!)</f>
        <v>#REF!</v>
      </c>
      <c r="G181" s="507" t="s">
        <v>1517</v>
      </c>
      <c r="H181" s="497" t="str" cm="1">
        <f t="array" ref="H181">IF(Tabla1[[#This Row],[Código_Actividad]]="","",_xlfn.XLOOKUP(Tabla1[[#This Row],[Código_Actividad]],CodigoActividad,Tabla2[Actividades Programables Presupuestables],"",0))</f>
        <v>Evaluación al cumplimiento de la identidad institucional EES.</v>
      </c>
      <c r="I181" s="498">
        <f>IFERROR(VLOOKUP('Formulario PPGR3'!$G181,'Formulario PPGR2'!$H$9:$V$721,15,FALSE),"")</f>
        <v>2</v>
      </c>
      <c r="J181" s="502" t="s">
        <v>2004</v>
      </c>
      <c r="K181" s="500" t="str">
        <f>IF(Tabla1[[#This Row],[Insumos]]="","",_xlfn.XLOOKUP(Tabla1[[#This Row],[Insumos]],Tabla10[Insumo],Tabla10[InsumoAbrev],"",0))</f>
        <v>lsViaticosDP</v>
      </c>
      <c r="L181" s="501" t="s">
        <v>2005</v>
      </c>
      <c r="M181" s="499" t="str">
        <f>IF(Tabla1[[#This Row],[Descripción]]="","",_xlfn.XLOOKUP(Tabla1[[#This Row],[Descripción]],Tabla10[Descripción],Tabla10[Unidad de Medida],"",0))</f>
        <v>Depósito</v>
      </c>
      <c r="N181" s="509">
        <v>100</v>
      </c>
      <c r="O181" s="511">
        <f>IF(Tabla1[[#This Row],[Descripción]]="","",_xlfn.XLOOKUP(Tabla1[[#This Row],[Descripción]],Tabla10[Descripción],Tabla10[Precio Unitario],0))</f>
        <v>2150</v>
      </c>
      <c r="P181" s="511">
        <f>IF(Tabla1[[#This Row],[Cantidad de Insumos]]="","",Tabla1[[#This Row],[Precio Unitario]]*Tabla1[[#This Row],[Cantidad de Insumos]])</f>
        <v>215000</v>
      </c>
      <c r="Q181" s="511" t="str">
        <f>IF(Tabla1[[#This Row],[Descripción]]="","",_xlfn.XLOOKUP(Tabla1[[#This Row],[Descripción]],Tabla10[Descripción],Tabla10[CODIGO PRESUPUESTARIO],0))</f>
        <v>2.2.3.1.01</v>
      </c>
      <c r="R181" s="500" t="s">
        <v>2001</v>
      </c>
    </row>
    <row r="182" spans="2:18" ht="25.5">
      <c r="B182" s="190" t="e">
        <f>IF('Formulario PPGR3'!$G182="","",CONCATENATE('Formulario PPGR3'!$C182,".",'Formulario PPGR3'!$D182,".",'Formulario PPGR3'!$E182,".",'Formulario PPGR3'!$F182))</f>
        <v>#REF!</v>
      </c>
      <c r="C182" s="190" t="e">
        <f>IF('Formulario PPGR3'!$G182="","",'Formulario PPGR1'!#REF!)</f>
        <v>#REF!</v>
      </c>
      <c r="D182" s="190" t="e">
        <f>IF('Formulario PPGR3'!$G182="","",'Formulario PPGR1'!#REF!)</f>
        <v>#REF!</v>
      </c>
      <c r="E182" s="190" t="e">
        <f>IF('Formulario PPGR3'!$G182="","",'Formulario PPGR1'!#REF!)</f>
        <v>#REF!</v>
      </c>
      <c r="F182" s="190" t="e">
        <f>IF('Formulario PPGR3'!$G182="","",'Formulario PPGR1'!#REF!)</f>
        <v>#REF!</v>
      </c>
      <c r="G182" s="507" t="s">
        <v>1517</v>
      </c>
      <c r="H182" s="497" t="str" cm="1">
        <f t="array" ref="H182">IF(Tabla1[[#This Row],[Código_Actividad]]="","",_xlfn.XLOOKUP(Tabla1[[#This Row],[Código_Actividad]],CodigoActividad,Tabla2[Actividades Programables Presupuestables],"",0))</f>
        <v>Evaluación al cumplimiento de la identidad institucional EES.</v>
      </c>
      <c r="I182" s="498">
        <f>IFERROR(VLOOKUP('Formulario PPGR3'!$G182,'Formulario PPGR2'!$H$9:$V$721,15,FALSE),"")</f>
        <v>2</v>
      </c>
      <c r="J182" s="502" t="s">
        <v>2004</v>
      </c>
      <c r="K182" s="500" t="str">
        <f>IF(Tabla1[[#This Row],[Insumos]]="","",_xlfn.XLOOKUP(Tabla1[[#This Row],[Insumos]],Tabla10[Insumo],Tabla10[InsumoAbrev],"",0))</f>
        <v>lsViaticosDP</v>
      </c>
      <c r="L182" s="501" t="s">
        <v>2007</v>
      </c>
      <c r="M182" s="499" t="str">
        <f>IF(Tabla1[[#This Row],[Descripción]]="","",_xlfn.XLOOKUP(Tabla1[[#This Row],[Descripción]],Tabla10[Descripción],Tabla10[Unidad de Medida],"",0))</f>
        <v>Depósito</v>
      </c>
      <c r="N182" s="509">
        <v>100</v>
      </c>
      <c r="O182" s="511">
        <f>IF(Tabla1[[#This Row],[Descripción]]="","",_xlfn.XLOOKUP(Tabla1[[#This Row],[Descripción]],Tabla10[Descripción],Tabla10[Precio Unitario],0))</f>
        <v>1900</v>
      </c>
      <c r="P182" s="511">
        <f>IF(Tabla1[[#This Row],[Cantidad de Insumos]]="","",Tabla1[[#This Row],[Precio Unitario]]*Tabla1[[#This Row],[Cantidad de Insumos]])</f>
        <v>190000</v>
      </c>
      <c r="Q182" s="511" t="str">
        <f>IF(Tabla1[[#This Row],[Descripción]]="","",_xlfn.XLOOKUP(Tabla1[[#This Row],[Descripción]],Tabla10[Descripción],Tabla10[CODIGO PRESUPUESTARIO],0))</f>
        <v>2.2.3.1.01</v>
      </c>
      <c r="R182" s="500" t="s">
        <v>2001</v>
      </c>
    </row>
    <row r="183" spans="2:18" ht="25.5">
      <c r="B183" s="190" t="e">
        <f>IF('Formulario PPGR3'!$G183="","",CONCATENATE('Formulario PPGR3'!$C183,".",'Formulario PPGR3'!$D183,".",'Formulario PPGR3'!$E183,".",'Formulario PPGR3'!$F183))</f>
        <v>#REF!</v>
      </c>
      <c r="C183" s="190" t="e">
        <f>IF('Formulario PPGR3'!$G183="","",'Formulario PPGR1'!#REF!)</f>
        <v>#REF!</v>
      </c>
      <c r="D183" s="190" t="e">
        <f>IF('Formulario PPGR3'!$G183="","",'Formulario PPGR1'!#REF!)</f>
        <v>#REF!</v>
      </c>
      <c r="E183" s="190" t="e">
        <f>IF('Formulario PPGR3'!$G183="","",'Formulario PPGR1'!#REF!)</f>
        <v>#REF!</v>
      </c>
      <c r="F183" s="190" t="e">
        <f>IF('Formulario PPGR3'!$G183="","",'Formulario PPGR1'!#REF!)</f>
        <v>#REF!</v>
      </c>
      <c r="G183" s="507" t="s">
        <v>1517</v>
      </c>
      <c r="H183" s="497" t="str" cm="1">
        <f t="array" ref="H183">IF(Tabla1[[#This Row],[Código_Actividad]]="","",_xlfn.XLOOKUP(Tabla1[[#This Row],[Código_Actividad]],CodigoActividad,Tabla2[Actividades Programables Presupuestables],"",0))</f>
        <v>Evaluación al cumplimiento de la identidad institucional EES.</v>
      </c>
      <c r="I183" s="498">
        <f>IFERROR(VLOOKUP('Formulario PPGR3'!$G183,'Formulario PPGR2'!$H$9:$V$721,15,FALSE),"")</f>
        <v>2</v>
      </c>
      <c r="J183" s="502" t="s">
        <v>2004</v>
      </c>
      <c r="K183" s="500" t="str">
        <f>IF(Tabla1[[#This Row],[Insumos]]="","",_xlfn.XLOOKUP(Tabla1[[#This Row],[Insumos]],Tabla10[Insumo],Tabla10[InsumoAbrev],"",0))</f>
        <v>lsViaticosDP</v>
      </c>
      <c r="L183" s="501" t="s">
        <v>2006</v>
      </c>
      <c r="M183" s="499" t="str">
        <f>IF(Tabla1[[#This Row],[Descripción]]="","",_xlfn.XLOOKUP(Tabla1[[#This Row],[Descripción]],Tabla10[Descripción],Tabla10[Unidad de Medida],"",0))</f>
        <v>Depósito</v>
      </c>
      <c r="N183" s="509">
        <v>50</v>
      </c>
      <c r="O183" s="511">
        <f>IF(Tabla1[[#This Row],[Descripción]]="","",_xlfn.XLOOKUP(Tabla1[[#This Row],[Descripción]],Tabla10[Descripción],Tabla10[Precio Unitario],0))</f>
        <v>1700</v>
      </c>
      <c r="P183" s="511">
        <f>IF(Tabla1[[#This Row],[Cantidad de Insumos]]="","",Tabla1[[#This Row],[Precio Unitario]]*Tabla1[[#This Row],[Cantidad de Insumos]])</f>
        <v>85000</v>
      </c>
      <c r="Q183" s="511" t="str">
        <f>IF(Tabla1[[#This Row],[Descripción]]="","",_xlfn.XLOOKUP(Tabla1[[#This Row],[Descripción]],Tabla10[Descripción],Tabla10[CODIGO PRESUPUESTARIO],0))</f>
        <v>2.2.3.1.01</v>
      </c>
      <c r="R183" s="500" t="s">
        <v>2001</v>
      </c>
    </row>
    <row r="184" spans="2:18" ht="38.25">
      <c r="B184" s="190" t="e">
        <f>IF('Formulario PPGR3'!$G184="","",CONCATENATE('Formulario PPGR3'!$C184,".",'Formulario PPGR3'!$D184,".",'Formulario PPGR3'!$E184,".",'Formulario PPGR3'!$F184))</f>
        <v>#REF!</v>
      </c>
      <c r="C184" s="190" t="e">
        <f>IF('Formulario PPGR3'!$G184="","",'Formulario PPGR1'!#REF!)</f>
        <v>#REF!</v>
      </c>
      <c r="D184" s="190" t="e">
        <f>IF('Formulario PPGR3'!$G184="","",'Formulario PPGR1'!#REF!)</f>
        <v>#REF!</v>
      </c>
      <c r="E184" s="190" t="e">
        <f>IF('Formulario PPGR3'!$G184="","",'Formulario PPGR1'!#REF!)</f>
        <v>#REF!</v>
      </c>
      <c r="F184" s="190" t="e">
        <f>IF('Formulario PPGR3'!$G184="","",'Formulario PPGR1'!#REF!)</f>
        <v>#REF!</v>
      </c>
      <c r="G184" s="507" t="s">
        <v>1519</v>
      </c>
      <c r="H184" s="497" t="str" cm="1">
        <f t="array" ref="H184">IF(Tabla1[[#This Row],[Código_Actividad]]="","",_xlfn.XLOOKUP(Tabla1[[#This Row],[Código_Actividad]],CodigoActividad,Tabla2[Actividades Programables Presupuestables],"",0))</f>
        <v>Taller de herramientas para presentaciones institucionales.</v>
      </c>
      <c r="I184" s="498">
        <f>IFERROR(VLOOKUP('Formulario PPGR3'!$G184,'Formulario PPGR2'!$H$9:$V$721,15,FALSE),"")</f>
        <v>2</v>
      </c>
      <c r="J184" s="502" t="s">
        <v>1999</v>
      </c>
      <c r="K184" s="500" t="str">
        <f>IF(Tabla1[[#This Row],[Insumos]]="","",_xlfn.XLOOKUP(Tabla1[[#This Row],[Insumos]],Tabla10[Insumo],Tabla10[InsumoAbrev],"",0))</f>
        <v>lsAlimentosyBebidas</v>
      </c>
      <c r="L184" s="501" t="s">
        <v>2049</v>
      </c>
      <c r="M184" s="499" t="str">
        <f>IF(Tabla1[[#This Row],[Descripción]]="","",_xlfn.XLOOKUP(Tabla1[[#This Row],[Descripción]],Tabla10[Descripción],Tabla10[Unidad de Medida],"",0))</f>
        <v>unidad</v>
      </c>
      <c r="N184" s="509">
        <v>2</v>
      </c>
      <c r="O184" s="511">
        <f>IF(Tabla1[[#This Row],[Descripción]]="","",_xlfn.XLOOKUP(Tabla1[[#This Row],[Descripción]],Tabla10[Descripción],Tabla10[Precio Unitario],0))</f>
        <v>95892.7</v>
      </c>
      <c r="P184" s="511">
        <f>IF(Tabla1[[#This Row],[Cantidad de Insumos]]="","",Tabla1[[#This Row],[Precio Unitario]]*Tabla1[[#This Row],[Cantidad de Insumos]])</f>
        <v>191785.4</v>
      </c>
      <c r="Q184" s="511" t="str">
        <f>IF(Tabla1[[#This Row],[Descripción]]="","",_xlfn.XLOOKUP(Tabla1[[#This Row],[Descripción]],Tabla10[Descripción],Tabla10[CODIGO PRESUPUESTARIO],0))</f>
        <v>2.3.1.1.01</v>
      </c>
      <c r="R184" s="500" t="s">
        <v>2001</v>
      </c>
    </row>
    <row r="185" spans="2:18" ht="25.5">
      <c r="B185" s="190" t="e">
        <f>IF('Formulario PPGR3'!$G185="","",CONCATENATE('Formulario PPGR3'!$C185,".",'Formulario PPGR3'!$D185,".",'Formulario PPGR3'!$E185,".",'Formulario PPGR3'!$F185))</f>
        <v>#REF!</v>
      </c>
      <c r="C185" s="190" t="e">
        <f>IF('Formulario PPGR3'!$G185="","",'Formulario PPGR1'!#REF!)</f>
        <v>#REF!</v>
      </c>
      <c r="D185" s="190" t="e">
        <f>IF('Formulario PPGR3'!$G185="","",'Formulario PPGR1'!#REF!)</f>
        <v>#REF!</v>
      </c>
      <c r="E185" s="190" t="e">
        <f>IF('Formulario PPGR3'!$G185="","",'Formulario PPGR1'!#REF!)</f>
        <v>#REF!</v>
      </c>
      <c r="F185" s="190" t="e">
        <f>IF('Formulario PPGR3'!$G185="","",'Formulario PPGR1'!#REF!)</f>
        <v>#REF!</v>
      </c>
      <c r="G185" s="507" t="s">
        <v>1546</v>
      </c>
      <c r="H185" s="497" t="str" cm="1">
        <f t="array" ref="H185">IF(Tabla1[[#This Row],[Código_Actividad]]="","",_xlfn.XLOOKUP(Tabla1[[#This Row],[Código_Actividad]],CodigoActividad,Tabla2[Actividades Programables Presupuestables],"",0))</f>
        <v>Seguimiento Plan Interconexión Red Pública de Servicio de Salud (Estrategia de educación en Salud).</v>
      </c>
      <c r="I185" s="498">
        <f>IFERROR(VLOOKUP('Formulario PPGR3'!$G185,'Formulario PPGR2'!$H$9:$V$721,15,FALSE),"")</f>
        <v>6</v>
      </c>
      <c r="J185" s="502" t="s">
        <v>2004</v>
      </c>
      <c r="K185" s="500" t="str">
        <f>IF(Tabla1[[#This Row],[Insumos]]="","",_xlfn.XLOOKUP(Tabla1[[#This Row],[Insumos]],Tabla10[Insumo],Tabla10[InsumoAbrev],"",0))</f>
        <v>lsViaticosDP</v>
      </c>
      <c r="L185" s="501" t="s">
        <v>2005</v>
      </c>
      <c r="M185" s="499" t="str">
        <f>IF(Tabla1[[#This Row],[Descripción]]="","",_xlfn.XLOOKUP(Tabla1[[#This Row],[Descripción]],Tabla10[Descripción],Tabla10[Unidad de Medida],"",0))</f>
        <v>Depósito</v>
      </c>
      <c r="N185" s="509">
        <v>40</v>
      </c>
      <c r="O185" s="511">
        <f>IF(Tabla1[[#This Row],[Descripción]]="","",_xlfn.XLOOKUP(Tabla1[[#This Row],[Descripción]],Tabla10[Descripción],Tabla10[Precio Unitario],0))</f>
        <v>2150</v>
      </c>
      <c r="P185" s="511">
        <f>IF(Tabla1[[#This Row],[Cantidad de Insumos]]="","",Tabla1[[#This Row],[Precio Unitario]]*Tabla1[[#This Row],[Cantidad de Insumos]])</f>
        <v>86000</v>
      </c>
      <c r="Q185" s="511" t="str">
        <f>IF(Tabla1[[#This Row],[Descripción]]="","",_xlfn.XLOOKUP(Tabla1[[#This Row],[Descripción]],Tabla10[Descripción],Tabla10[CODIGO PRESUPUESTARIO],0))</f>
        <v>2.2.3.1.01</v>
      </c>
      <c r="R185" s="500" t="s">
        <v>2001</v>
      </c>
    </row>
    <row r="186" spans="2:18" ht="25.5">
      <c r="B186" s="190" t="e">
        <f>IF('Formulario PPGR3'!$G186="","",CONCATENATE('Formulario PPGR3'!$C186,".",'Formulario PPGR3'!$D186,".",'Formulario PPGR3'!$E186,".",'Formulario PPGR3'!$F186))</f>
        <v>#REF!</v>
      </c>
      <c r="C186" s="190" t="e">
        <f>IF('Formulario PPGR3'!$G186="","",'Formulario PPGR1'!#REF!)</f>
        <v>#REF!</v>
      </c>
      <c r="D186" s="190" t="e">
        <f>IF('Formulario PPGR3'!$G186="","",'Formulario PPGR1'!#REF!)</f>
        <v>#REF!</v>
      </c>
      <c r="E186" s="190" t="e">
        <f>IF('Formulario PPGR3'!$G186="","",'Formulario PPGR1'!#REF!)</f>
        <v>#REF!</v>
      </c>
      <c r="F186" s="190" t="e">
        <f>IF('Formulario PPGR3'!$G186="","",'Formulario PPGR1'!#REF!)</f>
        <v>#REF!</v>
      </c>
      <c r="G186" s="507" t="s">
        <v>1546</v>
      </c>
      <c r="H186" s="497" t="str" cm="1">
        <f t="array" ref="H186">IF(Tabla1[[#This Row],[Código_Actividad]]="","",_xlfn.XLOOKUP(Tabla1[[#This Row],[Código_Actividad]],CodigoActividad,Tabla2[Actividades Programables Presupuestables],"",0))</f>
        <v>Seguimiento Plan Interconexión Red Pública de Servicio de Salud (Estrategia de educación en Salud).</v>
      </c>
      <c r="I186" s="498">
        <f>IFERROR(VLOOKUP('Formulario PPGR3'!$G186,'Formulario PPGR2'!$H$9:$V$721,15,FALSE),"")</f>
        <v>6</v>
      </c>
      <c r="J186" s="502" t="s">
        <v>2004</v>
      </c>
      <c r="K186" s="500" t="str">
        <f>IF(Tabla1[[#This Row],[Insumos]]="","",_xlfn.XLOOKUP(Tabla1[[#This Row],[Insumos]],Tabla10[Insumo],Tabla10[InsumoAbrev],"",0))</f>
        <v>lsViaticosDP</v>
      </c>
      <c r="L186" s="501" t="s">
        <v>2007</v>
      </c>
      <c r="M186" s="499" t="str">
        <f>IF(Tabla1[[#This Row],[Descripción]]="","",_xlfn.XLOOKUP(Tabla1[[#This Row],[Descripción]],Tabla10[Descripción],Tabla10[Unidad de Medida],"",0))</f>
        <v>Depósito</v>
      </c>
      <c r="N186" s="509">
        <v>40</v>
      </c>
      <c r="O186" s="511">
        <f>IF(Tabla1[[#This Row],[Descripción]]="","",_xlfn.XLOOKUP(Tabla1[[#This Row],[Descripción]],Tabla10[Descripción],Tabla10[Precio Unitario],0))</f>
        <v>1900</v>
      </c>
      <c r="P186" s="511">
        <f>IF(Tabla1[[#This Row],[Cantidad de Insumos]]="","",Tabla1[[#This Row],[Precio Unitario]]*Tabla1[[#This Row],[Cantidad de Insumos]])</f>
        <v>76000</v>
      </c>
      <c r="Q186" s="511" t="str">
        <f>IF(Tabla1[[#This Row],[Descripción]]="","",_xlfn.XLOOKUP(Tabla1[[#This Row],[Descripción]],Tabla10[Descripción],Tabla10[CODIGO PRESUPUESTARIO],0))</f>
        <v>2.2.3.1.01</v>
      </c>
      <c r="R186" s="500" t="s">
        <v>2001</v>
      </c>
    </row>
    <row r="187" spans="2:18" ht="25.5">
      <c r="B187" s="190" t="e">
        <f>IF('Formulario PPGR3'!$G187="","",CONCATENATE('Formulario PPGR3'!$C187,".",'Formulario PPGR3'!$D187,".",'Formulario PPGR3'!$E187,".",'Formulario PPGR3'!$F187))</f>
        <v>#REF!</v>
      </c>
      <c r="C187" s="190" t="e">
        <f>IF('Formulario PPGR3'!$G187="","",'Formulario PPGR1'!#REF!)</f>
        <v>#REF!</v>
      </c>
      <c r="D187" s="190" t="e">
        <f>IF('Formulario PPGR3'!$G187="","",'Formulario PPGR1'!#REF!)</f>
        <v>#REF!</v>
      </c>
      <c r="E187" s="190" t="e">
        <f>IF('Formulario PPGR3'!$G187="","",'Formulario PPGR1'!#REF!)</f>
        <v>#REF!</v>
      </c>
      <c r="F187" s="190" t="e">
        <f>IF('Formulario PPGR3'!$G187="","",'Formulario PPGR1'!#REF!)</f>
        <v>#REF!</v>
      </c>
      <c r="G187" s="507" t="s">
        <v>1546</v>
      </c>
      <c r="H187" s="497" t="str" cm="1">
        <f t="array" ref="H187">IF(Tabla1[[#This Row],[Código_Actividad]]="","",_xlfn.XLOOKUP(Tabla1[[#This Row],[Código_Actividad]],CodigoActividad,Tabla2[Actividades Programables Presupuestables],"",0))</f>
        <v>Seguimiento Plan Interconexión Red Pública de Servicio de Salud (Estrategia de educación en Salud).</v>
      </c>
      <c r="I187" s="498">
        <f>IFERROR(VLOOKUP('Formulario PPGR3'!$G187,'Formulario PPGR2'!$H$9:$V$721,15,FALSE),"")</f>
        <v>6</v>
      </c>
      <c r="J187" s="502" t="s">
        <v>2004</v>
      </c>
      <c r="K187" s="500" t="str">
        <f>IF(Tabla1[[#This Row],[Insumos]]="","",_xlfn.XLOOKUP(Tabla1[[#This Row],[Insumos]],Tabla10[Insumo],Tabla10[InsumoAbrev],"",0))</f>
        <v>lsViaticosDP</v>
      </c>
      <c r="L187" s="501" t="s">
        <v>2006</v>
      </c>
      <c r="M187" s="499" t="str">
        <f>IF(Tabla1[[#This Row],[Descripción]]="","",_xlfn.XLOOKUP(Tabla1[[#This Row],[Descripción]],Tabla10[Descripción],Tabla10[Unidad de Medida],"",0))</f>
        <v>Depósito</v>
      </c>
      <c r="N187" s="509">
        <v>12</v>
      </c>
      <c r="O187" s="511">
        <f>IF(Tabla1[[#This Row],[Descripción]]="","",_xlfn.XLOOKUP(Tabla1[[#This Row],[Descripción]],Tabla10[Descripción],Tabla10[Precio Unitario],0))</f>
        <v>1700</v>
      </c>
      <c r="P187" s="511">
        <f>IF(Tabla1[[#This Row],[Cantidad de Insumos]]="","",Tabla1[[#This Row],[Precio Unitario]]*Tabla1[[#This Row],[Cantidad de Insumos]])</f>
        <v>20400</v>
      </c>
      <c r="Q187" s="511" t="str">
        <f>IF(Tabla1[[#This Row],[Descripción]]="","",_xlfn.XLOOKUP(Tabla1[[#This Row],[Descripción]],Tabla10[Descripción],Tabla10[CODIGO PRESUPUESTARIO],0))</f>
        <v>2.2.3.1.01</v>
      </c>
      <c r="R187" s="500" t="s">
        <v>2001</v>
      </c>
    </row>
    <row r="188" spans="2:18" ht="38.25">
      <c r="B188" s="190" t="e">
        <f>IF('Formulario PPGR3'!$G188="","",CONCATENATE('Formulario PPGR3'!$C188,".",'Formulario PPGR3'!$D188,".",'Formulario PPGR3'!$E188,".",'Formulario PPGR3'!$F188))</f>
        <v>#REF!</v>
      </c>
      <c r="C188" s="190" t="e">
        <f>IF('Formulario PPGR3'!$G188="","",'Formulario PPGR1'!#REF!)</f>
        <v>#REF!</v>
      </c>
      <c r="D188" s="190" t="e">
        <f>IF('Formulario PPGR3'!$G188="","",'Formulario PPGR1'!#REF!)</f>
        <v>#REF!</v>
      </c>
      <c r="E188" s="190" t="e">
        <f>IF('Formulario PPGR3'!$G188="","",'Formulario PPGR1'!#REF!)</f>
        <v>#REF!</v>
      </c>
      <c r="F188" s="190" t="e">
        <f>IF('Formulario PPGR3'!$G188="","",'Formulario PPGR1'!#REF!)</f>
        <v>#REF!</v>
      </c>
      <c r="G188" s="507" t="s">
        <v>1565</v>
      </c>
      <c r="H188" s="497" t="str" cm="1">
        <f t="array" ref="H188">IF(Tabla1[[#This Row],[Código_Actividad]]="","",_xlfn.XLOOKUP(Tabla1[[#This Row],[Código_Actividad]],CodigoActividad,Tabla2[Actividades Programables Presupuestables],"",0))</f>
        <v>Taller de sensibilización a colaboradores, sobre la Gestión integral de los residuos sólidos.</v>
      </c>
      <c r="I188" s="498">
        <f>IFERROR(VLOOKUP('Formulario PPGR3'!$G188,'Formulario PPGR2'!$H$9:$V$721,15,FALSE),"")</f>
        <v>6</v>
      </c>
      <c r="J188" s="502" t="s">
        <v>1999</v>
      </c>
      <c r="K188" s="500" t="str">
        <f>IF(Tabla1[[#This Row],[Insumos]]="","",_xlfn.XLOOKUP(Tabla1[[#This Row],[Insumos]],Tabla10[Insumo],Tabla10[InsumoAbrev],"",0))</f>
        <v>lsAlimentosyBebidas</v>
      </c>
      <c r="L188" s="501" t="s">
        <v>2050</v>
      </c>
      <c r="M188" s="499" t="str">
        <f>IF(Tabla1[[#This Row],[Descripción]]="","",_xlfn.XLOOKUP(Tabla1[[#This Row],[Descripción]],Tabla10[Descripción],Tabla10[Unidad de Medida],"",0))</f>
        <v>unidad</v>
      </c>
      <c r="N188" s="509">
        <v>6</v>
      </c>
      <c r="O188" s="511">
        <f>IF(Tabla1[[#This Row],[Descripción]]="","",_xlfn.XLOOKUP(Tabla1[[#This Row],[Descripción]],Tabla10[Descripción],Tabla10[Precio Unitario],0))</f>
        <v>50380.1</v>
      </c>
      <c r="P188" s="511">
        <f>IF(Tabla1[[#This Row],[Cantidad de Insumos]]="","",Tabla1[[#This Row],[Precio Unitario]]*Tabla1[[#This Row],[Cantidad de Insumos]])</f>
        <v>302280.59999999998</v>
      </c>
      <c r="Q188" s="511" t="str">
        <f>IF(Tabla1[[#This Row],[Descripción]]="","",_xlfn.XLOOKUP(Tabla1[[#This Row],[Descripción]],Tabla10[Descripción],Tabla10[CODIGO PRESUPUESTARIO],0))</f>
        <v>2.3.1.1.01</v>
      </c>
      <c r="R188" s="500" t="s">
        <v>2001</v>
      </c>
    </row>
    <row r="189" spans="2:18" ht="38.25">
      <c r="B189" s="190" t="e">
        <f>IF('Formulario PPGR3'!$G189="","",CONCATENATE('Formulario PPGR3'!$C189,".",'Formulario PPGR3'!$D189,".",'Formulario PPGR3'!$E189,".",'Formulario PPGR3'!$F189))</f>
        <v>#REF!</v>
      </c>
      <c r="C189" s="190" t="e">
        <f>IF('Formulario PPGR3'!$G189="","",'Formulario PPGR1'!#REF!)</f>
        <v>#REF!</v>
      </c>
      <c r="D189" s="190" t="e">
        <f>IF('Formulario PPGR3'!$G189="","",'Formulario PPGR1'!#REF!)</f>
        <v>#REF!</v>
      </c>
      <c r="E189" s="190" t="e">
        <f>IF('Formulario PPGR3'!$G189="","",'Formulario PPGR1'!#REF!)</f>
        <v>#REF!</v>
      </c>
      <c r="F189" s="190" t="e">
        <f>IF('Formulario PPGR3'!$G189="","",'Formulario PPGR1'!#REF!)</f>
        <v>#REF!</v>
      </c>
      <c r="G189" s="507" t="s">
        <v>1575</v>
      </c>
      <c r="H189" s="497" t="str" cm="1">
        <f t="array" ref="H189">IF(Tabla1[[#This Row],[Código_Actividad]]="","",_xlfn.XLOOKUP(Tabla1[[#This Row],[Código_Actividad]],CodigoActividad,Tabla2[Actividades Programables Presupuestables],"",0))</f>
        <v>Jornada ambiental (reforestación / limpieza de costas/otras) coordinada con instituciones públicas, privada y ONG.</v>
      </c>
      <c r="I189" s="498">
        <f>IFERROR(VLOOKUP('Formulario PPGR3'!$G189,'Formulario PPGR2'!$H$9:$V$721,15,FALSE),"")</f>
        <v>2</v>
      </c>
      <c r="J189" s="502" t="s">
        <v>1999</v>
      </c>
      <c r="K189" s="500" t="str">
        <f>IF(Tabla1[[#This Row],[Insumos]]="","",_xlfn.XLOOKUP(Tabla1[[#This Row],[Insumos]],Tabla10[Insumo],Tabla10[InsumoAbrev],"",0))</f>
        <v>lsAlimentosyBebidas</v>
      </c>
      <c r="L189" s="501" t="s">
        <v>2017</v>
      </c>
      <c r="M189" s="499" t="str">
        <f>IF(Tabla1[[#This Row],[Descripción]]="","",_xlfn.XLOOKUP(Tabla1[[#This Row],[Descripción]],Tabla10[Descripción],Tabla10[Unidad de Medida],"",0))</f>
        <v>unidad</v>
      </c>
      <c r="N189" s="509">
        <v>2</v>
      </c>
      <c r="O189" s="511">
        <f>IF(Tabla1[[#This Row],[Descripción]]="","",_xlfn.XLOOKUP(Tabla1[[#This Row],[Descripción]],Tabla10[Descripción],Tabla10[Precio Unitario],0))</f>
        <v>19706</v>
      </c>
      <c r="P189" s="511">
        <f>IF(Tabla1[[#This Row],[Cantidad de Insumos]]="","",Tabla1[[#This Row],[Precio Unitario]]*Tabla1[[#This Row],[Cantidad de Insumos]])</f>
        <v>39412</v>
      </c>
      <c r="Q189" s="511" t="str">
        <f>IF(Tabla1[[#This Row],[Descripción]]="","",_xlfn.XLOOKUP(Tabla1[[#This Row],[Descripción]],Tabla10[Descripción],Tabla10[CODIGO PRESUPUESTARIO],0))</f>
        <v>2.3.1.1.01</v>
      </c>
      <c r="R189" s="500" t="s">
        <v>2001</v>
      </c>
    </row>
    <row r="190" spans="2:18" ht="25.5">
      <c r="B190" s="190" t="e">
        <f>IF('Formulario PPGR3'!$G190="","",CONCATENATE('Formulario PPGR3'!$C190,".",'Formulario PPGR3'!$D190,".",'Formulario PPGR3'!$E190,".",'Formulario PPGR3'!$F190))</f>
        <v>#REF!</v>
      </c>
      <c r="C190" s="190" t="e">
        <f>IF('Formulario PPGR3'!$G190="","",'Formulario PPGR1'!#REF!)</f>
        <v>#REF!</v>
      </c>
      <c r="D190" s="190" t="e">
        <f>IF('Formulario PPGR3'!$G190="","",'Formulario PPGR1'!#REF!)</f>
        <v>#REF!</v>
      </c>
      <c r="E190" s="190" t="e">
        <f>IF('Formulario PPGR3'!$G190="","",'Formulario PPGR1'!#REF!)</f>
        <v>#REF!</v>
      </c>
      <c r="F190" s="190" t="e">
        <f>IF('Formulario PPGR3'!$G190="","",'Formulario PPGR1'!#REF!)</f>
        <v>#REF!</v>
      </c>
      <c r="G190" s="507" t="s">
        <v>1523</v>
      </c>
      <c r="H190" s="497" t="str" cm="1">
        <f t="array" ref="H190">IF(Tabla1[[#This Row],[Código_Actividad]]="","",_xlfn.XLOOKUP(Tabla1[[#This Row],[Código_Actividad]],CodigoActividad,Tabla2[Actividades Programables Presupuestables],"",0))</f>
        <v>Mesa trabajo con SRS y EES despliegue Plan Institucional de Comunicaciones Red SNS.</v>
      </c>
      <c r="I190" s="498">
        <f>IFERROR(VLOOKUP('Formulario PPGR3'!$G190,'Formulario PPGR2'!$H$9:$V$721,15,FALSE),"")</f>
        <v>6</v>
      </c>
      <c r="J190" s="502" t="s">
        <v>2004</v>
      </c>
      <c r="K190" s="500" t="str">
        <f>IF(Tabla1[[#This Row],[Insumos]]="","",_xlfn.XLOOKUP(Tabla1[[#This Row],[Insumos]],Tabla10[Insumo],Tabla10[InsumoAbrev],"",0))</f>
        <v>lsViaticosDP</v>
      </c>
      <c r="L190" s="501" t="s">
        <v>2005</v>
      </c>
      <c r="M190" s="499" t="str">
        <f>IF(Tabla1[[#This Row],[Descripción]]="","",_xlfn.XLOOKUP(Tabla1[[#This Row],[Descripción]],Tabla10[Descripción],Tabla10[Unidad de Medida],"",0))</f>
        <v>Depósito</v>
      </c>
      <c r="N190" s="509">
        <v>50</v>
      </c>
      <c r="O190" s="511">
        <f>IF(Tabla1[[#This Row],[Descripción]]="","",_xlfn.XLOOKUP(Tabla1[[#This Row],[Descripción]],Tabla10[Descripción],Tabla10[Precio Unitario],0))</f>
        <v>2150</v>
      </c>
      <c r="P190" s="511">
        <f>IF(Tabla1[[#This Row],[Cantidad de Insumos]]="","",Tabla1[[#This Row],[Precio Unitario]]*Tabla1[[#This Row],[Cantidad de Insumos]])</f>
        <v>107500</v>
      </c>
      <c r="Q190" s="511" t="str">
        <f>IF(Tabla1[[#This Row],[Descripción]]="","",_xlfn.XLOOKUP(Tabla1[[#This Row],[Descripción]],Tabla10[Descripción],Tabla10[CODIGO PRESUPUESTARIO],0))</f>
        <v>2.2.3.1.01</v>
      </c>
      <c r="R190" s="500" t="s">
        <v>2001</v>
      </c>
    </row>
    <row r="191" spans="2:18" ht="25.5">
      <c r="B191" s="190" t="e">
        <f>IF('Formulario PPGR3'!$G191="","",CONCATENATE('Formulario PPGR3'!$C191,".",'Formulario PPGR3'!$D191,".",'Formulario PPGR3'!$E191,".",'Formulario PPGR3'!$F191))</f>
        <v>#REF!</v>
      </c>
      <c r="C191" s="190" t="e">
        <f>IF('Formulario PPGR3'!$G191="","",'Formulario PPGR1'!#REF!)</f>
        <v>#REF!</v>
      </c>
      <c r="D191" s="190" t="e">
        <f>IF('Formulario PPGR3'!$G191="","",'Formulario PPGR1'!#REF!)</f>
        <v>#REF!</v>
      </c>
      <c r="E191" s="190" t="e">
        <f>IF('Formulario PPGR3'!$G191="","",'Formulario PPGR1'!#REF!)</f>
        <v>#REF!</v>
      </c>
      <c r="F191" s="190" t="e">
        <f>IF('Formulario PPGR3'!$G191="","",'Formulario PPGR1'!#REF!)</f>
        <v>#REF!</v>
      </c>
      <c r="G191" s="507" t="s">
        <v>1523</v>
      </c>
      <c r="H191" s="497" t="str" cm="1">
        <f t="array" ref="H191">IF(Tabla1[[#This Row],[Código_Actividad]]="","",_xlfn.XLOOKUP(Tabla1[[#This Row],[Código_Actividad]],CodigoActividad,Tabla2[Actividades Programables Presupuestables],"",0))</f>
        <v>Mesa trabajo con SRS y EES despliegue Plan Institucional de Comunicaciones Red SNS.</v>
      </c>
      <c r="I191" s="498">
        <f>IFERROR(VLOOKUP('Formulario PPGR3'!$G191,'Formulario PPGR2'!$H$9:$V$721,15,FALSE),"")</f>
        <v>6</v>
      </c>
      <c r="J191" s="502" t="s">
        <v>2004</v>
      </c>
      <c r="K191" s="500" t="str">
        <f>IF(Tabla1[[#This Row],[Insumos]]="","",_xlfn.XLOOKUP(Tabla1[[#This Row],[Insumos]],Tabla10[Insumo],Tabla10[InsumoAbrev],"",0))</f>
        <v>lsViaticosDP</v>
      </c>
      <c r="L191" s="501" t="s">
        <v>2007</v>
      </c>
      <c r="M191" s="499" t="str">
        <f>IF(Tabla1[[#This Row],[Descripción]]="","",_xlfn.XLOOKUP(Tabla1[[#This Row],[Descripción]],Tabla10[Descripción],Tabla10[Unidad de Medida],"",0))</f>
        <v>Depósito</v>
      </c>
      <c r="N191" s="509">
        <v>50</v>
      </c>
      <c r="O191" s="511">
        <f>IF(Tabla1[[#This Row],[Descripción]]="","",_xlfn.XLOOKUP(Tabla1[[#This Row],[Descripción]],Tabla10[Descripción],Tabla10[Precio Unitario],0))</f>
        <v>1900</v>
      </c>
      <c r="P191" s="511">
        <f>IF(Tabla1[[#This Row],[Cantidad de Insumos]]="","",Tabla1[[#This Row],[Precio Unitario]]*Tabla1[[#This Row],[Cantidad de Insumos]])</f>
        <v>95000</v>
      </c>
      <c r="Q191" s="511" t="str">
        <f>IF(Tabla1[[#This Row],[Descripción]]="","",_xlfn.XLOOKUP(Tabla1[[#This Row],[Descripción]],Tabla10[Descripción],Tabla10[CODIGO PRESUPUESTARIO],0))</f>
        <v>2.2.3.1.01</v>
      </c>
      <c r="R191" s="500" t="s">
        <v>2001</v>
      </c>
    </row>
    <row r="192" spans="2:18" ht="25.5">
      <c r="B192" s="190" t="e">
        <f>IF('Formulario PPGR3'!$G192="","",CONCATENATE('Formulario PPGR3'!$C192,".",'Formulario PPGR3'!$D192,".",'Formulario PPGR3'!$E192,".",'Formulario PPGR3'!$F192))</f>
        <v>#REF!</v>
      </c>
      <c r="C192" s="190" t="e">
        <f>IF('Formulario PPGR3'!$G192="","",'Formulario PPGR1'!#REF!)</f>
        <v>#REF!</v>
      </c>
      <c r="D192" s="190" t="e">
        <f>IF('Formulario PPGR3'!$G192="","",'Formulario PPGR1'!#REF!)</f>
        <v>#REF!</v>
      </c>
      <c r="E192" s="190" t="e">
        <f>IF('Formulario PPGR3'!$G192="","",'Formulario PPGR1'!#REF!)</f>
        <v>#REF!</v>
      </c>
      <c r="F192" s="190" t="e">
        <f>IF('Formulario PPGR3'!$G192="","",'Formulario PPGR1'!#REF!)</f>
        <v>#REF!</v>
      </c>
      <c r="G192" s="507" t="s">
        <v>1523</v>
      </c>
      <c r="H192" s="497" t="str" cm="1">
        <f t="array" ref="H192">IF(Tabla1[[#This Row],[Código_Actividad]]="","",_xlfn.XLOOKUP(Tabla1[[#This Row],[Código_Actividad]],CodigoActividad,Tabla2[Actividades Programables Presupuestables],"",0))</f>
        <v>Mesa trabajo con SRS y EES despliegue Plan Institucional de Comunicaciones Red SNS.</v>
      </c>
      <c r="I192" s="498">
        <f>IFERROR(VLOOKUP('Formulario PPGR3'!$G192,'Formulario PPGR2'!$H$9:$V$721,15,FALSE),"")</f>
        <v>6</v>
      </c>
      <c r="J192" s="502" t="s">
        <v>2004</v>
      </c>
      <c r="K192" s="500" t="str">
        <f>IF(Tabla1[[#This Row],[Insumos]]="","",_xlfn.XLOOKUP(Tabla1[[#This Row],[Insumos]],Tabla10[Insumo],Tabla10[InsumoAbrev],"",0))</f>
        <v>lsViaticosDP</v>
      </c>
      <c r="L192" s="501" t="s">
        <v>2006</v>
      </c>
      <c r="M192" s="499" t="str">
        <f>IF(Tabla1[[#This Row],[Descripción]]="","",_xlfn.XLOOKUP(Tabla1[[#This Row],[Descripción]],Tabla10[Descripción],Tabla10[Unidad de Medida],"",0))</f>
        <v>Depósito</v>
      </c>
      <c r="N192" s="509">
        <v>12</v>
      </c>
      <c r="O192" s="511">
        <f>IF(Tabla1[[#This Row],[Descripción]]="","",_xlfn.XLOOKUP(Tabla1[[#This Row],[Descripción]],Tabla10[Descripción],Tabla10[Precio Unitario],0))</f>
        <v>1700</v>
      </c>
      <c r="P192" s="511">
        <f>IF(Tabla1[[#This Row],[Cantidad de Insumos]]="","",Tabla1[[#This Row],[Precio Unitario]]*Tabla1[[#This Row],[Cantidad de Insumos]])</f>
        <v>20400</v>
      </c>
      <c r="Q192" s="511" t="str">
        <f>IF(Tabla1[[#This Row],[Descripción]]="","",_xlfn.XLOOKUP(Tabla1[[#This Row],[Descripción]],Tabla10[Descripción],Tabla10[CODIGO PRESUPUESTARIO],0))</f>
        <v>2.2.3.1.01</v>
      </c>
      <c r="R192" s="500" t="s">
        <v>2001</v>
      </c>
    </row>
    <row r="193" spans="2:18" ht="38.25">
      <c r="B193" s="190" t="e">
        <f>IF('Formulario PPGR3'!$G193="","",CONCATENATE('Formulario PPGR3'!$C193,".",'Formulario PPGR3'!$D193,".",'Formulario PPGR3'!$E193,".",'Formulario PPGR3'!$F193))</f>
        <v>#REF!</v>
      </c>
      <c r="C193" s="190" t="e">
        <f>IF('Formulario PPGR3'!$G193="","",'Formulario PPGR1'!#REF!)</f>
        <v>#REF!</v>
      </c>
      <c r="D193" s="190" t="e">
        <f>IF('Formulario PPGR3'!$G193="","",'Formulario PPGR1'!#REF!)</f>
        <v>#REF!</v>
      </c>
      <c r="E193" s="190" t="e">
        <f>IF('Formulario PPGR3'!$G193="","",'Formulario PPGR1'!#REF!)</f>
        <v>#REF!</v>
      </c>
      <c r="F193" s="190" t="e">
        <f>IF('Formulario PPGR3'!$G193="","",'Formulario PPGR1'!#REF!)</f>
        <v>#REF!</v>
      </c>
      <c r="G193" s="507" t="s">
        <v>1525</v>
      </c>
      <c r="H193" s="497" t="str" cm="1">
        <f t="array" ref="H193">IF(Tabla1[[#This Row],[Código_Actividad]]="","",_xlfn.XLOOKUP(Tabla1[[#This Row],[Código_Actividad]],CodigoActividad,Tabla2[Actividades Programables Presupuestables],"",0))</f>
        <v>Despliegue Plan Institucional de Comunicaciones (Cobertura de inauguraciones / remozamiento / primer palazo).</v>
      </c>
      <c r="I193" s="498">
        <f>IFERROR(VLOOKUP('Formulario PPGR3'!$G193,'Formulario PPGR2'!$H$9:$V$721,15,FALSE),"")</f>
        <v>15</v>
      </c>
      <c r="J193" s="502" t="s">
        <v>2004</v>
      </c>
      <c r="K193" s="500" t="str">
        <f>IF(Tabla1[[#This Row],[Insumos]]="","",_xlfn.XLOOKUP(Tabla1[[#This Row],[Insumos]],Tabla10[Insumo],Tabla10[InsumoAbrev],"",0))</f>
        <v>lsViaticosDP</v>
      </c>
      <c r="L193" s="501" t="s">
        <v>2019</v>
      </c>
      <c r="M193" s="499" t="str">
        <f>IF(Tabla1[[#This Row],[Descripción]]="","",_xlfn.XLOOKUP(Tabla1[[#This Row],[Descripción]],Tabla10[Descripción],Tabla10[Unidad de Medida],"",0))</f>
        <v>Depósito</v>
      </c>
      <c r="N193" s="509">
        <v>200</v>
      </c>
      <c r="O193" s="511">
        <f>IF(Tabla1[[#This Row],[Descripción]]="","",_xlfn.XLOOKUP(Tabla1[[#This Row],[Descripción]],Tabla10[Descripción],Tabla10[Precio Unitario],0))</f>
        <v>4750</v>
      </c>
      <c r="P193" s="511">
        <f>IF(Tabla1[[#This Row],[Cantidad de Insumos]]="","",Tabla1[[#This Row],[Precio Unitario]]*Tabla1[[#This Row],[Cantidad de Insumos]])</f>
        <v>950000</v>
      </c>
      <c r="Q193" s="511" t="str">
        <f>IF(Tabla1[[#This Row],[Descripción]]="","",_xlfn.XLOOKUP(Tabla1[[#This Row],[Descripción]],Tabla10[Descripción],Tabla10[CODIGO PRESUPUESTARIO],0))</f>
        <v>2.2.3.1.01</v>
      </c>
      <c r="R193" s="500" t="s">
        <v>2001</v>
      </c>
    </row>
    <row r="194" spans="2:18" ht="38.25">
      <c r="B194" s="190" t="e">
        <f>IF('Formulario PPGR3'!$G194="","",CONCATENATE('Formulario PPGR3'!$C194,".",'Formulario PPGR3'!$D194,".",'Formulario PPGR3'!$E194,".",'Formulario PPGR3'!$F194))</f>
        <v>#REF!</v>
      </c>
      <c r="C194" s="190" t="e">
        <f>IF('Formulario PPGR3'!$G194="","",'Formulario PPGR1'!#REF!)</f>
        <v>#REF!</v>
      </c>
      <c r="D194" s="190" t="e">
        <f>IF('Formulario PPGR3'!$G194="","",'Formulario PPGR1'!#REF!)</f>
        <v>#REF!</v>
      </c>
      <c r="E194" s="190" t="e">
        <f>IF('Formulario PPGR3'!$G194="","",'Formulario PPGR1'!#REF!)</f>
        <v>#REF!</v>
      </c>
      <c r="F194" s="190" t="e">
        <f>IF('Formulario PPGR3'!$G194="","",'Formulario PPGR1'!#REF!)</f>
        <v>#REF!</v>
      </c>
      <c r="G194" s="507" t="s">
        <v>1525</v>
      </c>
      <c r="H194" s="497" t="str" cm="1">
        <f t="array" ref="H194">IF(Tabla1[[#This Row],[Código_Actividad]]="","",_xlfn.XLOOKUP(Tabla1[[#This Row],[Código_Actividad]],CodigoActividad,Tabla2[Actividades Programables Presupuestables],"",0))</f>
        <v>Despliegue Plan Institucional de Comunicaciones (Cobertura de inauguraciones / remozamiento / primer palazo).</v>
      </c>
      <c r="I194" s="498">
        <f>IFERROR(VLOOKUP('Formulario PPGR3'!$G194,'Formulario PPGR2'!$H$9:$V$721,15,FALSE),"")</f>
        <v>15</v>
      </c>
      <c r="J194" s="502" t="s">
        <v>2004</v>
      </c>
      <c r="K194" s="500" t="str">
        <f>IF(Tabla1[[#This Row],[Insumos]]="","",_xlfn.XLOOKUP(Tabla1[[#This Row],[Insumos]],Tabla10[Insumo],Tabla10[InsumoAbrev],"",0))</f>
        <v>lsViaticosDP</v>
      </c>
      <c r="L194" s="501" t="s">
        <v>2046</v>
      </c>
      <c r="M194" s="499" t="str">
        <f>IF(Tabla1[[#This Row],[Descripción]]="","",_xlfn.XLOOKUP(Tabla1[[#This Row],[Descripción]],Tabla10[Descripción],Tabla10[Unidad de Medida],"",0))</f>
        <v>Depósito</v>
      </c>
      <c r="N194" s="509">
        <v>200</v>
      </c>
      <c r="O194" s="511">
        <f>IF(Tabla1[[#This Row],[Descripción]]="","",_xlfn.XLOOKUP(Tabla1[[#This Row],[Descripción]],Tabla10[Descripción],Tabla10[Precio Unitario],0))</f>
        <v>4100</v>
      </c>
      <c r="P194" s="511">
        <f>IF(Tabla1[[#This Row],[Cantidad de Insumos]]="","",Tabla1[[#This Row],[Precio Unitario]]*Tabla1[[#This Row],[Cantidad de Insumos]])</f>
        <v>820000</v>
      </c>
      <c r="Q194" s="511" t="str">
        <f>IF(Tabla1[[#This Row],[Descripción]]="","",_xlfn.XLOOKUP(Tabla1[[#This Row],[Descripción]],Tabla10[Descripción],Tabla10[CODIGO PRESUPUESTARIO],0))</f>
        <v>2.2.3.1.01</v>
      </c>
      <c r="R194" s="500" t="s">
        <v>2001</v>
      </c>
    </row>
    <row r="195" spans="2:18" ht="38.25">
      <c r="B195" s="190" t="e">
        <f>IF('Formulario PPGR3'!$G195="","",CONCATENATE('Formulario PPGR3'!$C195,".",'Formulario PPGR3'!$D195,".",'Formulario PPGR3'!$E195,".",'Formulario PPGR3'!$F195))</f>
        <v>#REF!</v>
      </c>
      <c r="C195" s="190" t="e">
        <f>IF('Formulario PPGR3'!$G195="","",'Formulario PPGR1'!#REF!)</f>
        <v>#REF!</v>
      </c>
      <c r="D195" s="190" t="e">
        <f>IF('Formulario PPGR3'!$G195="","",'Formulario PPGR1'!#REF!)</f>
        <v>#REF!</v>
      </c>
      <c r="E195" s="190" t="e">
        <f>IF('Formulario PPGR3'!$G195="","",'Formulario PPGR1'!#REF!)</f>
        <v>#REF!</v>
      </c>
      <c r="F195" s="190" t="e">
        <f>IF('Formulario PPGR3'!$G195="","",'Formulario PPGR1'!#REF!)</f>
        <v>#REF!</v>
      </c>
      <c r="G195" s="507" t="s">
        <v>1525</v>
      </c>
      <c r="H195" s="497" t="str" cm="1">
        <f t="array" ref="H195">IF(Tabla1[[#This Row],[Código_Actividad]]="","",_xlfn.XLOOKUP(Tabla1[[#This Row],[Código_Actividad]],CodigoActividad,Tabla2[Actividades Programables Presupuestables],"",0))</f>
        <v>Despliegue Plan Institucional de Comunicaciones (Cobertura de inauguraciones / remozamiento / primer palazo).</v>
      </c>
      <c r="I195" s="498">
        <f>IFERROR(VLOOKUP('Formulario PPGR3'!$G195,'Formulario PPGR2'!$H$9:$V$721,15,FALSE),"")</f>
        <v>15</v>
      </c>
      <c r="J195" s="502" t="s">
        <v>2004</v>
      </c>
      <c r="K195" s="500" t="str">
        <f>IF(Tabla1[[#This Row],[Insumos]]="","",_xlfn.XLOOKUP(Tabla1[[#This Row],[Insumos]],Tabla10[Insumo],Tabla10[InsumoAbrev],"",0))</f>
        <v>lsViaticosDP</v>
      </c>
      <c r="L195" s="501" t="s">
        <v>2020</v>
      </c>
      <c r="M195" s="499" t="str">
        <f>IF(Tabla1[[#This Row],[Descripción]]="","",_xlfn.XLOOKUP(Tabla1[[#This Row],[Descripción]],Tabla10[Descripción],Tabla10[Unidad de Medida],"",0))</f>
        <v>Depósito</v>
      </c>
      <c r="N195" s="509">
        <v>70</v>
      </c>
      <c r="O195" s="511">
        <f>IF(Tabla1[[#This Row],[Descripción]]="","",_xlfn.XLOOKUP(Tabla1[[#This Row],[Descripción]],Tabla10[Descripción],Tabla10[Precio Unitario],0))</f>
        <v>3900</v>
      </c>
      <c r="P195" s="511">
        <f>IF(Tabla1[[#This Row],[Cantidad de Insumos]]="","",Tabla1[[#This Row],[Precio Unitario]]*Tabla1[[#This Row],[Cantidad de Insumos]])</f>
        <v>273000</v>
      </c>
      <c r="Q195" s="511" t="str">
        <f>IF(Tabla1[[#This Row],[Descripción]]="","",_xlfn.XLOOKUP(Tabla1[[#This Row],[Descripción]],Tabla10[Descripción],Tabla10[CODIGO PRESUPUESTARIO],0))</f>
        <v>2.2.3.1.01</v>
      </c>
      <c r="R195" s="500" t="s">
        <v>2001</v>
      </c>
    </row>
    <row r="196" spans="2:18" ht="38.25">
      <c r="B196" s="190" t="e">
        <f>IF('Formulario PPGR3'!$G196="","",CONCATENATE('Formulario PPGR3'!$C196,".",'Formulario PPGR3'!$D196,".",'Formulario PPGR3'!$E196,".",'Formulario PPGR3'!$F196))</f>
        <v>#REF!</v>
      </c>
      <c r="C196" s="190" t="e">
        <f>IF('Formulario PPGR3'!$G196="","",'Formulario PPGR1'!#REF!)</f>
        <v>#REF!</v>
      </c>
      <c r="D196" s="190" t="e">
        <f>IF('Formulario PPGR3'!$G196="","",'Formulario PPGR1'!#REF!)</f>
        <v>#REF!</v>
      </c>
      <c r="E196" s="190" t="e">
        <f>IF('Formulario PPGR3'!$G196="","",'Formulario PPGR1'!#REF!)</f>
        <v>#REF!</v>
      </c>
      <c r="F196" s="190" t="e">
        <f>IF('Formulario PPGR3'!$G196="","",'Formulario PPGR1'!#REF!)</f>
        <v>#REF!</v>
      </c>
      <c r="G196" s="507" t="s">
        <v>1525</v>
      </c>
      <c r="H196" s="497" t="str" cm="1">
        <f t="array" ref="H196">IF(Tabla1[[#This Row],[Código_Actividad]]="","",_xlfn.XLOOKUP(Tabla1[[#This Row],[Código_Actividad]],CodigoActividad,Tabla2[Actividades Programables Presupuestables],"",0))</f>
        <v>Despliegue Plan Institucional de Comunicaciones (Cobertura de inauguraciones / remozamiento / primer palazo).</v>
      </c>
      <c r="I196" s="498">
        <f>IFERROR(VLOOKUP('Formulario PPGR3'!$G196,'Formulario PPGR2'!$H$9:$V$721,15,FALSE),"")</f>
        <v>15</v>
      </c>
      <c r="J196" s="502" t="s">
        <v>2051</v>
      </c>
      <c r="K196" s="500" t="str">
        <f>IF(Tabla1[[#This Row],[Insumos]]="","",_xlfn.XLOOKUP(Tabla1[[#This Row],[Insumos]],Tabla10[Insumo],Tabla10[InsumoAbrev],"",0))</f>
        <v>lsPublicidadyPropaganda</v>
      </c>
      <c r="L196" s="501" t="s">
        <v>2052</v>
      </c>
      <c r="M196" s="499" t="str">
        <f>IF(Tabla1[[#This Row],[Descripción]]="","",_xlfn.XLOOKUP(Tabla1[[#This Row],[Descripción]],Tabla10[Descripción],Tabla10[Unidad de Medida],"",0))</f>
        <v>dia</v>
      </c>
      <c r="N196" s="509">
        <v>50</v>
      </c>
      <c r="O196" s="511">
        <f>IF(Tabla1[[#This Row],[Descripción]]="","",_xlfn.XLOOKUP(Tabla1[[#This Row],[Descripción]],Tabla10[Descripción],Tabla10[Precio Unitario],0))</f>
        <v>44877.760000000002</v>
      </c>
      <c r="P196" s="511">
        <f>IF(Tabla1[[#This Row],[Cantidad de Insumos]]="","",Tabla1[[#This Row],[Precio Unitario]]*Tabla1[[#This Row],[Cantidad de Insumos]])</f>
        <v>2243888</v>
      </c>
      <c r="Q196" s="511" t="str">
        <f>IF(Tabla1[[#This Row],[Descripción]]="","",_xlfn.XLOOKUP(Tabla1[[#This Row],[Descripción]],Tabla10[Descripción],Tabla10[CODIGO PRESUPUESTARIO],0))</f>
        <v xml:space="preserve">2.2.2.1.01 </v>
      </c>
      <c r="R196" s="500" t="s">
        <v>2001</v>
      </c>
    </row>
    <row r="197" spans="2:18" ht="38.25">
      <c r="B197" s="190" t="e">
        <f>IF('Formulario PPGR3'!$G197="","",CONCATENATE('Formulario PPGR3'!$C197,".",'Formulario PPGR3'!$D197,".",'Formulario PPGR3'!$E197,".",'Formulario PPGR3'!$F197))</f>
        <v>#REF!</v>
      </c>
      <c r="C197" s="190" t="e">
        <f>IF('Formulario PPGR3'!$G197="","",'Formulario PPGR1'!#REF!)</f>
        <v>#REF!</v>
      </c>
      <c r="D197" s="190" t="e">
        <f>IF('Formulario PPGR3'!$G197="","",'Formulario PPGR1'!#REF!)</f>
        <v>#REF!</v>
      </c>
      <c r="E197" s="190" t="e">
        <f>IF('Formulario PPGR3'!$G197="","",'Formulario PPGR1'!#REF!)</f>
        <v>#REF!</v>
      </c>
      <c r="F197" s="190" t="e">
        <f>IF('Formulario PPGR3'!$G197="","",'Formulario PPGR1'!#REF!)</f>
        <v>#REF!</v>
      </c>
      <c r="G197" s="507" t="s">
        <v>1533</v>
      </c>
      <c r="H197" s="497" t="str" cm="1">
        <f t="array" ref="H197">IF(Tabla1[[#This Row],[Código_Actividad]]="","",_xlfn.XLOOKUP(Tabla1[[#This Row],[Código_Actividad]],CodigoActividad,Tabla2[Actividades Programables Presupuestables],"",0))</f>
        <v>Impresión memorias institucionales SNS: Memoria anual, Memoria Jornadas Prevención de Cáncer y Memoria de infraestructura.</v>
      </c>
      <c r="I197" s="498">
        <f>IFERROR(VLOOKUP('Formulario PPGR3'!$G197,'Formulario PPGR2'!$H$9:$V$721,15,FALSE),"")</f>
        <v>1</v>
      </c>
      <c r="J197" s="502" t="s">
        <v>2026</v>
      </c>
      <c r="K197" s="500" t="str">
        <f>IF(Tabla1[[#This Row],[Insumos]]="","",_xlfn.XLOOKUP(Tabla1[[#This Row],[Insumos]],Tabla10[Insumo],Tabla10[InsumoAbrev],"",0))</f>
        <v>lsImpresionyEncuadernacion</v>
      </c>
      <c r="L197" s="501" t="s">
        <v>2027</v>
      </c>
      <c r="M197" s="499" t="str">
        <f>IF(Tabla1[[#This Row],[Descripción]]="","",_xlfn.XLOOKUP(Tabla1[[#This Row],[Descripción]],Tabla10[Descripción],Tabla10[Unidad de Medida],"",0))</f>
        <v>unidad</v>
      </c>
      <c r="N197" s="509">
        <v>100000</v>
      </c>
      <c r="O197" s="511">
        <f>IF(Tabla1[[#This Row],[Descripción]]="","",_xlfn.XLOOKUP(Tabla1[[#This Row],[Descripción]],Tabla10[Descripción],Tabla10[Precio Unitario],0))</f>
        <v>5</v>
      </c>
      <c r="P197" s="511">
        <f>IF(Tabla1[[#This Row],[Cantidad de Insumos]]="","",Tabla1[[#This Row],[Precio Unitario]]*Tabla1[[#This Row],[Cantidad de Insumos]])</f>
        <v>500000</v>
      </c>
      <c r="Q197" s="511" t="str">
        <f>IF(Tabla1[[#This Row],[Descripción]]="","",_xlfn.XLOOKUP(Tabla1[[#This Row],[Descripción]],Tabla10[Descripción],Tabla10[CODIGO PRESUPUESTARIO],0))</f>
        <v xml:space="preserve">2.2.2.2.01 </v>
      </c>
      <c r="R197" s="500" t="s">
        <v>2001</v>
      </c>
    </row>
    <row r="198" spans="2:18" ht="38.25">
      <c r="B198" s="190" t="e">
        <f>IF('Formulario PPGR3'!$G198="","",CONCATENATE('Formulario PPGR3'!$C198,".",'Formulario PPGR3'!$D198,".",'Formulario PPGR3'!$E198,".",'Formulario PPGR3'!$F198))</f>
        <v>#REF!</v>
      </c>
      <c r="C198" s="190" t="e">
        <f>IF('Formulario PPGR3'!$G198="","",'Formulario PPGR1'!#REF!)</f>
        <v>#REF!</v>
      </c>
      <c r="D198" s="190" t="e">
        <f>IF('Formulario PPGR3'!$G198="","",'Formulario PPGR1'!#REF!)</f>
        <v>#REF!</v>
      </c>
      <c r="E198" s="190" t="e">
        <f>IF('Formulario PPGR3'!$G198="","",'Formulario PPGR1'!#REF!)</f>
        <v>#REF!</v>
      </c>
      <c r="F198" s="190" t="e">
        <f>IF('Formulario PPGR3'!$G198="","",'Formulario PPGR1'!#REF!)</f>
        <v>#REF!</v>
      </c>
      <c r="G198" s="507" t="s">
        <v>1536</v>
      </c>
      <c r="H198" s="497" t="str" cm="1">
        <f t="array" ref="H198">IF(Tabla1[[#This Row],[Código_Actividad]]="","",_xlfn.XLOOKUP(Tabla1[[#This Row],[Código_Actividad]],CodigoActividad,Tabla2[Actividades Programables Presupuestables],"",0))</f>
        <v>Capacitación Comunicación Digital a responsables de las RRSS de SRS y CEAS.</v>
      </c>
      <c r="I198" s="498">
        <f>IFERROR(VLOOKUP('Formulario PPGR3'!$G198,'Formulario PPGR2'!$H$9:$V$721,15,FALSE),"")</f>
        <v>1</v>
      </c>
      <c r="J198" s="502" t="s">
        <v>1999</v>
      </c>
      <c r="K198" s="500" t="str">
        <f>IF(Tabla1[[#This Row],[Insumos]]="","",_xlfn.XLOOKUP(Tabla1[[#This Row],[Insumos]],Tabla10[Insumo],Tabla10[InsumoAbrev],"",0))</f>
        <v>lsAlimentosyBebidas</v>
      </c>
      <c r="L198" s="501" t="s">
        <v>2053</v>
      </c>
      <c r="M198" s="499" t="str">
        <f>IF(Tabla1[[#This Row],[Descripción]]="","",_xlfn.XLOOKUP(Tabla1[[#This Row],[Descripción]],Tabla10[Descripción],Tabla10[Unidad de Medida],"",0))</f>
        <v>unidad</v>
      </c>
      <c r="N198" s="509">
        <v>3</v>
      </c>
      <c r="O198" s="511">
        <f>IF(Tabla1[[#This Row],[Descripción]]="","",_xlfn.XLOOKUP(Tabla1[[#This Row],[Descripción]],Tabla10[Descripción],Tabla10[Precio Unitario],0))</f>
        <v>30975</v>
      </c>
      <c r="P198" s="511">
        <f>IF(Tabla1[[#This Row],[Cantidad de Insumos]]="","",Tabla1[[#This Row],[Precio Unitario]]*Tabla1[[#This Row],[Cantidad de Insumos]])</f>
        <v>92925</v>
      </c>
      <c r="Q198" s="511" t="str">
        <f>IF(Tabla1[[#This Row],[Descripción]]="","",_xlfn.XLOOKUP(Tabla1[[#This Row],[Descripción]],Tabla10[Descripción],Tabla10[CODIGO PRESUPUESTARIO],0))</f>
        <v>2.3.1.1.01</v>
      </c>
      <c r="R198" s="500" t="s">
        <v>2001</v>
      </c>
    </row>
    <row r="199" spans="2:18" ht="38.25">
      <c r="B199" s="190" t="e">
        <f>IF('Formulario PPGR3'!$G199="","",CONCATENATE('Formulario PPGR3'!$C199,".",'Formulario PPGR3'!$D199,".",'Formulario PPGR3'!$E199,".",'Formulario PPGR3'!$F199))</f>
        <v>#REF!</v>
      </c>
      <c r="C199" s="190" t="e">
        <f>IF('Formulario PPGR3'!$G199="","",'Formulario PPGR1'!#REF!)</f>
        <v>#REF!</v>
      </c>
      <c r="D199" s="190" t="e">
        <f>IF('Formulario PPGR3'!$G199="","",'Formulario PPGR1'!#REF!)</f>
        <v>#REF!</v>
      </c>
      <c r="E199" s="190" t="e">
        <f>IF('Formulario PPGR3'!$G199="","",'Formulario PPGR1'!#REF!)</f>
        <v>#REF!</v>
      </c>
      <c r="F199" s="190" t="e">
        <f>IF('Formulario PPGR3'!$G199="","",'Formulario PPGR1'!#REF!)</f>
        <v>#REF!</v>
      </c>
      <c r="G199" s="507" t="s">
        <v>1538</v>
      </c>
      <c r="H199" s="497" t="str" cm="1">
        <f t="array" ref="H199">IF(Tabla1[[#This Row],[Código_Actividad]]="","",_xlfn.XLOOKUP(Tabla1[[#This Row],[Código_Actividad]],CodigoActividad,Tabla2[Actividades Programables Presupuestables],"",0))</f>
        <v>Mesa trabajo evaluación implementación Nortic E-1 y aplicación Política de Comunicación Digital.</v>
      </c>
      <c r="I199" s="498">
        <f>IFERROR(VLOOKUP('Formulario PPGR3'!$G199,'Formulario PPGR2'!$H$9:$V$721,15,FALSE),"")</f>
        <v>1</v>
      </c>
      <c r="J199" s="502" t="s">
        <v>1999</v>
      </c>
      <c r="K199" s="500" t="str">
        <f>IF(Tabla1[[#This Row],[Insumos]]="","",_xlfn.XLOOKUP(Tabla1[[#This Row],[Insumos]],Tabla10[Insumo],Tabla10[InsumoAbrev],"",0))</f>
        <v>lsAlimentosyBebidas</v>
      </c>
      <c r="L199" s="501" t="s">
        <v>2000</v>
      </c>
      <c r="M199" s="499" t="str">
        <f>IF(Tabla1[[#This Row],[Descripción]]="","",_xlfn.XLOOKUP(Tabla1[[#This Row],[Descripción]],Tabla10[Descripción],Tabla10[Unidad de Medida],"",0))</f>
        <v>unidad</v>
      </c>
      <c r="N199" s="509">
        <v>1</v>
      </c>
      <c r="O199" s="511">
        <f>IF(Tabla1[[#This Row],[Descripción]]="","",_xlfn.XLOOKUP(Tabla1[[#This Row],[Descripción]],Tabla10[Descripción],Tabla10[Precio Unitario],0))</f>
        <v>12626</v>
      </c>
      <c r="P199" s="511">
        <f>IF(Tabla1[[#This Row],[Cantidad de Insumos]]="","",Tabla1[[#This Row],[Precio Unitario]]*Tabla1[[#This Row],[Cantidad de Insumos]])</f>
        <v>12626</v>
      </c>
      <c r="Q199" s="511" t="str">
        <f>IF(Tabla1[[#This Row],[Descripción]]="","",_xlfn.XLOOKUP(Tabla1[[#This Row],[Descripción]],Tabla10[Descripción],Tabla10[CODIGO PRESUPUESTARIO],0))</f>
        <v>2.3.1.1.01</v>
      </c>
      <c r="R199" s="500" t="s">
        <v>2001</v>
      </c>
    </row>
    <row r="200" spans="2:18" ht="38.25">
      <c r="B200" s="190" t="e">
        <f>IF('Formulario PPGR3'!$G200="","",CONCATENATE('Formulario PPGR3'!$C200,".",'Formulario PPGR3'!$D200,".",'Formulario PPGR3'!$E200,".",'Formulario PPGR3'!$F200))</f>
        <v>#REF!</v>
      </c>
      <c r="C200" s="190" t="e">
        <f>IF('Formulario PPGR3'!$G200="","",'Formulario PPGR1'!#REF!)</f>
        <v>#REF!</v>
      </c>
      <c r="D200" s="190" t="e">
        <f>IF('Formulario PPGR3'!$G200="","",'Formulario PPGR1'!#REF!)</f>
        <v>#REF!</v>
      </c>
      <c r="E200" s="190" t="e">
        <f>IF('Formulario PPGR3'!$G200="","",'Formulario PPGR1'!#REF!)</f>
        <v>#REF!</v>
      </c>
      <c r="F200" s="190" t="e">
        <f>IF('Formulario PPGR3'!$G200="","",'Formulario PPGR1'!#REF!)</f>
        <v>#REF!</v>
      </c>
      <c r="G200" s="507" t="s">
        <v>1540</v>
      </c>
      <c r="H200" s="497" t="str" cm="1">
        <f t="array" ref="H200">IF(Tabla1[[#This Row],[Código_Actividad]]="","",_xlfn.XLOOKUP(Tabla1[[#This Row],[Código_Actividad]],CodigoActividad,Tabla2[Actividades Programables Presupuestables],"",0))</f>
        <v>Montaje y despliegue Programa Desempeño SNS.</v>
      </c>
      <c r="I200" s="498">
        <f>IFERROR(VLOOKUP('Formulario PPGR3'!$G200,'Formulario PPGR2'!$H$9:$V$721,15,FALSE),"")</f>
        <v>1</v>
      </c>
      <c r="J200" s="502" t="s">
        <v>1999</v>
      </c>
      <c r="K200" s="500" t="str">
        <f>IF(Tabla1[[#This Row],[Insumos]]="","",_xlfn.XLOOKUP(Tabla1[[#This Row],[Insumos]],Tabla10[Insumo],Tabla10[InsumoAbrev],"",0))</f>
        <v>lsAlimentosyBebidas</v>
      </c>
      <c r="L200" s="501" t="s">
        <v>2049</v>
      </c>
      <c r="M200" s="499" t="str">
        <f>IF(Tabla1[[#This Row],[Descripción]]="","",_xlfn.XLOOKUP(Tabla1[[#This Row],[Descripción]],Tabla10[Descripción],Tabla10[Unidad de Medida],"",0))</f>
        <v>unidad</v>
      </c>
      <c r="N200" s="509">
        <v>6</v>
      </c>
      <c r="O200" s="511">
        <f>IF(Tabla1[[#This Row],[Descripción]]="","",_xlfn.XLOOKUP(Tabla1[[#This Row],[Descripción]],Tabla10[Descripción],Tabla10[Precio Unitario],0))</f>
        <v>95892.7</v>
      </c>
      <c r="P200" s="511">
        <f>IF(Tabla1[[#This Row],[Cantidad de Insumos]]="","",Tabla1[[#This Row],[Precio Unitario]]*Tabla1[[#This Row],[Cantidad de Insumos]])</f>
        <v>575356.19999999995</v>
      </c>
      <c r="Q200" s="511" t="str">
        <f>IF(Tabla1[[#This Row],[Descripción]]="","",_xlfn.XLOOKUP(Tabla1[[#This Row],[Descripción]],Tabla10[Descripción],Tabla10[CODIGO PRESUPUESTARIO],0))</f>
        <v>2.3.1.1.01</v>
      </c>
      <c r="R200" s="500" t="s">
        <v>2001</v>
      </c>
    </row>
    <row r="201" spans="2:18" ht="25.5">
      <c r="B201" s="190" t="e">
        <f>IF('Formulario PPGR3'!$G201="","",CONCATENATE('Formulario PPGR3'!$C201,".",'Formulario PPGR3'!$D201,".",'Formulario PPGR3'!$E201,".",'Formulario PPGR3'!$F201))</f>
        <v>#REF!</v>
      </c>
      <c r="C201" s="190" t="e">
        <f>IF('Formulario PPGR3'!$G201="","",'Formulario PPGR1'!#REF!)</f>
        <v>#REF!</v>
      </c>
      <c r="D201" s="190" t="e">
        <f>IF('Formulario PPGR3'!$G201="","",'Formulario PPGR1'!#REF!)</f>
        <v>#REF!</v>
      </c>
      <c r="E201" s="190" t="e">
        <f>IF('Formulario PPGR3'!$G201="","",'Formulario PPGR1'!#REF!)</f>
        <v>#REF!</v>
      </c>
      <c r="F201" s="190" t="e">
        <f>IF('Formulario PPGR3'!$G201="","",'Formulario PPGR1'!#REF!)</f>
        <v>#REF!</v>
      </c>
      <c r="G201" s="507" t="s">
        <v>1540</v>
      </c>
      <c r="H201" s="497" t="str" cm="1">
        <f t="array" ref="H201">IF(Tabla1[[#This Row],[Código_Actividad]]="","",_xlfn.XLOOKUP(Tabla1[[#This Row],[Código_Actividad]],CodigoActividad,Tabla2[Actividades Programables Presupuestables],"",0))</f>
        <v>Montaje y despliegue Programa Desempeño SNS.</v>
      </c>
      <c r="I201" s="498">
        <f>IFERROR(VLOOKUP('Formulario PPGR3'!$G201,'Formulario PPGR2'!$H$9:$V$721,15,FALSE),"")</f>
        <v>1</v>
      </c>
      <c r="J201" s="502" t="s">
        <v>2035</v>
      </c>
      <c r="K201" s="500" t="str">
        <f>IF(Tabla1[[#This Row],[Insumos]]="","",_xlfn.XLOOKUP(Tabla1[[#This Row],[Insumos]],Tabla10[Insumo],Tabla10[InsumoAbrev],"",0))</f>
        <v>lsEventosGenerales</v>
      </c>
      <c r="L201" s="501" t="s">
        <v>2037</v>
      </c>
      <c r="M201" s="499" t="str">
        <f>IF(Tabla1[[#This Row],[Descripción]]="","",_xlfn.XLOOKUP(Tabla1[[#This Row],[Descripción]],Tabla10[Descripción],Tabla10[Unidad de Medida],"",0))</f>
        <v>unidad</v>
      </c>
      <c r="N201" s="509">
        <v>30</v>
      </c>
      <c r="O201" s="511">
        <f>IF(Tabla1[[#This Row],[Descripción]]="","",_xlfn.XLOOKUP(Tabla1[[#This Row],[Descripción]],Tabla10[Descripción],Tabla10[Precio Unitario],0))</f>
        <v>220917.38</v>
      </c>
      <c r="P201" s="511">
        <f>IF(Tabla1[[#This Row],[Cantidad de Insumos]]="","",Tabla1[[#This Row],[Precio Unitario]]*Tabla1[[#This Row],[Cantidad de Insumos]])</f>
        <v>6627521.4000000004</v>
      </c>
      <c r="Q201" s="511" t="str">
        <f>IF(Tabla1[[#This Row],[Descripción]]="","",_xlfn.XLOOKUP(Tabla1[[#This Row],[Descripción]],Tabla10[Descripción],Tabla10[CODIGO PRESUPUESTARIO],0))</f>
        <v>2.2.8.6.01</v>
      </c>
      <c r="R201" s="500" t="s">
        <v>2001</v>
      </c>
    </row>
    <row r="202" spans="2:18" ht="38.25">
      <c r="B202" s="190" t="e">
        <f>IF('Formulario PPGR3'!$G202="","",CONCATENATE('Formulario PPGR3'!$C202,".",'Formulario PPGR3'!$D202,".",'Formulario PPGR3'!$E202,".",'Formulario PPGR3'!$F202))</f>
        <v>#REF!</v>
      </c>
      <c r="C202" s="190" t="e">
        <f>IF('Formulario PPGR3'!$G202="","",'Formulario PPGR1'!#REF!)</f>
        <v>#REF!</v>
      </c>
      <c r="D202" s="190" t="e">
        <f>IF('Formulario PPGR3'!$G202="","",'Formulario PPGR1'!#REF!)</f>
        <v>#REF!</v>
      </c>
      <c r="E202" s="190" t="e">
        <f>IF('Formulario PPGR3'!$G202="","",'Formulario PPGR1'!#REF!)</f>
        <v>#REF!</v>
      </c>
      <c r="F202" s="190" t="e">
        <f>IF('Formulario PPGR3'!$G202="","",'Formulario PPGR1'!#REF!)</f>
        <v>#REF!</v>
      </c>
      <c r="G202" s="507" t="s">
        <v>1542</v>
      </c>
      <c r="H202" s="497" t="str" cm="1">
        <f t="array" ref="H202">IF(Tabla1[[#This Row],[Código_Actividad]]="","",_xlfn.XLOOKUP(Tabla1[[#This Row],[Código_Actividad]],CodigoActividad,Tabla2[Actividades Programables Presupuestables],"",0))</f>
        <v>Taller: Impacto de la Comunicación en Salud.</v>
      </c>
      <c r="I202" s="498">
        <f>IFERROR(VLOOKUP('Formulario PPGR3'!$G202,'Formulario PPGR2'!$H$9:$V$721,15,FALSE),"")</f>
        <v>1</v>
      </c>
      <c r="J202" s="502" t="s">
        <v>1999</v>
      </c>
      <c r="K202" s="500" t="str">
        <f>IF(Tabla1[[#This Row],[Insumos]]="","",_xlfn.XLOOKUP(Tabla1[[#This Row],[Insumos]],Tabla10[Insumo],Tabla10[InsumoAbrev],"",0))</f>
        <v>lsAlimentosyBebidas</v>
      </c>
      <c r="L202" s="501" t="s">
        <v>2050</v>
      </c>
      <c r="M202" s="499" t="str">
        <f>IF(Tabla1[[#This Row],[Descripción]]="","",_xlfn.XLOOKUP(Tabla1[[#This Row],[Descripción]],Tabla10[Descripción],Tabla10[Unidad de Medida],"",0))</f>
        <v>unidad</v>
      </c>
      <c r="N202" s="509">
        <v>1</v>
      </c>
      <c r="O202" s="511">
        <f>IF(Tabla1[[#This Row],[Descripción]]="","",_xlfn.XLOOKUP(Tabla1[[#This Row],[Descripción]],Tabla10[Descripción],Tabla10[Precio Unitario],0))</f>
        <v>50380.1</v>
      </c>
      <c r="P202" s="511">
        <f>IF(Tabla1[[#This Row],[Cantidad de Insumos]]="","",Tabla1[[#This Row],[Precio Unitario]]*Tabla1[[#This Row],[Cantidad de Insumos]])</f>
        <v>50380.1</v>
      </c>
      <c r="Q202" s="511" t="str">
        <f>IF(Tabla1[[#This Row],[Descripción]]="","",_xlfn.XLOOKUP(Tabla1[[#This Row],[Descripción]],Tabla10[Descripción],Tabla10[CODIGO PRESUPUESTARIO],0))</f>
        <v>2.3.1.1.01</v>
      </c>
      <c r="R202" s="500" t="s">
        <v>2001</v>
      </c>
    </row>
    <row r="203" spans="2:18" ht="38.25">
      <c r="B203" s="190" t="e">
        <f>IF('Formulario PPGR3'!$G203="","",CONCATENATE('Formulario PPGR3'!$C203,".",'Formulario PPGR3'!$D203,".",'Formulario PPGR3'!$E203,".",'Formulario PPGR3'!$F203))</f>
        <v>#REF!</v>
      </c>
      <c r="C203" s="190" t="e">
        <f>IF('Formulario PPGR3'!$G203="","",'Formulario PPGR1'!#REF!)</f>
        <v>#REF!</v>
      </c>
      <c r="D203" s="190" t="e">
        <f>IF('Formulario PPGR3'!$G203="","",'Formulario PPGR1'!#REF!)</f>
        <v>#REF!</v>
      </c>
      <c r="E203" s="190" t="e">
        <f>IF('Formulario PPGR3'!$G203="","",'Formulario PPGR1'!#REF!)</f>
        <v>#REF!</v>
      </c>
      <c r="F203" s="190" t="e">
        <f>IF('Formulario PPGR3'!$G203="","",'Formulario PPGR1'!#REF!)</f>
        <v>#REF!</v>
      </c>
      <c r="G203" s="507" t="s">
        <v>1048</v>
      </c>
      <c r="H203" s="497" t="str" cm="1">
        <f t="array" ref="H203">IF(Tabla1[[#This Row],[Código_Actividad]]="","",_xlfn.XLOOKUP(Tabla1[[#This Row],[Código_Actividad]],CodigoActividad,Tabla2[Actividades Programables Presupuestables],"",0))</f>
        <v>Seguimiento a la implementación de los instrumentos de expediente clínico y su aplicación para la mejora en la calidad de los cuidados de enfermería de los EES</v>
      </c>
      <c r="I203" s="498">
        <f>IFERROR(VLOOKUP('Formulario PPGR3'!$G203,'Formulario PPGR2'!$H$9:$V$721,15,FALSE),"")</f>
        <v>2</v>
      </c>
      <c r="J203" s="502" t="s">
        <v>2004</v>
      </c>
      <c r="K203" s="500" t="str">
        <f>IF(Tabla1[[#This Row],[Insumos]]="","",_xlfn.XLOOKUP(Tabla1[[#This Row],[Insumos]],Tabla10[Insumo],Tabla10[InsumoAbrev],"",0))</f>
        <v>lsViaticosDP</v>
      </c>
      <c r="L203" s="501" t="s">
        <v>2005</v>
      </c>
      <c r="M203" s="499" t="str">
        <f>IF(Tabla1[[#This Row],[Descripción]]="","",_xlfn.XLOOKUP(Tabla1[[#This Row],[Descripción]],Tabla10[Descripción],Tabla10[Unidad de Medida],"",0))</f>
        <v>Depósito</v>
      </c>
      <c r="N203" s="509">
        <v>4</v>
      </c>
      <c r="O203" s="511">
        <f>IF(Tabla1[[#This Row],[Descripción]]="","",_xlfn.XLOOKUP(Tabla1[[#This Row],[Descripción]],Tabla10[Descripción],Tabla10[Precio Unitario],0))</f>
        <v>2150</v>
      </c>
      <c r="P203" s="511">
        <f>IF(Tabla1[[#This Row],[Cantidad de Insumos]]="","",Tabla1[[#This Row],[Precio Unitario]]*Tabla1[[#This Row],[Cantidad de Insumos]])</f>
        <v>8600</v>
      </c>
      <c r="Q203" s="511" t="str">
        <f>IF(Tabla1[[#This Row],[Descripción]]="","",_xlfn.XLOOKUP(Tabla1[[#This Row],[Descripción]],Tabla10[Descripción],Tabla10[CODIGO PRESUPUESTARIO],0))</f>
        <v>2.2.3.1.01</v>
      </c>
      <c r="R203" s="500" t="s">
        <v>2001</v>
      </c>
    </row>
    <row r="204" spans="2:18" ht="38.25">
      <c r="B204" s="190" t="e">
        <f>IF('Formulario PPGR3'!$G204="","",CONCATENATE('Formulario PPGR3'!$C204,".",'Formulario PPGR3'!$D204,".",'Formulario PPGR3'!$E204,".",'Formulario PPGR3'!$F204))</f>
        <v>#REF!</v>
      </c>
      <c r="C204" s="190" t="e">
        <f>IF('Formulario PPGR3'!$G204="","",'Formulario PPGR1'!#REF!)</f>
        <v>#REF!</v>
      </c>
      <c r="D204" s="190" t="e">
        <f>IF('Formulario PPGR3'!$G204="","",'Formulario PPGR1'!#REF!)</f>
        <v>#REF!</v>
      </c>
      <c r="E204" s="190" t="e">
        <f>IF('Formulario PPGR3'!$G204="","",'Formulario PPGR1'!#REF!)</f>
        <v>#REF!</v>
      </c>
      <c r="F204" s="190" t="e">
        <f>IF('Formulario PPGR3'!$G204="","",'Formulario PPGR1'!#REF!)</f>
        <v>#REF!</v>
      </c>
      <c r="G204" s="507" t="s">
        <v>1048</v>
      </c>
      <c r="H204" s="497" t="str" cm="1">
        <f t="array" ref="H204">IF(Tabla1[[#This Row],[Código_Actividad]]="","",_xlfn.XLOOKUP(Tabla1[[#This Row],[Código_Actividad]],CodigoActividad,Tabla2[Actividades Programables Presupuestables],"",0))</f>
        <v>Seguimiento a la implementación de los instrumentos de expediente clínico y su aplicación para la mejora en la calidad de los cuidados de enfermería de los EES</v>
      </c>
      <c r="I204" s="498">
        <f>IFERROR(VLOOKUP('Formulario PPGR3'!$G204,'Formulario PPGR2'!$H$9:$V$721,15,FALSE),"")</f>
        <v>2</v>
      </c>
      <c r="J204" s="502" t="s">
        <v>2004</v>
      </c>
      <c r="K204" s="500" t="str">
        <f>IF(Tabla1[[#This Row],[Insumos]]="","",_xlfn.XLOOKUP(Tabla1[[#This Row],[Insumos]],Tabla10[Insumo],Tabla10[InsumoAbrev],"",0))</f>
        <v>lsViaticosDP</v>
      </c>
      <c r="L204" s="501" t="s">
        <v>2006</v>
      </c>
      <c r="M204" s="499" t="str">
        <f>IF(Tabla1[[#This Row],[Descripción]]="","",_xlfn.XLOOKUP(Tabla1[[#This Row],[Descripción]],Tabla10[Descripción],Tabla10[Unidad de Medida],"",0))</f>
        <v>Depósito</v>
      </c>
      <c r="N204" s="509">
        <v>2</v>
      </c>
      <c r="O204" s="511">
        <f>IF(Tabla1[[#This Row],[Descripción]]="","",_xlfn.XLOOKUP(Tabla1[[#This Row],[Descripción]],Tabla10[Descripción],Tabla10[Precio Unitario],0))</f>
        <v>1700</v>
      </c>
      <c r="P204" s="511">
        <f>IF(Tabla1[[#This Row],[Cantidad de Insumos]]="","",Tabla1[[#This Row],[Precio Unitario]]*Tabla1[[#This Row],[Cantidad de Insumos]])</f>
        <v>3400</v>
      </c>
      <c r="Q204" s="511" t="str">
        <f>IF(Tabla1[[#This Row],[Descripción]]="","",_xlfn.XLOOKUP(Tabla1[[#This Row],[Descripción]],Tabla10[Descripción],Tabla10[CODIGO PRESUPUESTARIO],0))</f>
        <v>2.2.3.1.01</v>
      </c>
      <c r="R204" s="500" t="s">
        <v>2001</v>
      </c>
    </row>
    <row r="205" spans="2:18" ht="38.25">
      <c r="B205" s="190" t="e">
        <f>IF('Formulario PPGR3'!$G205="","",CONCATENATE('Formulario PPGR3'!$C205,".",'Formulario PPGR3'!$D205,".",'Formulario PPGR3'!$E205,".",'Formulario PPGR3'!$F205))</f>
        <v>#REF!</v>
      </c>
      <c r="C205" s="190" t="e">
        <f>IF('Formulario PPGR3'!$G205="","",'Formulario PPGR1'!#REF!)</f>
        <v>#REF!</v>
      </c>
      <c r="D205" s="190" t="e">
        <f>IF('Formulario PPGR3'!$G205="","",'Formulario PPGR1'!#REF!)</f>
        <v>#REF!</v>
      </c>
      <c r="E205" s="190" t="e">
        <f>IF('Formulario PPGR3'!$G205="","",'Formulario PPGR1'!#REF!)</f>
        <v>#REF!</v>
      </c>
      <c r="F205" s="190" t="e">
        <f>IF('Formulario PPGR3'!$G205="","",'Formulario PPGR1'!#REF!)</f>
        <v>#REF!</v>
      </c>
      <c r="G205" s="507" t="s">
        <v>1051</v>
      </c>
      <c r="H205" s="497" t="str" cm="1">
        <f t="array" ref="H205">IF(Tabla1[[#This Row],[Código_Actividad]]="","",_xlfn.XLOOKUP(Tabla1[[#This Row],[Código_Actividad]],CodigoActividad,Tabla2[Actividades Programables Presupuestables],"",0))</f>
        <v>Monitoreo de los cuidados que ofrece el personal de enfermería a los usuarios en los EES de la red publica en el ámbito ambulatorio y hospitalario</v>
      </c>
      <c r="I205" s="498">
        <f>IFERROR(VLOOKUP('Formulario PPGR3'!$G205,'Formulario PPGR2'!$H$9:$V$721,15,FALSE),"")</f>
        <v>4</v>
      </c>
      <c r="J205" s="502" t="s">
        <v>2004</v>
      </c>
      <c r="K205" s="500" t="str">
        <f>IF(Tabla1[[#This Row],[Insumos]]="","",_xlfn.XLOOKUP(Tabla1[[#This Row],[Insumos]],Tabla10[Insumo],Tabla10[InsumoAbrev],"",0))</f>
        <v>lsViaticosDP</v>
      </c>
      <c r="L205" s="501" t="s">
        <v>2005</v>
      </c>
      <c r="M205" s="499" t="str">
        <f>IF(Tabla1[[#This Row],[Descripción]]="","",_xlfn.XLOOKUP(Tabla1[[#This Row],[Descripción]],Tabla10[Descripción],Tabla10[Unidad de Medida],"",0))</f>
        <v>Depósito</v>
      </c>
      <c r="N205" s="509">
        <v>8</v>
      </c>
      <c r="O205" s="511">
        <f>IF(Tabla1[[#This Row],[Descripción]]="","",_xlfn.XLOOKUP(Tabla1[[#This Row],[Descripción]],Tabla10[Descripción],Tabla10[Precio Unitario],0))</f>
        <v>2150</v>
      </c>
      <c r="P205" s="511">
        <f>IF(Tabla1[[#This Row],[Cantidad de Insumos]]="","",Tabla1[[#This Row],[Precio Unitario]]*Tabla1[[#This Row],[Cantidad de Insumos]])</f>
        <v>17200</v>
      </c>
      <c r="Q205" s="511" t="str">
        <f>IF(Tabla1[[#This Row],[Descripción]]="","",_xlfn.XLOOKUP(Tabla1[[#This Row],[Descripción]],Tabla10[Descripción],Tabla10[CODIGO PRESUPUESTARIO],0))</f>
        <v>2.2.3.1.01</v>
      </c>
      <c r="R205" s="500" t="s">
        <v>2001</v>
      </c>
    </row>
    <row r="206" spans="2:18" ht="38.25">
      <c r="B206" s="190" t="e">
        <f>IF('Formulario PPGR3'!$G206="","",CONCATENATE('Formulario PPGR3'!$C206,".",'Formulario PPGR3'!$D206,".",'Formulario PPGR3'!$E206,".",'Formulario PPGR3'!$F206))</f>
        <v>#REF!</v>
      </c>
      <c r="C206" s="190" t="e">
        <f>IF('Formulario PPGR3'!$G206="","",'Formulario PPGR1'!#REF!)</f>
        <v>#REF!</v>
      </c>
      <c r="D206" s="190" t="e">
        <f>IF('Formulario PPGR3'!$G206="","",'Formulario PPGR1'!#REF!)</f>
        <v>#REF!</v>
      </c>
      <c r="E206" s="190" t="e">
        <f>IF('Formulario PPGR3'!$G206="","",'Formulario PPGR1'!#REF!)</f>
        <v>#REF!</v>
      </c>
      <c r="F206" s="190" t="e">
        <f>IF('Formulario PPGR3'!$G206="","",'Formulario PPGR1'!#REF!)</f>
        <v>#REF!</v>
      </c>
      <c r="G206" s="507" t="s">
        <v>1051</v>
      </c>
      <c r="H206" s="497" t="str" cm="1">
        <f t="array" ref="H206">IF(Tabla1[[#This Row],[Código_Actividad]]="","",_xlfn.XLOOKUP(Tabla1[[#This Row],[Código_Actividad]],CodigoActividad,Tabla2[Actividades Programables Presupuestables],"",0))</f>
        <v>Monitoreo de los cuidados que ofrece el personal de enfermería a los usuarios en los EES de la red publica en el ámbito ambulatorio y hospitalario</v>
      </c>
      <c r="I206" s="498">
        <f>IFERROR(VLOOKUP('Formulario PPGR3'!$G206,'Formulario PPGR2'!$H$9:$V$721,15,FALSE),"")</f>
        <v>4</v>
      </c>
      <c r="J206" s="502" t="s">
        <v>2004</v>
      </c>
      <c r="K206" s="500" t="str">
        <f>IF(Tabla1[[#This Row],[Insumos]]="","",_xlfn.XLOOKUP(Tabla1[[#This Row],[Insumos]],Tabla10[Insumo],Tabla10[InsumoAbrev],"",0))</f>
        <v>lsViaticosDP</v>
      </c>
      <c r="L206" s="501" t="s">
        <v>2006</v>
      </c>
      <c r="M206" s="499" t="str">
        <f>IF(Tabla1[[#This Row],[Descripción]]="","",_xlfn.XLOOKUP(Tabla1[[#This Row],[Descripción]],Tabla10[Descripción],Tabla10[Unidad de Medida],"",0))</f>
        <v>Depósito</v>
      </c>
      <c r="N206" s="509">
        <v>4</v>
      </c>
      <c r="O206" s="511">
        <f>IF(Tabla1[[#This Row],[Descripción]]="","",_xlfn.XLOOKUP(Tabla1[[#This Row],[Descripción]],Tabla10[Descripción],Tabla10[Precio Unitario],0))</f>
        <v>1700</v>
      </c>
      <c r="P206" s="511">
        <f>IF(Tabla1[[#This Row],[Cantidad de Insumos]]="","",Tabla1[[#This Row],[Precio Unitario]]*Tabla1[[#This Row],[Cantidad de Insumos]])</f>
        <v>6800</v>
      </c>
      <c r="Q206" s="511" t="str">
        <f>IF(Tabla1[[#This Row],[Descripción]]="","",_xlfn.XLOOKUP(Tabla1[[#This Row],[Descripción]],Tabla10[Descripción],Tabla10[CODIGO PRESUPUESTARIO],0))</f>
        <v>2.2.3.1.01</v>
      </c>
      <c r="R206" s="500" t="s">
        <v>2001</v>
      </c>
    </row>
    <row r="207" spans="2:18" ht="38.25">
      <c r="B207" s="190" t="e">
        <f>IF('Formulario PPGR3'!$G207="","",CONCATENATE('Formulario PPGR3'!$C207,".",'Formulario PPGR3'!$D207,".",'Formulario PPGR3'!$E207,".",'Formulario PPGR3'!$F207))</f>
        <v>#REF!</v>
      </c>
      <c r="C207" s="190" t="e">
        <f>IF('Formulario PPGR3'!$G207="","",'Formulario PPGR1'!#REF!)</f>
        <v>#REF!</v>
      </c>
      <c r="D207" s="190" t="e">
        <f>IF('Formulario PPGR3'!$G207="","",'Formulario PPGR1'!#REF!)</f>
        <v>#REF!</v>
      </c>
      <c r="E207" s="190" t="e">
        <f>IF('Formulario PPGR3'!$G207="","",'Formulario PPGR1'!#REF!)</f>
        <v>#REF!</v>
      </c>
      <c r="F207" s="190" t="e">
        <f>IF('Formulario PPGR3'!$G207="","",'Formulario PPGR1'!#REF!)</f>
        <v>#REF!</v>
      </c>
      <c r="G207" s="507" t="s">
        <v>1053</v>
      </c>
      <c r="H207" s="497" t="str" cm="1">
        <f t="array" ref="H207">IF(Tabla1[[#This Row],[Código_Actividad]]="","",_xlfn.XLOOKUP(Tabla1[[#This Row],[Código_Actividad]],CodigoActividad,Tabla2[Actividades Programables Presupuestables],"",0))</f>
        <v xml:space="preserve">Seguimiento al personal de enfermería en la aplicación del estándar prevención y control de infecciones asociadas a la atención de salud (IAAS) </v>
      </c>
      <c r="I207" s="498">
        <f>IFERROR(VLOOKUP('Formulario PPGR3'!$G207,'Formulario PPGR2'!$H$9:$V$721,15,FALSE),"")</f>
        <v>2</v>
      </c>
      <c r="J207" s="502" t="s">
        <v>2004</v>
      </c>
      <c r="K207" s="500" t="str">
        <f>IF(Tabla1[[#This Row],[Insumos]]="","",_xlfn.XLOOKUP(Tabla1[[#This Row],[Insumos]],Tabla10[Insumo],Tabla10[InsumoAbrev],"",0))</f>
        <v>lsViaticosDP</v>
      </c>
      <c r="L207" s="501" t="s">
        <v>2005</v>
      </c>
      <c r="M207" s="499" t="str">
        <f>IF(Tabla1[[#This Row],[Descripción]]="","",_xlfn.XLOOKUP(Tabla1[[#This Row],[Descripción]],Tabla10[Descripción],Tabla10[Unidad de Medida],"",0))</f>
        <v>Depósito</v>
      </c>
      <c r="N207" s="509">
        <v>8</v>
      </c>
      <c r="O207" s="511">
        <f>IF(Tabla1[[#This Row],[Descripción]]="","",_xlfn.XLOOKUP(Tabla1[[#This Row],[Descripción]],Tabla10[Descripción],Tabla10[Precio Unitario],0))</f>
        <v>2150</v>
      </c>
      <c r="P207" s="511">
        <f>IF(Tabla1[[#This Row],[Cantidad de Insumos]]="","",Tabla1[[#This Row],[Precio Unitario]]*Tabla1[[#This Row],[Cantidad de Insumos]])</f>
        <v>17200</v>
      </c>
      <c r="Q207" s="511" t="str">
        <f>IF(Tabla1[[#This Row],[Descripción]]="","",_xlfn.XLOOKUP(Tabla1[[#This Row],[Descripción]],Tabla10[Descripción],Tabla10[CODIGO PRESUPUESTARIO],0))</f>
        <v>2.2.3.1.01</v>
      </c>
      <c r="R207" s="500" t="s">
        <v>2001</v>
      </c>
    </row>
    <row r="208" spans="2:18" ht="38.25">
      <c r="B208" s="190" t="e">
        <f>IF('Formulario PPGR3'!$G208="","",CONCATENATE('Formulario PPGR3'!$C208,".",'Formulario PPGR3'!$D208,".",'Formulario PPGR3'!$E208,".",'Formulario PPGR3'!$F208))</f>
        <v>#REF!</v>
      </c>
      <c r="C208" s="190" t="e">
        <f>IF('Formulario PPGR3'!$G208="","",'Formulario PPGR1'!#REF!)</f>
        <v>#REF!</v>
      </c>
      <c r="D208" s="190" t="e">
        <f>IF('Formulario PPGR3'!$G208="","",'Formulario PPGR1'!#REF!)</f>
        <v>#REF!</v>
      </c>
      <c r="E208" s="190" t="e">
        <f>IF('Formulario PPGR3'!$G208="","",'Formulario PPGR1'!#REF!)</f>
        <v>#REF!</v>
      </c>
      <c r="F208" s="190" t="e">
        <f>IF('Formulario PPGR3'!$G208="","",'Formulario PPGR1'!#REF!)</f>
        <v>#REF!</v>
      </c>
      <c r="G208" s="507" t="s">
        <v>1053</v>
      </c>
      <c r="H208" s="497" t="str" cm="1">
        <f t="array" ref="H208">IF(Tabla1[[#This Row],[Código_Actividad]]="","",_xlfn.XLOOKUP(Tabla1[[#This Row],[Código_Actividad]],CodigoActividad,Tabla2[Actividades Programables Presupuestables],"",0))</f>
        <v xml:space="preserve">Seguimiento al personal de enfermería en la aplicación del estándar prevención y control de infecciones asociadas a la atención de salud (IAAS) </v>
      </c>
      <c r="I208" s="498">
        <f>IFERROR(VLOOKUP('Formulario PPGR3'!$G208,'Formulario PPGR2'!$H$9:$V$721,15,FALSE),"")</f>
        <v>2</v>
      </c>
      <c r="J208" s="502" t="s">
        <v>2004</v>
      </c>
      <c r="K208" s="500" t="str">
        <f>IF(Tabla1[[#This Row],[Insumos]]="","",_xlfn.XLOOKUP(Tabla1[[#This Row],[Insumos]],Tabla10[Insumo],Tabla10[InsumoAbrev],"",0))</f>
        <v>lsViaticosDP</v>
      </c>
      <c r="L208" s="501" t="s">
        <v>2006</v>
      </c>
      <c r="M208" s="499" t="str">
        <f>IF(Tabla1[[#This Row],[Descripción]]="","",_xlfn.XLOOKUP(Tabla1[[#This Row],[Descripción]],Tabla10[Descripción],Tabla10[Unidad de Medida],"",0))</f>
        <v>Depósito</v>
      </c>
      <c r="N208" s="509">
        <v>4</v>
      </c>
      <c r="O208" s="511">
        <f>IF(Tabla1[[#This Row],[Descripción]]="","",_xlfn.XLOOKUP(Tabla1[[#This Row],[Descripción]],Tabla10[Descripción],Tabla10[Precio Unitario],0))</f>
        <v>1700</v>
      </c>
      <c r="P208" s="511">
        <f>IF(Tabla1[[#This Row],[Cantidad de Insumos]]="","",Tabla1[[#This Row],[Precio Unitario]]*Tabla1[[#This Row],[Cantidad de Insumos]])</f>
        <v>6800</v>
      </c>
      <c r="Q208" s="511" t="str">
        <f>IF(Tabla1[[#This Row],[Descripción]]="","",_xlfn.XLOOKUP(Tabla1[[#This Row],[Descripción]],Tabla10[Descripción],Tabla10[CODIGO PRESUPUESTARIO],0))</f>
        <v>2.2.3.1.01</v>
      </c>
      <c r="R208" s="500" t="s">
        <v>2001</v>
      </c>
    </row>
    <row r="209" spans="2:18" ht="38.25">
      <c r="B209" s="190" t="e">
        <f>IF('Formulario PPGR3'!$G209="","",CONCATENATE('Formulario PPGR3'!$C209,".",'Formulario PPGR3'!$D209,".",'Formulario PPGR3'!$E209,".",'Formulario PPGR3'!$F209))</f>
        <v>#REF!</v>
      </c>
      <c r="C209" s="190" t="e">
        <f>IF('Formulario PPGR3'!$G209="","",'Formulario PPGR1'!#REF!)</f>
        <v>#REF!</v>
      </c>
      <c r="D209" s="190" t="e">
        <f>IF('Formulario PPGR3'!$G209="","",'Formulario PPGR1'!#REF!)</f>
        <v>#REF!</v>
      </c>
      <c r="E209" s="190" t="e">
        <f>IF('Formulario PPGR3'!$G209="","",'Formulario PPGR1'!#REF!)</f>
        <v>#REF!</v>
      </c>
      <c r="F209" s="190" t="e">
        <f>IF('Formulario PPGR3'!$G209="","",'Formulario PPGR1'!#REF!)</f>
        <v>#REF!</v>
      </c>
      <c r="G209" s="507" t="s">
        <v>1058</v>
      </c>
      <c r="H209" s="497" t="str" cm="1">
        <f t="array" ref="H209">IF(Tabla1[[#This Row],[Código_Actividad]]="","",_xlfn.XLOOKUP(Tabla1[[#This Row],[Código_Actividad]],CodigoActividad,Tabla2[Actividades Programables Presupuestables],"",0))</f>
        <v xml:space="preserve">Elaboración, socialización e implementación de la guía de actuación de Enfermería en hemodiálisis y diálisis peritoneal </v>
      </c>
      <c r="I209" s="498">
        <f>IFERROR(VLOOKUP('Formulario PPGR3'!$G209,'Formulario PPGR2'!$H$9:$V$721,15,FALSE),"")</f>
        <v>2</v>
      </c>
      <c r="J209" s="502" t="s">
        <v>1999</v>
      </c>
      <c r="K209" s="500" t="str">
        <f>IF(Tabla1[[#This Row],[Insumos]]="","",_xlfn.XLOOKUP(Tabla1[[#This Row],[Insumos]],Tabla10[Insumo],Tabla10[InsumoAbrev],"",0))</f>
        <v>lsAlimentosyBebidas</v>
      </c>
      <c r="L209" s="501" t="s">
        <v>2000</v>
      </c>
      <c r="M209" s="499" t="str">
        <f>IF(Tabla1[[#This Row],[Descripción]]="","",_xlfn.XLOOKUP(Tabla1[[#This Row],[Descripción]],Tabla10[Descripción],Tabla10[Unidad de Medida],"",0))</f>
        <v>unidad</v>
      </c>
      <c r="N209" s="509">
        <v>1</v>
      </c>
      <c r="O209" s="511">
        <f>IF(Tabla1[[#This Row],[Descripción]]="","",_xlfn.XLOOKUP(Tabla1[[#This Row],[Descripción]],Tabla10[Descripción],Tabla10[Precio Unitario],0))</f>
        <v>12626</v>
      </c>
      <c r="P209" s="511">
        <f>IF(Tabla1[[#This Row],[Cantidad de Insumos]]="","",Tabla1[[#This Row],[Precio Unitario]]*Tabla1[[#This Row],[Cantidad de Insumos]])</f>
        <v>12626</v>
      </c>
      <c r="Q209" s="511" t="str">
        <f>IF(Tabla1[[#This Row],[Descripción]]="","",_xlfn.XLOOKUP(Tabla1[[#This Row],[Descripción]],Tabla10[Descripción],Tabla10[CODIGO PRESUPUESTARIO],0))</f>
        <v>2.3.1.1.01</v>
      </c>
      <c r="R209" s="500" t="s">
        <v>2001</v>
      </c>
    </row>
    <row r="210" spans="2:18" ht="38.25">
      <c r="B210" s="190" t="e">
        <f>IF('Formulario PPGR3'!$G210="","",CONCATENATE('Formulario PPGR3'!$C210,".",'Formulario PPGR3'!$D210,".",'Formulario PPGR3'!$E210,".",'Formulario PPGR3'!$F210))</f>
        <v>#REF!</v>
      </c>
      <c r="C210" s="190" t="e">
        <f>IF('Formulario PPGR3'!$G210="","",'Formulario PPGR1'!#REF!)</f>
        <v>#REF!</v>
      </c>
      <c r="D210" s="190" t="e">
        <f>IF('Formulario PPGR3'!$G210="","",'Formulario PPGR1'!#REF!)</f>
        <v>#REF!</v>
      </c>
      <c r="E210" s="190" t="e">
        <f>IF('Formulario PPGR3'!$G210="","",'Formulario PPGR1'!#REF!)</f>
        <v>#REF!</v>
      </c>
      <c r="F210" s="190" t="e">
        <f>IF('Formulario PPGR3'!$G210="","",'Formulario PPGR1'!#REF!)</f>
        <v>#REF!</v>
      </c>
      <c r="G210" s="507" t="s">
        <v>1061</v>
      </c>
      <c r="H210" s="497" t="str" cm="1">
        <f t="array" ref="H210">IF(Tabla1[[#This Row],[Código_Actividad]]="","",_xlfn.XLOOKUP(Tabla1[[#This Row],[Código_Actividad]],CodigoActividad,Tabla2[Actividades Programables Presupuestables],"",0))</f>
        <v>Seguimiento a la implementación de visitas domiciliarias para socializar el plan de parto en EES</v>
      </c>
      <c r="I210" s="498">
        <f>IFERROR(VLOOKUP('Formulario PPGR3'!$G210,'Formulario PPGR2'!$H$9:$V$721,15,FALSE),"")</f>
        <v>4</v>
      </c>
      <c r="J210" s="502" t="s">
        <v>1999</v>
      </c>
      <c r="K210" s="500" t="str">
        <f>IF(Tabla1[[#This Row],[Insumos]]="","",_xlfn.XLOOKUP(Tabla1[[#This Row],[Insumos]],Tabla10[Insumo],Tabla10[InsumoAbrev],"",0))</f>
        <v>lsAlimentosyBebidas</v>
      </c>
      <c r="L210" s="501" t="s">
        <v>2050</v>
      </c>
      <c r="M210" s="499" t="str">
        <f>IF(Tabla1[[#This Row],[Descripción]]="","",_xlfn.XLOOKUP(Tabla1[[#This Row],[Descripción]],Tabla10[Descripción],Tabla10[Unidad de Medida],"",0))</f>
        <v>unidad</v>
      </c>
      <c r="N210" s="509">
        <v>1</v>
      </c>
      <c r="O210" s="511">
        <f>IF(Tabla1[[#This Row],[Descripción]]="","",_xlfn.XLOOKUP(Tabla1[[#This Row],[Descripción]],Tabla10[Descripción],Tabla10[Precio Unitario],0))</f>
        <v>50380.1</v>
      </c>
      <c r="P210" s="511">
        <f>IF(Tabla1[[#This Row],[Cantidad de Insumos]]="","",Tabla1[[#This Row],[Precio Unitario]]*Tabla1[[#This Row],[Cantidad de Insumos]])</f>
        <v>50380.1</v>
      </c>
      <c r="Q210" s="511" t="str">
        <f>IF(Tabla1[[#This Row],[Descripción]]="","",_xlfn.XLOOKUP(Tabla1[[#This Row],[Descripción]],Tabla10[Descripción],Tabla10[CODIGO PRESUPUESTARIO],0))</f>
        <v>2.3.1.1.01</v>
      </c>
      <c r="R210" s="500" t="s">
        <v>2001</v>
      </c>
    </row>
    <row r="211" spans="2:18" ht="25.5">
      <c r="B211" s="190" t="e">
        <f>IF('Formulario PPGR3'!$G211="","",CONCATENATE('Formulario PPGR3'!$C211,".",'Formulario PPGR3'!$D211,".",'Formulario PPGR3'!$E211,".",'Formulario PPGR3'!$F211))</f>
        <v>#REF!</v>
      </c>
      <c r="C211" s="190" t="e">
        <f>IF('Formulario PPGR3'!$G211="","",'Formulario PPGR1'!#REF!)</f>
        <v>#REF!</v>
      </c>
      <c r="D211" s="190" t="e">
        <f>IF('Formulario PPGR3'!$G211="","",'Formulario PPGR1'!#REF!)</f>
        <v>#REF!</v>
      </c>
      <c r="E211" s="190" t="e">
        <f>IF('Formulario PPGR3'!$G211="","",'Formulario PPGR1'!#REF!)</f>
        <v>#REF!</v>
      </c>
      <c r="F211" s="190" t="e">
        <f>IF('Formulario PPGR3'!$G211="","",'Formulario PPGR1'!#REF!)</f>
        <v>#REF!</v>
      </c>
      <c r="G211" s="507" t="s">
        <v>1063</v>
      </c>
      <c r="H211" s="497" t="str" cm="1">
        <f t="array" ref="H211">IF(Tabla1[[#This Row],[Código_Actividad]]="","",_xlfn.XLOOKUP(Tabla1[[#This Row],[Código_Actividad]],CodigoActividad,Tabla2[Actividades Programables Presupuestables],"",0))</f>
        <v>Socialización de los instrumentos de trabajo aprobados y su impacto en los EES de la red publica</v>
      </c>
      <c r="I211" s="498">
        <f>IFERROR(VLOOKUP('Formulario PPGR3'!$G211,'Formulario PPGR2'!$H$9:$V$721,15,FALSE),"")</f>
        <v>1</v>
      </c>
      <c r="J211" s="502" t="s">
        <v>2004</v>
      </c>
      <c r="K211" s="500" t="str">
        <f>IF(Tabla1[[#This Row],[Insumos]]="","",_xlfn.XLOOKUP(Tabla1[[#This Row],[Insumos]],Tabla10[Insumo],Tabla10[InsumoAbrev],"",0))</f>
        <v>lsViaticosDP</v>
      </c>
      <c r="L211" s="501" t="s">
        <v>2005</v>
      </c>
      <c r="M211" s="499" t="str">
        <f>IF(Tabla1[[#This Row],[Descripción]]="","",_xlfn.XLOOKUP(Tabla1[[#This Row],[Descripción]],Tabla10[Descripción],Tabla10[Unidad de Medida],"",0))</f>
        <v>Depósito</v>
      </c>
      <c r="N211" s="509">
        <v>8</v>
      </c>
      <c r="O211" s="511">
        <f>IF(Tabla1[[#This Row],[Descripción]]="","",_xlfn.XLOOKUP(Tabla1[[#This Row],[Descripción]],Tabla10[Descripción],Tabla10[Precio Unitario],0))</f>
        <v>2150</v>
      </c>
      <c r="P211" s="511">
        <f>IF(Tabla1[[#This Row],[Cantidad de Insumos]]="","",Tabla1[[#This Row],[Precio Unitario]]*Tabla1[[#This Row],[Cantidad de Insumos]])</f>
        <v>17200</v>
      </c>
      <c r="Q211" s="511" t="str">
        <f>IF(Tabla1[[#This Row],[Descripción]]="","",_xlfn.XLOOKUP(Tabla1[[#This Row],[Descripción]],Tabla10[Descripción],Tabla10[CODIGO PRESUPUESTARIO],0))</f>
        <v>2.2.3.1.01</v>
      </c>
      <c r="R211" s="500" t="s">
        <v>2001</v>
      </c>
    </row>
    <row r="212" spans="2:18" ht="25.5">
      <c r="B212" s="190" t="e">
        <f>IF('Formulario PPGR3'!$G212="","",CONCATENATE('Formulario PPGR3'!$C212,".",'Formulario PPGR3'!$D212,".",'Formulario PPGR3'!$E212,".",'Formulario PPGR3'!$F212))</f>
        <v>#REF!</v>
      </c>
      <c r="C212" s="190" t="e">
        <f>IF('Formulario PPGR3'!$G212="","",'Formulario PPGR1'!#REF!)</f>
        <v>#REF!</v>
      </c>
      <c r="D212" s="190" t="e">
        <f>IF('Formulario PPGR3'!$G212="","",'Formulario PPGR1'!#REF!)</f>
        <v>#REF!</v>
      </c>
      <c r="E212" s="190" t="e">
        <f>IF('Formulario PPGR3'!$G212="","",'Formulario PPGR1'!#REF!)</f>
        <v>#REF!</v>
      </c>
      <c r="F212" s="190" t="e">
        <f>IF('Formulario PPGR3'!$G212="","",'Formulario PPGR1'!#REF!)</f>
        <v>#REF!</v>
      </c>
      <c r="G212" s="507" t="s">
        <v>1063</v>
      </c>
      <c r="H212" s="497" t="str" cm="1">
        <f t="array" ref="H212">IF(Tabla1[[#This Row],[Código_Actividad]]="","",_xlfn.XLOOKUP(Tabla1[[#This Row],[Código_Actividad]],CodigoActividad,Tabla2[Actividades Programables Presupuestables],"",0))</f>
        <v>Socialización de los instrumentos de trabajo aprobados y su impacto en los EES de la red publica</v>
      </c>
      <c r="I212" s="498">
        <f>IFERROR(VLOOKUP('Formulario PPGR3'!$G212,'Formulario PPGR2'!$H$9:$V$721,15,FALSE),"")</f>
        <v>1</v>
      </c>
      <c r="J212" s="502" t="s">
        <v>2004</v>
      </c>
      <c r="K212" s="500" t="str">
        <f>IF(Tabla1[[#This Row],[Insumos]]="","",_xlfn.XLOOKUP(Tabla1[[#This Row],[Insumos]],Tabla10[Insumo],Tabla10[InsumoAbrev],"",0))</f>
        <v>lsViaticosDP</v>
      </c>
      <c r="L212" s="501" t="s">
        <v>2006</v>
      </c>
      <c r="M212" s="499" t="str">
        <f>IF(Tabla1[[#This Row],[Descripción]]="","",_xlfn.XLOOKUP(Tabla1[[#This Row],[Descripción]],Tabla10[Descripción],Tabla10[Unidad de Medida],"",0))</f>
        <v>Depósito</v>
      </c>
      <c r="N212" s="509">
        <v>4</v>
      </c>
      <c r="O212" s="511">
        <f>IF(Tabla1[[#This Row],[Descripción]]="","",_xlfn.XLOOKUP(Tabla1[[#This Row],[Descripción]],Tabla10[Descripción],Tabla10[Precio Unitario],0))</f>
        <v>1700</v>
      </c>
      <c r="P212" s="511">
        <f>IF(Tabla1[[#This Row],[Cantidad de Insumos]]="","",Tabla1[[#This Row],[Precio Unitario]]*Tabla1[[#This Row],[Cantidad de Insumos]])</f>
        <v>6800</v>
      </c>
      <c r="Q212" s="511" t="str">
        <f>IF(Tabla1[[#This Row],[Descripción]]="","",_xlfn.XLOOKUP(Tabla1[[#This Row],[Descripción]],Tabla10[Descripción],Tabla10[CODIGO PRESUPUESTARIO],0))</f>
        <v>2.2.3.1.01</v>
      </c>
      <c r="R212" s="500" t="s">
        <v>2001</v>
      </c>
    </row>
    <row r="213" spans="2:18" ht="25.5">
      <c r="B213" s="190" t="e">
        <f>IF('Formulario PPGR3'!$G213="","",CONCATENATE('Formulario PPGR3'!$C213,".",'Formulario PPGR3'!$D213,".",'Formulario PPGR3'!$E213,".",'Formulario PPGR3'!$F213))</f>
        <v>#REF!</v>
      </c>
      <c r="C213" s="190" t="e">
        <f>IF('Formulario PPGR3'!$G213="","",'Formulario PPGR1'!#REF!)</f>
        <v>#REF!</v>
      </c>
      <c r="D213" s="190" t="e">
        <f>IF('Formulario PPGR3'!$G213="","",'Formulario PPGR1'!#REF!)</f>
        <v>#REF!</v>
      </c>
      <c r="E213" s="190" t="e">
        <f>IF('Formulario PPGR3'!$G213="","",'Formulario PPGR1'!#REF!)</f>
        <v>#REF!</v>
      </c>
      <c r="F213" s="190" t="e">
        <f>IF('Formulario PPGR3'!$G213="","",'Formulario PPGR1'!#REF!)</f>
        <v>#REF!</v>
      </c>
      <c r="G213" s="507" t="s">
        <v>2054</v>
      </c>
      <c r="H213" s="497" t="str" cm="1">
        <f t="array" ref="H213">IF(Tabla1[[#This Row],[Código_Actividad]]="","",_xlfn.XLOOKUP(Tabla1[[#This Row],[Código_Actividad]],CodigoActividad,Tabla2[Actividades Programables Presupuestables],"",0))</f>
        <v/>
      </c>
      <c r="I213" s="498" t="str">
        <f>IFERROR(VLOOKUP('Formulario PPGR3'!$G213,'Formulario PPGR2'!$H$9:$V$721,15,FALSE),"")</f>
        <v/>
      </c>
      <c r="J213" s="502" t="s">
        <v>2035</v>
      </c>
      <c r="K213" s="500" t="str">
        <f>IF(Tabla1[[#This Row],[Insumos]]="","",_xlfn.XLOOKUP(Tabla1[[#This Row],[Insumos]],Tabla10[Insumo],Tabla10[InsumoAbrev],"",0))</f>
        <v>lsEventosGenerales</v>
      </c>
      <c r="L213" s="501" t="s">
        <v>2037</v>
      </c>
      <c r="M213" s="499" t="str">
        <f>IF(Tabla1[[#This Row],[Descripción]]="","",_xlfn.XLOOKUP(Tabla1[[#This Row],[Descripción]],Tabla10[Descripción],Tabla10[Unidad de Medida],"",0))</f>
        <v>unidad</v>
      </c>
      <c r="N213" s="509">
        <v>1</v>
      </c>
      <c r="O213" s="511">
        <f>IF(Tabla1[[#This Row],[Descripción]]="","",_xlfn.XLOOKUP(Tabla1[[#This Row],[Descripción]],Tabla10[Descripción],Tabla10[Precio Unitario],0))</f>
        <v>220917.38</v>
      </c>
      <c r="P213" s="511">
        <f>IF(Tabla1[[#This Row],[Cantidad de Insumos]]="","",Tabla1[[#This Row],[Precio Unitario]]*Tabla1[[#This Row],[Cantidad de Insumos]])</f>
        <v>220917.38</v>
      </c>
      <c r="Q213" s="511" t="str">
        <f>IF(Tabla1[[#This Row],[Descripción]]="","",_xlfn.XLOOKUP(Tabla1[[#This Row],[Descripción]],Tabla10[Descripción],Tabla10[CODIGO PRESUPUESTARIO],0))</f>
        <v>2.2.8.6.01</v>
      </c>
      <c r="R213" s="500" t="s">
        <v>2001</v>
      </c>
    </row>
    <row r="214" spans="2:18" ht="38.25">
      <c r="B214" s="190" t="e">
        <f>IF('Formulario PPGR3'!$G214="","",CONCATENATE('Formulario PPGR3'!$C214,".",'Formulario PPGR3'!$D214,".",'Formulario PPGR3'!$E214,".",'Formulario PPGR3'!$F214))</f>
        <v>#REF!</v>
      </c>
      <c r="C214" s="190" t="e">
        <f>IF('Formulario PPGR3'!$G214="","",'Formulario PPGR1'!#REF!)</f>
        <v>#REF!</v>
      </c>
      <c r="D214" s="190" t="e">
        <f>IF('Formulario PPGR3'!$G214="","",'Formulario PPGR1'!#REF!)</f>
        <v>#REF!</v>
      </c>
      <c r="E214" s="190" t="e">
        <f>IF('Formulario PPGR3'!$G214="","",'Formulario PPGR1'!#REF!)</f>
        <v>#REF!</v>
      </c>
      <c r="F214" s="190" t="e">
        <f>IF('Formulario PPGR3'!$G214="","",'Formulario PPGR1'!#REF!)</f>
        <v>#REF!</v>
      </c>
      <c r="G214" s="507" t="s">
        <v>1224</v>
      </c>
      <c r="H214" s="497" t="str" cm="1">
        <f t="array" ref="H214">IF(Tabla1[[#This Row],[Código_Actividad]]="","",_xlfn.XLOOKUP(Tabla1[[#This Row],[Código_Actividad]],CodigoActividad,Tabla2[Actividades Programables Presupuestables],"",0))</f>
        <v xml:space="preserve">Capacitación al personal de enfermería sobre la importancia de la atención prenatal (EES priorizados) </v>
      </c>
      <c r="I214" s="498">
        <f>IFERROR(VLOOKUP('Formulario PPGR3'!$G214,'Formulario PPGR2'!$H$9:$V$721,15,FALSE),"")</f>
        <v>4</v>
      </c>
      <c r="J214" s="502" t="s">
        <v>1999</v>
      </c>
      <c r="K214" s="500" t="str">
        <f>IF(Tabla1[[#This Row],[Insumos]]="","",_xlfn.XLOOKUP(Tabla1[[#This Row],[Insumos]],Tabla10[Insumo],Tabla10[InsumoAbrev],"",0))</f>
        <v>lsAlimentosyBebidas</v>
      </c>
      <c r="L214" s="501" t="s">
        <v>2000</v>
      </c>
      <c r="M214" s="499" t="str">
        <f>IF(Tabla1[[#This Row],[Descripción]]="","",_xlfn.XLOOKUP(Tabla1[[#This Row],[Descripción]],Tabla10[Descripción],Tabla10[Unidad de Medida],"",0))</f>
        <v>unidad</v>
      </c>
      <c r="N214" s="509">
        <v>4</v>
      </c>
      <c r="O214" s="511">
        <f>IF(Tabla1[[#This Row],[Descripción]]="","",_xlfn.XLOOKUP(Tabla1[[#This Row],[Descripción]],Tabla10[Descripción],Tabla10[Precio Unitario],0))</f>
        <v>12626</v>
      </c>
      <c r="P214" s="511">
        <f>IF(Tabla1[[#This Row],[Cantidad de Insumos]]="","",Tabla1[[#This Row],[Precio Unitario]]*Tabla1[[#This Row],[Cantidad de Insumos]])</f>
        <v>50504</v>
      </c>
      <c r="Q214" s="511" t="str">
        <f>IF(Tabla1[[#This Row],[Descripción]]="","",_xlfn.XLOOKUP(Tabla1[[#This Row],[Descripción]],Tabla10[Descripción],Tabla10[CODIGO PRESUPUESTARIO],0))</f>
        <v>2.3.1.1.01</v>
      </c>
      <c r="R214" s="500" t="s">
        <v>2001</v>
      </c>
    </row>
    <row r="215" spans="2:18" ht="38.25">
      <c r="B215" s="190" t="e">
        <f>IF('Formulario PPGR3'!$G215="","",CONCATENATE('Formulario PPGR3'!$C215,".",'Formulario PPGR3'!$D215,".",'Formulario PPGR3'!$E215,".",'Formulario PPGR3'!$F215))</f>
        <v>#REF!</v>
      </c>
      <c r="C215" s="190" t="e">
        <f>IF('Formulario PPGR3'!$G215="","",'Formulario PPGR1'!#REF!)</f>
        <v>#REF!</v>
      </c>
      <c r="D215" s="190" t="e">
        <f>IF('Formulario PPGR3'!$G215="","",'Formulario PPGR1'!#REF!)</f>
        <v>#REF!</v>
      </c>
      <c r="E215" s="190" t="e">
        <f>IF('Formulario PPGR3'!$G215="","",'Formulario PPGR1'!#REF!)</f>
        <v>#REF!</v>
      </c>
      <c r="F215" s="190" t="e">
        <f>IF('Formulario PPGR3'!$G215="","",'Formulario PPGR1'!#REF!)</f>
        <v>#REF!</v>
      </c>
      <c r="G215" s="507" t="s">
        <v>1226</v>
      </c>
      <c r="H215" s="497" t="str" cm="1">
        <f t="array" ref="H215">IF(Tabla1[[#This Row],[Código_Actividad]]="","",_xlfn.XLOOKUP(Tabla1[[#This Row],[Código_Actividad]],CodigoActividad,Tabla2[Actividades Programables Presupuestables],"",0))</f>
        <v>Seguimiento a las capacitaciones de Liderazgo y Gestión al personal de enfermería en los EES y ORS</v>
      </c>
      <c r="I215" s="498">
        <f>IFERROR(VLOOKUP('Formulario PPGR3'!$G215,'Formulario PPGR2'!$H$9:$V$721,15,FALSE),"")</f>
        <v>2</v>
      </c>
      <c r="J215" s="502" t="s">
        <v>1999</v>
      </c>
      <c r="K215" s="500" t="str">
        <f>IF(Tabla1[[#This Row],[Insumos]]="","",_xlfn.XLOOKUP(Tabla1[[#This Row],[Insumos]],Tabla10[Insumo],Tabla10[InsumoAbrev],"",0))</f>
        <v>lsAlimentosyBebidas</v>
      </c>
      <c r="L215" s="501" t="s">
        <v>2000</v>
      </c>
      <c r="M215" s="499" t="str">
        <f>IF(Tabla1[[#This Row],[Descripción]]="","",_xlfn.XLOOKUP(Tabla1[[#This Row],[Descripción]],Tabla10[Descripción],Tabla10[Unidad de Medida],"",0))</f>
        <v>unidad</v>
      </c>
      <c r="N215" s="509">
        <v>2</v>
      </c>
      <c r="O215" s="511">
        <f>IF(Tabla1[[#This Row],[Descripción]]="","",_xlfn.XLOOKUP(Tabla1[[#This Row],[Descripción]],Tabla10[Descripción],Tabla10[Precio Unitario],0))</f>
        <v>12626</v>
      </c>
      <c r="P215" s="511">
        <f>IF(Tabla1[[#This Row],[Cantidad de Insumos]]="","",Tabla1[[#This Row],[Precio Unitario]]*Tabla1[[#This Row],[Cantidad de Insumos]])</f>
        <v>25252</v>
      </c>
      <c r="Q215" s="511" t="str">
        <f>IF(Tabla1[[#This Row],[Descripción]]="","",_xlfn.XLOOKUP(Tabla1[[#This Row],[Descripción]],Tabla10[Descripción],Tabla10[CODIGO PRESUPUESTARIO],0))</f>
        <v>2.3.1.1.01</v>
      </c>
      <c r="R215" s="500" t="s">
        <v>2001</v>
      </c>
    </row>
    <row r="216" spans="2:18" ht="38.25">
      <c r="B216" s="190" t="e">
        <f>IF('Formulario PPGR3'!$G216="","",CONCATENATE('Formulario PPGR3'!$C216,".",'Formulario PPGR3'!$D216,".",'Formulario PPGR3'!$E216,".",'Formulario PPGR3'!$F216))</f>
        <v>#REF!</v>
      </c>
      <c r="C216" s="190" t="e">
        <f>IF('Formulario PPGR3'!$G216="","",'Formulario PPGR1'!#REF!)</f>
        <v>#REF!</v>
      </c>
      <c r="D216" s="190" t="e">
        <f>IF('Formulario PPGR3'!$G216="","",'Formulario PPGR1'!#REF!)</f>
        <v>#REF!</v>
      </c>
      <c r="E216" s="190" t="e">
        <f>IF('Formulario PPGR3'!$G216="","",'Formulario PPGR1'!#REF!)</f>
        <v>#REF!</v>
      </c>
      <c r="F216" s="190" t="e">
        <f>IF('Formulario PPGR3'!$G216="","",'Formulario PPGR1'!#REF!)</f>
        <v>#REF!</v>
      </c>
      <c r="G216" s="507" t="s">
        <v>1228</v>
      </c>
      <c r="H216" s="497" t="str" cm="1">
        <f t="array" ref="H216">IF(Tabla1[[#This Row],[Código_Actividad]]="","",_xlfn.XLOOKUP(Tabla1[[#This Row],[Código_Actividad]],CodigoActividad,Tabla2[Actividades Programables Presupuestables],"",0))</f>
        <v>Taller de capacitación  al personal de enfermería sobre la herramienta de las unidades de nutrición clínica y dieto terapia</v>
      </c>
      <c r="I216" s="498">
        <f>IFERROR(VLOOKUP('Formulario PPGR3'!$G216,'Formulario PPGR2'!$H$9:$V$721,15,FALSE),"")</f>
        <v>2</v>
      </c>
      <c r="J216" s="502" t="s">
        <v>1999</v>
      </c>
      <c r="K216" s="500" t="str">
        <f>IF(Tabla1[[#This Row],[Insumos]]="","",_xlfn.XLOOKUP(Tabla1[[#This Row],[Insumos]],Tabla10[Insumo],Tabla10[InsumoAbrev],"",0))</f>
        <v>lsAlimentosyBebidas</v>
      </c>
      <c r="L216" s="501" t="s">
        <v>2000</v>
      </c>
      <c r="M216" s="499" t="str">
        <f>IF(Tabla1[[#This Row],[Descripción]]="","",_xlfn.XLOOKUP(Tabla1[[#This Row],[Descripción]],Tabla10[Descripción],Tabla10[Unidad de Medida],"",0))</f>
        <v>unidad</v>
      </c>
      <c r="N216" s="509">
        <v>2</v>
      </c>
      <c r="O216" s="511">
        <f>IF(Tabla1[[#This Row],[Descripción]]="","",_xlfn.XLOOKUP(Tabla1[[#This Row],[Descripción]],Tabla10[Descripción],Tabla10[Precio Unitario],0))</f>
        <v>12626</v>
      </c>
      <c r="P216" s="511">
        <f>IF(Tabla1[[#This Row],[Cantidad de Insumos]]="","",Tabla1[[#This Row],[Precio Unitario]]*Tabla1[[#This Row],[Cantidad de Insumos]])</f>
        <v>25252</v>
      </c>
      <c r="Q216" s="511" t="str">
        <f>IF(Tabla1[[#This Row],[Descripción]]="","",_xlfn.XLOOKUP(Tabla1[[#This Row],[Descripción]],Tabla10[Descripción],Tabla10[CODIGO PRESUPUESTARIO],0))</f>
        <v>2.3.1.1.01</v>
      </c>
      <c r="R216" s="500" t="s">
        <v>2001</v>
      </c>
    </row>
    <row r="217" spans="2:18" ht="38.25">
      <c r="B217" s="190" t="e">
        <f>IF('Formulario PPGR3'!$G217="","",CONCATENATE('Formulario PPGR3'!$C217,".",'Formulario PPGR3'!$D217,".",'Formulario PPGR3'!$E217,".",'Formulario PPGR3'!$F217))</f>
        <v>#REF!</v>
      </c>
      <c r="C217" s="190" t="e">
        <f>IF('Formulario PPGR3'!$G217="","",'Formulario PPGR1'!#REF!)</f>
        <v>#REF!</v>
      </c>
      <c r="D217" s="190" t="e">
        <f>IF('Formulario PPGR3'!$G217="","",'Formulario PPGR1'!#REF!)</f>
        <v>#REF!</v>
      </c>
      <c r="E217" s="190" t="e">
        <f>IF('Formulario PPGR3'!$G217="","",'Formulario PPGR1'!#REF!)</f>
        <v>#REF!</v>
      </c>
      <c r="F217" s="190" t="e">
        <f>IF('Formulario PPGR3'!$G217="","",'Formulario PPGR1'!#REF!)</f>
        <v>#REF!</v>
      </c>
      <c r="G217" s="507" t="s">
        <v>1230</v>
      </c>
      <c r="H217" s="497" t="str" cm="1">
        <f t="array" ref="H217">IF(Tabla1[[#This Row],[Código_Actividad]]="","",_xlfn.XLOOKUP(Tabla1[[#This Row],[Código_Actividad]],CodigoActividad,Tabla2[Actividades Programables Presupuestables],"",0))</f>
        <v>Seguimiento a las capacitaciones Proceso de Atención al personal de Enfermería en el ámbito ambulatorio y hospitalario</v>
      </c>
      <c r="I217" s="498">
        <f>IFERROR(VLOOKUP('Formulario PPGR3'!$G217,'Formulario PPGR2'!$H$9:$V$721,15,FALSE),"")</f>
        <v>3</v>
      </c>
      <c r="J217" s="502" t="s">
        <v>2004</v>
      </c>
      <c r="K217" s="500" t="str">
        <f>IF(Tabla1[[#This Row],[Insumos]]="","",_xlfn.XLOOKUP(Tabla1[[#This Row],[Insumos]],Tabla10[Insumo],Tabla10[InsumoAbrev],"",0))</f>
        <v>lsViaticosDP</v>
      </c>
      <c r="L217" s="501" t="s">
        <v>2005</v>
      </c>
      <c r="M217" s="499" t="str">
        <f>IF(Tabla1[[#This Row],[Descripción]]="","",_xlfn.XLOOKUP(Tabla1[[#This Row],[Descripción]],Tabla10[Descripción],Tabla10[Unidad de Medida],"",0))</f>
        <v>Depósito</v>
      </c>
      <c r="N217" s="509">
        <v>9</v>
      </c>
      <c r="O217" s="511">
        <f>IF(Tabla1[[#This Row],[Descripción]]="","",_xlfn.XLOOKUP(Tabla1[[#This Row],[Descripción]],Tabla10[Descripción],Tabla10[Precio Unitario],0))</f>
        <v>2150</v>
      </c>
      <c r="P217" s="511">
        <f>IF(Tabla1[[#This Row],[Cantidad de Insumos]]="","",Tabla1[[#This Row],[Precio Unitario]]*Tabla1[[#This Row],[Cantidad de Insumos]])</f>
        <v>19350</v>
      </c>
      <c r="Q217" s="511" t="str">
        <f>IF(Tabla1[[#This Row],[Descripción]]="","",_xlfn.XLOOKUP(Tabla1[[#This Row],[Descripción]],Tabla10[Descripción],Tabla10[CODIGO PRESUPUESTARIO],0))</f>
        <v>2.2.3.1.01</v>
      </c>
      <c r="R217" s="500" t="s">
        <v>2001</v>
      </c>
    </row>
    <row r="218" spans="2:18" ht="38.25">
      <c r="B218" s="190" t="e">
        <f>IF('Formulario PPGR3'!$G218="","",CONCATENATE('Formulario PPGR3'!$C218,".",'Formulario PPGR3'!$D218,".",'Formulario PPGR3'!$E218,".",'Formulario PPGR3'!$F218))</f>
        <v>#REF!</v>
      </c>
      <c r="C218" s="190" t="e">
        <f>IF('Formulario PPGR3'!$G218="","",'Formulario PPGR1'!#REF!)</f>
        <v>#REF!</v>
      </c>
      <c r="D218" s="190" t="e">
        <f>IF('Formulario PPGR3'!$G218="","",'Formulario PPGR1'!#REF!)</f>
        <v>#REF!</v>
      </c>
      <c r="E218" s="190" t="e">
        <f>IF('Formulario PPGR3'!$G218="","",'Formulario PPGR1'!#REF!)</f>
        <v>#REF!</v>
      </c>
      <c r="F218" s="190" t="e">
        <f>IF('Formulario PPGR3'!$G218="","",'Formulario PPGR1'!#REF!)</f>
        <v>#REF!</v>
      </c>
      <c r="G218" s="507" t="s">
        <v>1230</v>
      </c>
      <c r="H218" s="497" t="str" cm="1">
        <f t="array" ref="H218">IF(Tabla1[[#This Row],[Código_Actividad]]="","",_xlfn.XLOOKUP(Tabla1[[#This Row],[Código_Actividad]],CodigoActividad,Tabla2[Actividades Programables Presupuestables],"",0))</f>
        <v>Seguimiento a las capacitaciones Proceso de Atención al personal de Enfermería en el ámbito ambulatorio y hospitalario</v>
      </c>
      <c r="I218" s="498">
        <f>IFERROR(VLOOKUP('Formulario PPGR3'!$G218,'Formulario PPGR2'!$H$9:$V$721,15,FALSE),"")</f>
        <v>3</v>
      </c>
      <c r="J218" s="502" t="s">
        <v>2004</v>
      </c>
      <c r="K218" s="500" t="str">
        <f>IF(Tabla1[[#This Row],[Insumos]]="","",_xlfn.XLOOKUP(Tabla1[[#This Row],[Insumos]],Tabla10[Insumo],Tabla10[InsumoAbrev],"",0))</f>
        <v>lsViaticosDP</v>
      </c>
      <c r="L218" s="501" t="s">
        <v>2006</v>
      </c>
      <c r="M218" s="499" t="str">
        <f>IF(Tabla1[[#This Row],[Descripción]]="","",_xlfn.XLOOKUP(Tabla1[[#This Row],[Descripción]],Tabla10[Descripción],Tabla10[Unidad de Medida],"",0))</f>
        <v>Depósito</v>
      </c>
      <c r="N218" s="509">
        <v>3</v>
      </c>
      <c r="O218" s="511">
        <f>IF(Tabla1[[#This Row],[Descripción]]="","",_xlfn.XLOOKUP(Tabla1[[#This Row],[Descripción]],Tabla10[Descripción],Tabla10[Precio Unitario],0))</f>
        <v>1700</v>
      </c>
      <c r="P218" s="511">
        <f>IF(Tabla1[[#This Row],[Cantidad de Insumos]]="","",Tabla1[[#This Row],[Precio Unitario]]*Tabla1[[#This Row],[Cantidad de Insumos]])</f>
        <v>5100</v>
      </c>
      <c r="Q218" s="511" t="str">
        <f>IF(Tabla1[[#This Row],[Descripción]]="","",_xlfn.XLOOKUP(Tabla1[[#This Row],[Descripción]],Tabla10[Descripción],Tabla10[CODIGO PRESUPUESTARIO],0))</f>
        <v>2.2.3.1.01</v>
      </c>
      <c r="R218" s="500" t="s">
        <v>2001</v>
      </c>
    </row>
    <row r="219" spans="2:18" ht="38.25">
      <c r="B219" s="190" t="e">
        <f>IF('Formulario PPGR3'!$G219="","",CONCATENATE('Formulario PPGR3'!$C219,".",'Formulario PPGR3'!$D219,".",'Formulario PPGR3'!$E219,".",'Formulario PPGR3'!$F219))</f>
        <v>#REF!</v>
      </c>
      <c r="C219" s="190" t="e">
        <f>IF('Formulario PPGR3'!$G219="","",'Formulario PPGR1'!#REF!)</f>
        <v>#REF!</v>
      </c>
      <c r="D219" s="190" t="e">
        <f>IF('Formulario PPGR3'!$G219="","",'Formulario PPGR1'!#REF!)</f>
        <v>#REF!</v>
      </c>
      <c r="E219" s="190" t="e">
        <f>IF('Formulario PPGR3'!$G219="","",'Formulario PPGR1'!#REF!)</f>
        <v>#REF!</v>
      </c>
      <c r="F219" s="190" t="e">
        <f>IF('Formulario PPGR3'!$G219="","",'Formulario PPGR1'!#REF!)</f>
        <v>#REF!</v>
      </c>
      <c r="G219" s="507" t="s">
        <v>1874</v>
      </c>
      <c r="H219" s="497" t="str" cm="1">
        <f t="array" ref="H219">IF(Tabla1[[#This Row],[Código_Actividad]]="","",_xlfn.XLOOKUP(Tabla1[[#This Row],[Código_Actividad]],CodigoActividad,Tabla2[Actividades Programables Presupuestables],"",0))</f>
        <v>Ejecución celebración día mundial de la calidad</v>
      </c>
      <c r="I219" s="498">
        <f>IFERROR(VLOOKUP('Formulario PPGR3'!$G219,'Formulario PPGR2'!$H$9:$V$721,15,FALSE),"")</f>
        <v>1</v>
      </c>
      <c r="J219" s="502" t="s">
        <v>1999</v>
      </c>
      <c r="K219" s="500" t="str">
        <f>IF(Tabla1[[#This Row],[Insumos]]="","",_xlfn.XLOOKUP(Tabla1[[#This Row],[Insumos]],Tabla10[Insumo],Tabla10[InsumoAbrev],"",0))</f>
        <v>lsAlimentosyBebidas</v>
      </c>
      <c r="L219" s="501" t="s">
        <v>2009</v>
      </c>
      <c r="M219" s="499" t="str">
        <f>IF(Tabla1[[#This Row],[Descripción]]="","",_xlfn.XLOOKUP(Tabla1[[#This Row],[Descripción]],Tabla10[Descripción],Tabla10[Unidad de Medida],"",0))</f>
        <v>unidad</v>
      </c>
      <c r="N219" s="509">
        <v>2</v>
      </c>
      <c r="O219" s="511">
        <f>IF(Tabla1[[#This Row],[Descripción]]="","",_xlfn.XLOOKUP(Tabla1[[#This Row],[Descripción]],Tabla10[Descripción],Tabla10[Precio Unitario],0))</f>
        <v>65844</v>
      </c>
      <c r="P219" s="511">
        <f>IF(Tabla1[[#This Row],[Cantidad de Insumos]]="","",Tabla1[[#This Row],[Precio Unitario]]*Tabla1[[#This Row],[Cantidad de Insumos]])</f>
        <v>131688</v>
      </c>
      <c r="Q219" s="511" t="str">
        <f>IF(Tabla1[[#This Row],[Descripción]]="","",_xlfn.XLOOKUP(Tabla1[[#This Row],[Descripción]],Tabla10[Descripción],Tabla10[CODIGO PRESUPUESTARIO],0))</f>
        <v>2.3.1.1.01</v>
      </c>
      <c r="R219" s="500" t="s">
        <v>2001</v>
      </c>
    </row>
    <row r="220" spans="2:18" ht="25.5">
      <c r="B220" s="190" t="e">
        <f>IF('Formulario PPGR3'!$G220="","",CONCATENATE('Formulario PPGR3'!$C220,".",'Formulario PPGR3'!$D220,".",'Formulario PPGR3'!$E220,".",'Formulario PPGR3'!$F220))</f>
        <v>#REF!</v>
      </c>
      <c r="C220" s="190" t="e">
        <f>IF('Formulario PPGR3'!$G220="","",'Formulario PPGR1'!#REF!)</f>
        <v>#REF!</v>
      </c>
      <c r="D220" s="190" t="e">
        <f>IF('Formulario PPGR3'!$G220="","",'Formulario PPGR1'!#REF!)</f>
        <v>#REF!</v>
      </c>
      <c r="E220" s="190" t="e">
        <f>IF('Formulario PPGR3'!$G220="","",'Formulario PPGR1'!#REF!)</f>
        <v>#REF!</v>
      </c>
      <c r="F220" s="190" t="e">
        <f>IF('Formulario PPGR3'!$G220="","",'Formulario PPGR1'!#REF!)</f>
        <v>#REF!</v>
      </c>
      <c r="G220" s="507" t="s">
        <v>1874</v>
      </c>
      <c r="H220" s="497" t="str" cm="1">
        <f t="array" ref="H220">IF(Tabla1[[#This Row],[Código_Actividad]]="","",_xlfn.XLOOKUP(Tabla1[[#This Row],[Código_Actividad]],CodigoActividad,Tabla2[Actividades Programables Presupuestables],"",0))</f>
        <v>Ejecución celebración día mundial de la calidad</v>
      </c>
      <c r="I220" s="498">
        <f>IFERROR(VLOOKUP('Formulario PPGR3'!$G220,'Formulario PPGR2'!$H$9:$V$721,15,FALSE),"")</f>
        <v>1</v>
      </c>
      <c r="J220" s="502" t="s">
        <v>2035</v>
      </c>
      <c r="K220" s="500" t="str">
        <f>IF(Tabla1[[#This Row],[Insumos]]="","",_xlfn.XLOOKUP(Tabla1[[#This Row],[Insumos]],Tabla10[Insumo],Tabla10[InsumoAbrev],"",0))</f>
        <v>lsEventosGenerales</v>
      </c>
      <c r="L220" s="501" t="s">
        <v>2037</v>
      </c>
      <c r="M220" s="499" t="str">
        <f>IF(Tabla1[[#This Row],[Descripción]]="","",_xlfn.XLOOKUP(Tabla1[[#This Row],[Descripción]],Tabla10[Descripción],Tabla10[Unidad de Medida],"",0))</f>
        <v>unidad</v>
      </c>
      <c r="N220" s="509">
        <v>3</v>
      </c>
      <c r="O220" s="511">
        <f>IF(Tabla1[[#This Row],[Descripción]]="","",_xlfn.XLOOKUP(Tabla1[[#This Row],[Descripción]],Tabla10[Descripción],Tabla10[Precio Unitario],0))</f>
        <v>220917.38</v>
      </c>
      <c r="P220" s="511">
        <f>IF(Tabla1[[#This Row],[Cantidad de Insumos]]="","",Tabla1[[#This Row],[Precio Unitario]]*Tabla1[[#This Row],[Cantidad de Insumos]])</f>
        <v>662752.14</v>
      </c>
      <c r="Q220" s="511" t="str">
        <f>IF(Tabla1[[#This Row],[Descripción]]="","",_xlfn.XLOOKUP(Tabla1[[#This Row],[Descripción]],Tabla10[Descripción],Tabla10[CODIGO PRESUPUESTARIO],0))</f>
        <v>2.2.8.6.01</v>
      </c>
      <c r="R220" s="500" t="s">
        <v>2001</v>
      </c>
    </row>
    <row r="221" spans="2:18" ht="25.5">
      <c r="B221" s="190" t="e">
        <f>IF('Formulario PPGR3'!$G221="","",CONCATENATE('Formulario PPGR3'!$C221,".",'Formulario PPGR3'!$D221,".",'Formulario PPGR3'!$E221,".",'Formulario PPGR3'!$F221))</f>
        <v>#REF!</v>
      </c>
      <c r="C221" s="190" t="e">
        <f>IF('Formulario PPGR3'!$G221="","",'Formulario PPGR1'!#REF!)</f>
        <v>#REF!</v>
      </c>
      <c r="D221" s="190" t="e">
        <f>IF('Formulario PPGR3'!$G221="","",'Formulario PPGR1'!#REF!)</f>
        <v>#REF!</v>
      </c>
      <c r="E221" s="190" t="e">
        <f>IF('Formulario PPGR3'!$G221="","",'Formulario PPGR1'!#REF!)</f>
        <v>#REF!</v>
      </c>
      <c r="F221" s="190" t="e">
        <f>IF('Formulario PPGR3'!$G221="","",'Formulario PPGR1'!#REF!)</f>
        <v>#REF!</v>
      </c>
      <c r="G221" s="507" t="s">
        <v>1938</v>
      </c>
      <c r="H221" s="497" t="str" cm="1">
        <f t="array" ref="H221">IF(Tabla1[[#This Row],[Código_Actividad]]="","",_xlfn.XLOOKUP(Tabla1[[#This Row],[Código_Actividad]],CodigoActividad,Tabla2[Actividades Programables Presupuestables],"",0))</f>
        <v xml:space="preserve">Adiestramiento a ORS y CEAS sobre la nueva versión SISMAP Salud </v>
      </c>
      <c r="I221" s="498">
        <f>IFERROR(VLOOKUP('Formulario PPGR3'!$G221,'Formulario PPGR2'!$H$9:$V$721,15,FALSE),"")</f>
        <v>1</v>
      </c>
      <c r="J221" s="502" t="s">
        <v>2004</v>
      </c>
      <c r="K221" s="500" t="str">
        <f>IF(Tabla1[[#This Row],[Insumos]]="","",_xlfn.XLOOKUP(Tabla1[[#This Row],[Insumos]],Tabla10[Insumo],Tabla10[InsumoAbrev],"",0))</f>
        <v>lsViaticosDP</v>
      </c>
      <c r="L221" s="501" t="s">
        <v>2005</v>
      </c>
      <c r="M221" s="499" t="str">
        <f>IF(Tabla1[[#This Row],[Descripción]]="","",_xlfn.XLOOKUP(Tabla1[[#This Row],[Descripción]],Tabla10[Descripción],Tabla10[Unidad de Medida],"",0))</f>
        <v>Depósito</v>
      </c>
      <c r="N221" s="509">
        <v>30</v>
      </c>
      <c r="O221" s="511">
        <f>IF(Tabla1[[#This Row],[Descripción]]="","",_xlfn.XLOOKUP(Tabla1[[#This Row],[Descripción]],Tabla10[Descripción],Tabla10[Precio Unitario],0))</f>
        <v>2150</v>
      </c>
      <c r="P221" s="511">
        <f>IF(Tabla1[[#This Row],[Cantidad de Insumos]]="","",Tabla1[[#This Row],[Precio Unitario]]*Tabla1[[#This Row],[Cantidad de Insumos]])</f>
        <v>64500</v>
      </c>
      <c r="Q221" s="511" t="str">
        <f>IF(Tabla1[[#This Row],[Descripción]]="","",_xlfn.XLOOKUP(Tabla1[[#This Row],[Descripción]],Tabla10[Descripción],Tabla10[CODIGO PRESUPUESTARIO],0))</f>
        <v>2.2.3.1.01</v>
      </c>
      <c r="R221" s="500" t="s">
        <v>2001</v>
      </c>
    </row>
    <row r="222" spans="2:18" ht="25.5">
      <c r="B222" s="190" t="e">
        <f>IF('Formulario PPGR3'!$G222="","",CONCATENATE('Formulario PPGR3'!$C222,".",'Formulario PPGR3'!$D222,".",'Formulario PPGR3'!$E222,".",'Formulario PPGR3'!$F222))</f>
        <v>#REF!</v>
      </c>
      <c r="C222" s="190" t="e">
        <f>IF('Formulario PPGR3'!$G222="","",'Formulario PPGR1'!#REF!)</f>
        <v>#REF!</v>
      </c>
      <c r="D222" s="190" t="e">
        <f>IF('Formulario PPGR3'!$G222="","",'Formulario PPGR1'!#REF!)</f>
        <v>#REF!</v>
      </c>
      <c r="E222" s="190" t="e">
        <f>IF('Formulario PPGR3'!$G222="","",'Formulario PPGR1'!#REF!)</f>
        <v>#REF!</v>
      </c>
      <c r="F222" s="190" t="e">
        <f>IF('Formulario PPGR3'!$G222="","",'Formulario PPGR1'!#REF!)</f>
        <v>#REF!</v>
      </c>
      <c r="G222" s="507" t="s">
        <v>1938</v>
      </c>
      <c r="H222" s="497" t="str" cm="1">
        <f t="array" ref="H222">IF(Tabla1[[#This Row],[Código_Actividad]]="","",_xlfn.XLOOKUP(Tabla1[[#This Row],[Código_Actividad]],CodigoActividad,Tabla2[Actividades Programables Presupuestables],"",0))</f>
        <v xml:space="preserve">Adiestramiento a ORS y CEAS sobre la nueva versión SISMAP Salud </v>
      </c>
      <c r="I222" s="498">
        <f>IFERROR(VLOOKUP('Formulario PPGR3'!$G222,'Formulario PPGR2'!$H$9:$V$721,15,FALSE),"")</f>
        <v>1</v>
      </c>
      <c r="J222" s="502" t="s">
        <v>2004</v>
      </c>
      <c r="K222" s="500" t="str">
        <f>IF(Tabla1[[#This Row],[Insumos]]="","",_xlfn.XLOOKUP(Tabla1[[#This Row],[Insumos]],Tabla10[Insumo],Tabla10[InsumoAbrev],"",0))</f>
        <v>lsViaticosDP</v>
      </c>
      <c r="L222" s="501" t="s">
        <v>2006</v>
      </c>
      <c r="M222" s="499" t="str">
        <f>IF(Tabla1[[#This Row],[Descripción]]="","",_xlfn.XLOOKUP(Tabla1[[#This Row],[Descripción]],Tabla10[Descripción],Tabla10[Unidad de Medida],"",0))</f>
        <v>Depósito</v>
      </c>
      <c r="N222" s="509">
        <v>10</v>
      </c>
      <c r="O222" s="511">
        <f>IF(Tabla1[[#This Row],[Descripción]]="","",_xlfn.XLOOKUP(Tabla1[[#This Row],[Descripción]],Tabla10[Descripción],Tabla10[Precio Unitario],0))</f>
        <v>1700</v>
      </c>
      <c r="P222" s="511">
        <f>IF(Tabla1[[#This Row],[Cantidad de Insumos]]="","",Tabla1[[#This Row],[Precio Unitario]]*Tabla1[[#This Row],[Cantidad de Insumos]])</f>
        <v>17000</v>
      </c>
      <c r="Q222" s="511" t="str">
        <f>IF(Tabla1[[#This Row],[Descripción]]="","",_xlfn.XLOOKUP(Tabla1[[#This Row],[Descripción]],Tabla10[Descripción],Tabla10[CODIGO PRESUPUESTARIO],0))</f>
        <v>2.2.3.1.01</v>
      </c>
      <c r="R222" s="500" t="s">
        <v>2001</v>
      </c>
    </row>
    <row r="223" spans="2:18" ht="38.25">
      <c r="B223" s="190" t="e">
        <f>IF('Formulario PPGR3'!$G223="","",CONCATENATE('Formulario PPGR3'!$C223,".",'Formulario PPGR3'!$D223,".",'Formulario PPGR3'!$E223,".",'Formulario PPGR3'!$F223))</f>
        <v>#REF!</v>
      </c>
      <c r="C223" s="190" t="e">
        <f>IF('Formulario PPGR3'!$G223="","",'Formulario PPGR1'!#REF!)</f>
        <v>#REF!</v>
      </c>
      <c r="D223" s="190" t="e">
        <f>IF('Formulario PPGR3'!$G223="","",'Formulario PPGR1'!#REF!)</f>
        <v>#REF!</v>
      </c>
      <c r="E223" s="190" t="e">
        <f>IF('Formulario PPGR3'!$G223="","",'Formulario PPGR1'!#REF!)</f>
        <v>#REF!</v>
      </c>
      <c r="F223" s="190" t="e">
        <f>IF('Formulario PPGR3'!$G223="","",'Formulario PPGR1'!#REF!)</f>
        <v>#REF!</v>
      </c>
      <c r="G223" s="507" t="s">
        <v>1946</v>
      </c>
      <c r="H223" s="497" t="str" cm="1">
        <f t="array" ref="H223">IF(Tabla1[[#This Row],[Código_Actividad]]="","",_xlfn.XLOOKUP(Tabla1[[#This Row],[Código_Actividad]],CodigoActividad,Tabla2[Actividades Programables Presupuestables],"",0))</f>
        <v>Ejecución sesiones de calidad con homólogos ORS</v>
      </c>
      <c r="I223" s="498">
        <f>IFERROR(VLOOKUP('Formulario PPGR3'!$G223,'Formulario PPGR2'!$H$9:$V$721,15,FALSE),"")</f>
        <v>1</v>
      </c>
      <c r="J223" s="502" t="s">
        <v>1999</v>
      </c>
      <c r="K223" s="500" t="str">
        <f>IF(Tabla1[[#This Row],[Insumos]]="","",_xlfn.XLOOKUP(Tabla1[[#This Row],[Insumos]],Tabla10[Insumo],Tabla10[InsumoAbrev],"",0))</f>
        <v>lsAlimentosyBebidas</v>
      </c>
      <c r="L223" s="501" t="s">
        <v>2053</v>
      </c>
      <c r="M223" s="499" t="str">
        <f>IF(Tabla1[[#This Row],[Descripción]]="","",_xlfn.XLOOKUP(Tabla1[[#This Row],[Descripción]],Tabla10[Descripción],Tabla10[Unidad de Medida],"",0))</f>
        <v>unidad</v>
      </c>
      <c r="N223" s="509">
        <v>1</v>
      </c>
      <c r="O223" s="511">
        <f>IF(Tabla1[[#This Row],[Descripción]]="","",_xlfn.XLOOKUP(Tabla1[[#This Row],[Descripción]],Tabla10[Descripción],Tabla10[Precio Unitario],0))</f>
        <v>30975</v>
      </c>
      <c r="P223" s="511">
        <f>IF(Tabla1[[#This Row],[Cantidad de Insumos]]="","",Tabla1[[#This Row],[Precio Unitario]]*Tabla1[[#This Row],[Cantidad de Insumos]])</f>
        <v>30975</v>
      </c>
      <c r="Q223" s="511" t="str">
        <f>IF(Tabla1[[#This Row],[Descripción]]="","",_xlfn.XLOOKUP(Tabla1[[#This Row],[Descripción]],Tabla10[Descripción],Tabla10[CODIGO PRESUPUESTARIO],0))</f>
        <v>2.3.1.1.01</v>
      </c>
      <c r="R223" s="500" t="s">
        <v>2001</v>
      </c>
    </row>
    <row r="224" spans="2:18" ht="38.25">
      <c r="B224" s="190" t="e">
        <f>IF('Formulario PPGR3'!$G224="","",CONCATENATE('Formulario PPGR3'!$C224,".",'Formulario PPGR3'!$D224,".",'Formulario PPGR3'!$E224,".",'Formulario PPGR3'!$F224))</f>
        <v>#REF!</v>
      </c>
      <c r="C224" s="190" t="e">
        <f>IF('Formulario PPGR3'!$G224="","",'Formulario PPGR1'!#REF!)</f>
        <v>#REF!</v>
      </c>
      <c r="D224" s="190" t="e">
        <f>IF('Formulario PPGR3'!$G224="","",'Formulario PPGR1'!#REF!)</f>
        <v>#REF!</v>
      </c>
      <c r="E224" s="190" t="e">
        <f>IF('Formulario PPGR3'!$G224="","",'Formulario PPGR1'!#REF!)</f>
        <v>#REF!</v>
      </c>
      <c r="F224" s="190" t="e">
        <f>IF('Formulario PPGR3'!$G224="","",'Formulario PPGR1'!#REF!)</f>
        <v>#REF!</v>
      </c>
      <c r="G224" s="507" t="s">
        <v>1950</v>
      </c>
      <c r="H224" s="497" t="str" cm="1">
        <f t="array" ref="H224">IF(Tabla1[[#This Row],[Código_Actividad]]="","",_xlfn.XLOOKUP(Tabla1[[#This Row],[Código_Actividad]],CodigoActividad,Tabla2[Actividades Programables Presupuestables],"",0))</f>
        <v>Adiestramiento en NOBACI DCSNS</v>
      </c>
      <c r="I224" s="498">
        <f>IFERROR(VLOOKUP('Formulario PPGR3'!$G224,'Formulario PPGR2'!$H$9:$V$721,15,FALSE),"")</f>
        <v>1</v>
      </c>
      <c r="J224" s="502" t="s">
        <v>1999</v>
      </c>
      <c r="K224" s="500" t="str">
        <f>IF(Tabla1[[#This Row],[Insumos]]="","",_xlfn.XLOOKUP(Tabla1[[#This Row],[Insumos]],Tabla10[Insumo],Tabla10[InsumoAbrev],"",0))</f>
        <v>lsAlimentosyBebidas</v>
      </c>
      <c r="L224" s="501" t="s">
        <v>2000</v>
      </c>
      <c r="M224" s="499" t="str">
        <f>IF(Tabla1[[#This Row],[Descripción]]="","",_xlfn.XLOOKUP(Tabla1[[#This Row],[Descripción]],Tabla10[Descripción],Tabla10[Unidad de Medida],"",0))</f>
        <v>unidad</v>
      </c>
      <c r="N224" s="509">
        <v>1</v>
      </c>
      <c r="O224" s="511">
        <f>IF(Tabla1[[#This Row],[Descripción]]="","",_xlfn.XLOOKUP(Tabla1[[#This Row],[Descripción]],Tabla10[Descripción],Tabla10[Precio Unitario],0))</f>
        <v>12626</v>
      </c>
      <c r="P224" s="511">
        <f>IF(Tabla1[[#This Row],[Cantidad de Insumos]]="","",Tabla1[[#This Row],[Precio Unitario]]*Tabla1[[#This Row],[Cantidad de Insumos]])</f>
        <v>12626</v>
      </c>
      <c r="Q224" s="511" t="str">
        <f>IF(Tabla1[[#This Row],[Descripción]]="","",_xlfn.XLOOKUP(Tabla1[[#This Row],[Descripción]],Tabla10[Descripción],Tabla10[CODIGO PRESUPUESTARIO],0))</f>
        <v>2.3.1.1.01</v>
      </c>
      <c r="R224" s="500" t="s">
        <v>2001</v>
      </c>
    </row>
    <row r="225" spans="2:18" ht="38.25">
      <c r="B225" s="190" t="e">
        <f>IF('Formulario PPGR3'!$G225="","",CONCATENATE('Formulario PPGR3'!$C225,".",'Formulario PPGR3'!$D225,".",'Formulario PPGR3'!$E225,".",'Formulario PPGR3'!$F225))</f>
        <v>#REF!</v>
      </c>
      <c r="C225" s="190" t="e">
        <f>IF('Formulario PPGR3'!$G225="","",'Formulario PPGR1'!#REF!)</f>
        <v>#REF!</v>
      </c>
      <c r="D225" s="190" t="e">
        <f>IF('Formulario PPGR3'!$G225="","",'Formulario PPGR1'!#REF!)</f>
        <v>#REF!</v>
      </c>
      <c r="E225" s="190" t="e">
        <f>IF('Formulario PPGR3'!$G225="","",'Formulario PPGR1'!#REF!)</f>
        <v>#REF!</v>
      </c>
      <c r="F225" s="190" t="e">
        <f>IF('Formulario PPGR3'!$G225="","",'Formulario PPGR1'!#REF!)</f>
        <v>#REF!</v>
      </c>
      <c r="G225" s="507" t="s">
        <v>1952</v>
      </c>
      <c r="H225" s="497" t="str" cm="1">
        <f t="array" ref="H225">IF(Tabla1[[#This Row],[Código_Actividad]]="","",_xlfn.XLOOKUP(Tabla1[[#This Row],[Código_Actividad]],CodigoActividad,Tabla2[Actividades Programables Presupuestables],"",0))</f>
        <v>Adiestramiento en gestión de riesgos DCSNS</v>
      </c>
      <c r="I225" s="498">
        <f>IFERROR(VLOOKUP('Formulario PPGR3'!$G225,'Formulario PPGR2'!$H$9:$V$721,15,FALSE),"")</f>
        <v>1</v>
      </c>
      <c r="J225" s="502" t="s">
        <v>1999</v>
      </c>
      <c r="K225" s="500" t="str">
        <f>IF(Tabla1[[#This Row],[Insumos]]="","",_xlfn.XLOOKUP(Tabla1[[#This Row],[Insumos]],Tabla10[Insumo],Tabla10[InsumoAbrev],"",0))</f>
        <v>lsAlimentosyBebidas</v>
      </c>
      <c r="L225" s="501" t="s">
        <v>2000</v>
      </c>
      <c r="M225" s="499" t="str">
        <f>IF(Tabla1[[#This Row],[Descripción]]="","",_xlfn.XLOOKUP(Tabla1[[#This Row],[Descripción]],Tabla10[Descripción],Tabla10[Unidad de Medida],"",0))</f>
        <v>unidad</v>
      </c>
      <c r="N225" s="509">
        <v>1</v>
      </c>
      <c r="O225" s="511">
        <f>IF(Tabla1[[#This Row],[Descripción]]="","",_xlfn.XLOOKUP(Tabla1[[#This Row],[Descripción]],Tabla10[Descripción],Tabla10[Precio Unitario],0))</f>
        <v>12626</v>
      </c>
      <c r="P225" s="511">
        <f>IF(Tabla1[[#This Row],[Cantidad de Insumos]]="","",Tabla1[[#This Row],[Precio Unitario]]*Tabla1[[#This Row],[Cantidad de Insumos]])</f>
        <v>12626</v>
      </c>
      <c r="Q225" s="511" t="str">
        <f>IF(Tabla1[[#This Row],[Descripción]]="","",_xlfn.XLOOKUP(Tabla1[[#This Row],[Descripción]],Tabla10[Descripción],Tabla10[CODIGO PRESUPUESTARIO],0))</f>
        <v>2.3.1.1.01</v>
      </c>
      <c r="R225" s="500" t="s">
        <v>2001</v>
      </c>
    </row>
    <row r="226" spans="2:18">
      <c r="B226" s="190" t="e">
        <f>IF('Formulario PPGR3'!$G226="","",CONCATENATE('Formulario PPGR3'!$C226,".",'Formulario PPGR3'!$D226,".",'Formulario PPGR3'!$E226,".",'Formulario PPGR3'!$F226))</f>
        <v>#REF!</v>
      </c>
      <c r="C226" s="190" t="e">
        <f>IF('Formulario PPGR3'!$G226="","",'Formulario PPGR1'!#REF!)</f>
        <v>#REF!</v>
      </c>
      <c r="D226" s="190" t="e">
        <f>IF('Formulario PPGR3'!$G226="","",'Formulario PPGR1'!#REF!)</f>
        <v>#REF!</v>
      </c>
      <c r="E226" s="190" t="e">
        <f>IF('Formulario PPGR3'!$G226="","",'Formulario PPGR1'!#REF!)</f>
        <v>#REF!</v>
      </c>
      <c r="F226" s="190" t="e">
        <f>IF('Formulario PPGR3'!$G226="","",'Formulario PPGR1'!#REF!)</f>
        <v>#REF!</v>
      </c>
      <c r="G226" s="507" t="s">
        <v>1960</v>
      </c>
      <c r="H226" s="497" t="str" cm="1">
        <f t="array" ref="H226">IF(Tabla1[[#This Row],[Código_Actividad]]="","",_xlfn.XLOOKUP(Tabla1[[#This Row],[Código_Actividad]],CodigoActividad,Tabla2[Actividades Programables Presupuestables],"",0))</f>
        <v>Adiestramiento en gestión de riesgos y NOBACI en ORS</v>
      </c>
      <c r="I226" s="498">
        <f>IFERROR(VLOOKUP('Formulario PPGR3'!$G226,'Formulario PPGR2'!$H$9:$V$721,15,FALSE),"")</f>
        <v>1</v>
      </c>
      <c r="J226" s="502" t="s">
        <v>2004</v>
      </c>
      <c r="K226" s="500" t="str">
        <f>IF(Tabla1[[#This Row],[Insumos]]="","",_xlfn.XLOOKUP(Tabla1[[#This Row],[Insumos]],Tabla10[Insumo],Tabla10[InsumoAbrev],"",0))</f>
        <v>lsViaticosDP</v>
      </c>
      <c r="L226" s="501" t="s">
        <v>2005</v>
      </c>
      <c r="M226" s="499" t="str">
        <f>IF(Tabla1[[#This Row],[Descripción]]="","",_xlfn.XLOOKUP(Tabla1[[#This Row],[Descripción]],Tabla10[Descripción],Tabla10[Unidad de Medida],"",0))</f>
        <v>Depósito</v>
      </c>
      <c r="N226" s="509">
        <v>30</v>
      </c>
      <c r="O226" s="511">
        <f>IF(Tabla1[[#This Row],[Descripción]]="","",_xlfn.XLOOKUP(Tabla1[[#This Row],[Descripción]],Tabla10[Descripción],Tabla10[Precio Unitario],0))</f>
        <v>2150</v>
      </c>
      <c r="P226" s="511">
        <f>IF(Tabla1[[#This Row],[Cantidad de Insumos]]="","",Tabla1[[#This Row],[Precio Unitario]]*Tabla1[[#This Row],[Cantidad de Insumos]])</f>
        <v>64500</v>
      </c>
      <c r="Q226" s="511" t="str">
        <f>IF(Tabla1[[#This Row],[Descripción]]="","",_xlfn.XLOOKUP(Tabla1[[#This Row],[Descripción]],Tabla10[Descripción],Tabla10[CODIGO PRESUPUESTARIO],0))</f>
        <v>2.2.3.1.01</v>
      </c>
      <c r="R226" s="500" t="s">
        <v>2001</v>
      </c>
    </row>
    <row r="227" spans="2:18">
      <c r="B227" s="190" t="e">
        <f>IF('Formulario PPGR3'!$G227="","",CONCATENATE('Formulario PPGR3'!$C227,".",'Formulario PPGR3'!$D227,".",'Formulario PPGR3'!$E227,".",'Formulario PPGR3'!$F227))</f>
        <v>#REF!</v>
      </c>
      <c r="C227" s="190" t="e">
        <f>IF('Formulario PPGR3'!$G227="","",'Formulario PPGR1'!#REF!)</f>
        <v>#REF!</v>
      </c>
      <c r="D227" s="190" t="e">
        <f>IF('Formulario PPGR3'!$G227="","",'Formulario PPGR1'!#REF!)</f>
        <v>#REF!</v>
      </c>
      <c r="E227" s="190" t="e">
        <f>IF('Formulario PPGR3'!$G227="","",'Formulario PPGR1'!#REF!)</f>
        <v>#REF!</v>
      </c>
      <c r="F227" s="190" t="e">
        <f>IF('Formulario PPGR3'!$G227="","",'Formulario PPGR1'!#REF!)</f>
        <v>#REF!</v>
      </c>
      <c r="G227" s="507" t="s">
        <v>1960</v>
      </c>
      <c r="H227" s="497" t="str" cm="1">
        <f t="array" ref="H227">IF(Tabla1[[#This Row],[Código_Actividad]]="","",_xlfn.XLOOKUP(Tabla1[[#This Row],[Código_Actividad]],CodigoActividad,Tabla2[Actividades Programables Presupuestables],"",0))</f>
        <v>Adiestramiento en gestión de riesgos y NOBACI en ORS</v>
      </c>
      <c r="I227" s="498">
        <f>IFERROR(VLOOKUP('Formulario PPGR3'!$G227,'Formulario PPGR2'!$H$9:$V$721,15,FALSE),"")</f>
        <v>1</v>
      </c>
      <c r="J227" s="502" t="s">
        <v>2004</v>
      </c>
      <c r="K227" s="500" t="str">
        <f>IF(Tabla1[[#This Row],[Insumos]]="","",_xlfn.XLOOKUP(Tabla1[[#This Row],[Insumos]],Tabla10[Insumo],Tabla10[InsumoAbrev],"",0))</f>
        <v>lsViaticosDP</v>
      </c>
      <c r="L227" s="501" t="s">
        <v>2006</v>
      </c>
      <c r="M227" s="499" t="str">
        <f>IF(Tabla1[[#This Row],[Descripción]]="","",_xlfn.XLOOKUP(Tabla1[[#This Row],[Descripción]],Tabla10[Descripción],Tabla10[Unidad de Medida],"",0))</f>
        <v>Depósito</v>
      </c>
      <c r="N227" s="509">
        <v>10</v>
      </c>
      <c r="O227" s="511">
        <f>IF(Tabla1[[#This Row],[Descripción]]="","",_xlfn.XLOOKUP(Tabla1[[#This Row],[Descripción]],Tabla10[Descripción],Tabla10[Precio Unitario],0))</f>
        <v>1700</v>
      </c>
      <c r="P227" s="511">
        <f>IF(Tabla1[[#This Row],[Cantidad de Insumos]]="","",Tabla1[[#This Row],[Precio Unitario]]*Tabla1[[#This Row],[Cantidad de Insumos]])</f>
        <v>17000</v>
      </c>
      <c r="Q227" s="511" t="str">
        <f>IF(Tabla1[[#This Row],[Descripción]]="","",_xlfn.XLOOKUP(Tabla1[[#This Row],[Descripción]],Tabla10[Descripción],Tabla10[CODIGO PRESUPUESTARIO],0))</f>
        <v>2.2.3.1.01</v>
      </c>
      <c r="R227" s="500" t="s">
        <v>2001</v>
      </c>
    </row>
    <row r="228" spans="2:18" ht="38.25">
      <c r="B228" s="190" t="e">
        <f>IF('Formulario PPGR3'!$G228="","",CONCATENATE('Formulario PPGR3'!$C228,".",'Formulario PPGR3'!$D228,".",'Formulario PPGR3'!$E228,".",'Formulario PPGR3'!$F228))</f>
        <v>#REF!</v>
      </c>
      <c r="C228" s="190" t="e">
        <f>IF('Formulario PPGR3'!$G228="","",'Formulario PPGR1'!#REF!)</f>
        <v>#REF!</v>
      </c>
      <c r="D228" s="190" t="e">
        <f>IF('Formulario PPGR3'!$G228="","",'Formulario PPGR1'!#REF!)</f>
        <v>#REF!</v>
      </c>
      <c r="E228" s="190" t="e">
        <f>IF('Formulario PPGR3'!$G228="","",'Formulario PPGR1'!#REF!)</f>
        <v>#REF!</v>
      </c>
      <c r="F228" s="190" t="e">
        <f>IF('Formulario PPGR3'!$G228="","",'Formulario PPGR1'!#REF!)</f>
        <v>#REF!</v>
      </c>
      <c r="G228" s="507" t="s">
        <v>1983</v>
      </c>
      <c r="H228" s="497" t="str" cm="1">
        <f t="array" ref="H228">IF(Tabla1[[#This Row],[Código_Actividad]]="","",_xlfn.XLOOKUP(Tabla1[[#This Row],[Código_Actividad]],CodigoActividad,Tabla2[Actividades Programables Presupuestables],"",0))</f>
        <v>Seguimiento a los acuerdos derivados de reunión de la revisión por la dirección</v>
      </c>
      <c r="I228" s="498">
        <f>IFERROR(VLOOKUP('Formulario PPGR3'!$G228,'Formulario PPGR2'!$H$9:$V$721,15,FALSE),"")</f>
        <v>1</v>
      </c>
      <c r="J228" s="502" t="s">
        <v>1999</v>
      </c>
      <c r="K228" s="500" t="str">
        <f>IF(Tabla1[[#This Row],[Insumos]]="","",_xlfn.XLOOKUP(Tabla1[[#This Row],[Insumos]],Tabla10[Insumo],Tabla10[InsumoAbrev],"",0))</f>
        <v>lsAlimentosyBebidas</v>
      </c>
      <c r="L228" s="501" t="s">
        <v>2053</v>
      </c>
      <c r="M228" s="499" t="str">
        <f>IF(Tabla1[[#This Row],[Descripción]]="","",_xlfn.XLOOKUP(Tabla1[[#This Row],[Descripción]],Tabla10[Descripción],Tabla10[Unidad de Medida],"",0))</f>
        <v>unidad</v>
      </c>
      <c r="N228" s="509">
        <v>3</v>
      </c>
      <c r="O228" s="511">
        <f>IF(Tabla1[[#This Row],[Descripción]]="","",_xlfn.XLOOKUP(Tabla1[[#This Row],[Descripción]],Tabla10[Descripción],Tabla10[Precio Unitario],0))</f>
        <v>30975</v>
      </c>
      <c r="P228" s="511">
        <f>IF(Tabla1[[#This Row],[Cantidad de Insumos]]="","",Tabla1[[#This Row],[Precio Unitario]]*Tabla1[[#This Row],[Cantidad de Insumos]])</f>
        <v>92925</v>
      </c>
      <c r="Q228" s="511" t="str">
        <f>IF(Tabla1[[#This Row],[Descripción]]="","",_xlfn.XLOOKUP(Tabla1[[#This Row],[Descripción]],Tabla10[Descripción],Tabla10[CODIGO PRESUPUESTARIO],0))</f>
        <v>2.3.1.1.01</v>
      </c>
      <c r="R228" s="500" t="s">
        <v>2001</v>
      </c>
    </row>
    <row r="229" spans="2:18" ht="25.5">
      <c r="B229" s="190" t="e">
        <f>IF('Formulario PPGR3'!$G229="","",CONCATENATE('Formulario PPGR3'!$C229,".",'Formulario PPGR3'!$D229,".",'Formulario PPGR3'!$E229,".",'Formulario PPGR3'!$F229))</f>
        <v>#REF!</v>
      </c>
      <c r="C229" s="190" t="e">
        <f>IF('Formulario PPGR3'!$G229="","",'Formulario PPGR1'!#REF!)</f>
        <v>#REF!</v>
      </c>
      <c r="D229" s="190" t="e">
        <f>IF('Formulario PPGR3'!$G229="","",'Formulario PPGR1'!#REF!)</f>
        <v>#REF!</v>
      </c>
      <c r="E229" s="190" t="e">
        <f>IF('Formulario PPGR3'!$G229="","",'Formulario PPGR1'!#REF!)</f>
        <v>#REF!</v>
      </c>
      <c r="F229" s="190" t="e">
        <f>IF('Formulario PPGR3'!$G229="","",'Formulario PPGR1'!#REF!)</f>
        <v>#REF!</v>
      </c>
      <c r="G229" s="507" t="s">
        <v>1745</v>
      </c>
      <c r="H229" s="497" t="str" cm="1">
        <f t="array" ref="H229">IF(Tabla1[[#This Row],[Código_Actividad]]="","",_xlfn.XLOOKUP(Tabla1[[#This Row],[Código_Actividad]],CodigoActividad,Tabla2[Actividades Programables Presupuestables],"",0))</f>
        <v>Identificación de los criterios de implementación de las normas ISO 37001:2016 e ISO 37301:201</v>
      </c>
      <c r="I229" s="498">
        <f>IFERROR(VLOOKUP('Formulario PPGR3'!$G229,'Formulario PPGR2'!$H$9:$V$721,15,FALSE),"")</f>
        <v>1</v>
      </c>
      <c r="J229" s="502" t="s">
        <v>2015</v>
      </c>
      <c r="K229" s="500" t="str">
        <f>IF(Tabla1[[#This Row],[Insumos]]="","",_xlfn.XLOOKUP(Tabla1[[#This Row],[Insumos]],Tabla10[Insumo],Tabla10[InsumoAbrev],"",0))</f>
        <v>lsServiciosTecnicosProfesionales</v>
      </c>
      <c r="L229" s="501" t="s">
        <v>2016</v>
      </c>
      <c r="M229" s="499" t="str">
        <f>IF(Tabla1[[#This Row],[Descripción]]="","",_xlfn.XLOOKUP(Tabla1[[#This Row],[Descripción]],Tabla10[Descripción],Tabla10[Unidad de Medida],"",0))</f>
        <v xml:space="preserve">Cheque </v>
      </c>
      <c r="N229" s="509">
        <v>500</v>
      </c>
      <c r="O229" s="511">
        <f>IF(Tabla1[[#This Row],[Descripción]]="","",_xlfn.XLOOKUP(Tabla1[[#This Row],[Descripción]],Tabla10[Descripción],Tabla10[Precio Unitario],0))</f>
        <v>3000</v>
      </c>
      <c r="P229" s="511">
        <f>IF(Tabla1[[#This Row],[Cantidad de Insumos]]="","",Tabla1[[#This Row],[Precio Unitario]]*Tabla1[[#This Row],[Cantidad de Insumos]])</f>
        <v>1500000</v>
      </c>
      <c r="Q229" s="511" t="str">
        <f>IF(Tabla1[[#This Row],[Descripción]]="","",_xlfn.XLOOKUP(Tabla1[[#This Row],[Descripción]],Tabla10[Descripción],Tabla10[CODIGO PRESUPUESTARIO],0))</f>
        <v>2.2.8.7.06</v>
      </c>
      <c r="R229" s="500" t="s">
        <v>2001</v>
      </c>
    </row>
    <row r="230" spans="2:18">
      <c r="B230" s="190" t="e">
        <f>IF('Formulario PPGR3'!$G230="","",CONCATENATE('Formulario PPGR3'!$C230,".",'Formulario PPGR3'!$D230,".",'Formulario PPGR3'!$E230,".",'Formulario PPGR3'!$F230))</f>
        <v>#REF!</v>
      </c>
      <c r="C230" s="190" t="e">
        <f>IF('Formulario PPGR3'!$G230="","",'Formulario PPGR1'!#REF!)</f>
        <v>#REF!</v>
      </c>
      <c r="D230" s="190" t="e">
        <f>IF('Formulario PPGR3'!$G230="","",'Formulario PPGR1'!#REF!)</f>
        <v>#REF!</v>
      </c>
      <c r="E230" s="190" t="e">
        <f>IF('Formulario PPGR3'!$G230="","",'Formulario PPGR1'!#REF!)</f>
        <v>#REF!</v>
      </c>
      <c r="F230" s="190" t="e">
        <f>IF('Formulario PPGR3'!$G230="","",'Formulario PPGR1'!#REF!)</f>
        <v>#REF!</v>
      </c>
      <c r="G230" s="507" t="s">
        <v>1752</v>
      </c>
      <c r="H230" s="497" t="str" cm="1">
        <f t="array" ref="H230">IF(Tabla1[[#This Row],[Código_Actividad]]="","",_xlfn.XLOOKUP(Tabla1[[#This Row],[Código_Actividad]],CodigoActividad,Tabla2[Actividades Programables Presupuestables],"",0))</f>
        <v>Seguimiento a los casos litigiosos a nivel nacional.</v>
      </c>
      <c r="I230" s="498">
        <f>IFERROR(VLOOKUP('Formulario PPGR3'!$G230,'Formulario PPGR2'!$H$9:$V$721,15,FALSE),"")</f>
        <v>4</v>
      </c>
      <c r="J230" s="502" t="s">
        <v>2004</v>
      </c>
      <c r="K230" s="500" t="str">
        <f>IF(Tabla1[[#This Row],[Insumos]]="","",_xlfn.XLOOKUP(Tabla1[[#This Row],[Insumos]],Tabla10[Insumo],Tabla10[InsumoAbrev],"",0))</f>
        <v>lsViaticosDP</v>
      </c>
      <c r="L230" s="501" t="s">
        <v>2019</v>
      </c>
      <c r="M230" s="499" t="str">
        <f>IF(Tabla1[[#This Row],[Descripción]]="","",_xlfn.XLOOKUP(Tabla1[[#This Row],[Descripción]],Tabla10[Descripción],Tabla10[Unidad de Medida],"",0))</f>
        <v>Depósito</v>
      </c>
      <c r="N230" s="509">
        <v>50</v>
      </c>
      <c r="O230" s="511">
        <f>IF(Tabla1[[#This Row],[Descripción]]="","",_xlfn.XLOOKUP(Tabla1[[#This Row],[Descripción]],Tabla10[Descripción],Tabla10[Precio Unitario],0))</f>
        <v>4750</v>
      </c>
      <c r="P230" s="511">
        <f>IF(Tabla1[[#This Row],[Cantidad de Insumos]]="","",Tabla1[[#This Row],[Precio Unitario]]*Tabla1[[#This Row],[Cantidad de Insumos]])</f>
        <v>237500</v>
      </c>
      <c r="Q230" s="511" t="str">
        <f>IF(Tabla1[[#This Row],[Descripción]]="","",_xlfn.XLOOKUP(Tabla1[[#This Row],[Descripción]],Tabla10[Descripción],Tabla10[CODIGO PRESUPUESTARIO],0))</f>
        <v>2.2.3.1.01</v>
      </c>
      <c r="R230" s="500" t="s">
        <v>2001</v>
      </c>
    </row>
    <row r="231" spans="2:18">
      <c r="B231" s="190" t="e">
        <f>IF('Formulario PPGR3'!$G231="","",CONCATENATE('Formulario PPGR3'!$C231,".",'Formulario PPGR3'!$D231,".",'Formulario PPGR3'!$E231,".",'Formulario PPGR3'!$F231))</f>
        <v>#REF!</v>
      </c>
      <c r="C231" s="190" t="e">
        <f>IF('Formulario PPGR3'!$G231="","",'Formulario PPGR1'!#REF!)</f>
        <v>#REF!</v>
      </c>
      <c r="D231" s="190" t="e">
        <f>IF('Formulario PPGR3'!$G231="","",'Formulario PPGR1'!#REF!)</f>
        <v>#REF!</v>
      </c>
      <c r="E231" s="190" t="e">
        <f>IF('Formulario PPGR3'!$G231="","",'Formulario PPGR1'!#REF!)</f>
        <v>#REF!</v>
      </c>
      <c r="F231" s="190" t="e">
        <f>IF('Formulario PPGR3'!$G231="","",'Formulario PPGR1'!#REF!)</f>
        <v>#REF!</v>
      </c>
      <c r="G231" s="507" t="s">
        <v>1752</v>
      </c>
      <c r="H231" s="497" t="str" cm="1">
        <f t="array" ref="H231">IF(Tabla1[[#This Row],[Código_Actividad]]="","",_xlfn.XLOOKUP(Tabla1[[#This Row],[Código_Actividad]],CodigoActividad,Tabla2[Actividades Programables Presupuestables],"",0))</f>
        <v>Seguimiento a los casos litigiosos a nivel nacional.</v>
      </c>
      <c r="I231" s="498">
        <f>IFERROR(VLOOKUP('Formulario PPGR3'!$G231,'Formulario PPGR2'!$H$9:$V$721,15,FALSE),"")</f>
        <v>4</v>
      </c>
      <c r="J231" s="502" t="s">
        <v>2004</v>
      </c>
      <c r="K231" s="500" t="str">
        <f>IF(Tabla1[[#This Row],[Insumos]]="","",_xlfn.XLOOKUP(Tabla1[[#This Row],[Insumos]],Tabla10[Insumo],Tabla10[InsumoAbrev],"",0))</f>
        <v>lsViaticosDP</v>
      </c>
      <c r="L231" s="501" t="s">
        <v>2005</v>
      </c>
      <c r="M231" s="499" t="str">
        <f>IF(Tabla1[[#This Row],[Descripción]]="","",_xlfn.XLOOKUP(Tabla1[[#This Row],[Descripción]],Tabla10[Descripción],Tabla10[Unidad de Medida],"",0))</f>
        <v>Depósito</v>
      </c>
      <c r="N231" s="509">
        <v>50</v>
      </c>
      <c r="O231" s="511">
        <f>IF(Tabla1[[#This Row],[Descripción]]="","",_xlfn.XLOOKUP(Tabla1[[#This Row],[Descripción]],Tabla10[Descripción],Tabla10[Precio Unitario],0))</f>
        <v>2150</v>
      </c>
      <c r="P231" s="511">
        <f>IF(Tabla1[[#This Row],[Cantidad de Insumos]]="","",Tabla1[[#This Row],[Precio Unitario]]*Tabla1[[#This Row],[Cantidad de Insumos]])</f>
        <v>107500</v>
      </c>
      <c r="Q231" s="511" t="str">
        <f>IF(Tabla1[[#This Row],[Descripción]]="","",_xlfn.XLOOKUP(Tabla1[[#This Row],[Descripción]],Tabla10[Descripción],Tabla10[CODIGO PRESUPUESTARIO],0))</f>
        <v>2.2.3.1.01</v>
      </c>
      <c r="R231" s="500" t="s">
        <v>2001</v>
      </c>
    </row>
    <row r="232" spans="2:18">
      <c r="B232" s="190" t="e">
        <f>IF('Formulario PPGR3'!$G232="","",CONCATENATE('Formulario PPGR3'!$C232,".",'Formulario PPGR3'!$D232,".",'Formulario PPGR3'!$E232,".",'Formulario PPGR3'!$F232))</f>
        <v>#REF!</v>
      </c>
      <c r="C232" s="190" t="e">
        <f>IF('Formulario PPGR3'!$G232="","",'Formulario PPGR1'!#REF!)</f>
        <v>#REF!</v>
      </c>
      <c r="D232" s="190" t="e">
        <f>IF('Formulario PPGR3'!$G232="","",'Formulario PPGR1'!#REF!)</f>
        <v>#REF!</v>
      </c>
      <c r="E232" s="190" t="e">
        <f>IF('Formulario PPGR3'!$G232="","",'Formulario PPGR1'!#REF!)</f>
        <v>#REF!</v>
      </c>
      <c r="F232" s="190" t="e">
        <f>IF('Formulario PPGR3'!$G232="","",'Formulario PPGR1'!#REF!)</f>
        <v>#REF!</v>
      </c>
      <c r="G232" s="507" t="s">
        <v>1752</v>
      </c>
      <c r="H232" s="497" t="str" cm="1">
        <f t="array" ref="H232">IF(Tabla1[[#This Row],[Código_Actividad]]="","",_xlfn.XLOOKUP(Tabla1[[#This Row],[Código_Actividad]],CodigoActividad,Tabla2[Actividades Programables Presupuestables],"",0))</f>
        <v>Seguimiento a los casos litigiosos a nivel nacional.</v>
      </c>
      <c r="I232" s="498">
        <f>IFERROR(VLOOKUP('Formulario PPGR3'!$G232,'Formulario PPGR2'!$H$9:$V$721,15,FALSE),"")</f>
        <v>4</v>
      </c>
      <c r="J232" s="502" t="s">
        <v>2004</v>
      </c>
      <c r="K232" s="500" t="str">
        <f>IF(Tabla1[[#This Row],[Insumos]]="","",_xlfn.XLOOKUP(Tabla1[[#This Row],[Insumos]],Tabla10[Insumo],Tabla10[InsumoAbrev],"",0))</f>
        <v>lsViaticosDP</v>
      </c>
      <c r="L232" s="501" t="s">
        <v>2020</v>
      </c>
      <c r="M232" s="499" t="str">
        <f>IF(Tabla1[[#This Row],[Descripción]]="","",_xlfn.XLOOKUP(Tabla1[[#This Row],[Descripción]],Tabla10[Descripción],Tabla10[Unidad de Medida],"",0))</f>
        <v>Depósito</v>
      </c>
      <c r="N232" s="509">
        <v>50</v>
      </c>
      <c r="O232" s="511">
        <f>IF(Tabla1[[#This Row],[Descripción]]="","",_xlfn.XLOOKUP(Tabla1[[#This Row],[Descripción]],Tabla10[Descripción],Tabla10[Precio Unitario],0))</f>
        <v>3900</v>
      </c>
      <c r="P232" s="511">
        <f>IF(Tabla1[[#This Row],[Cantidad de Insumos]]="","",Tabla1[[#This Row],[Precio Unitario]]*Tabla1[[#This Row],[Cantidad de Insumos]])</f>
        <v>195000</v>
      </c>
      <c r="Q232" s="511" t="str">
        <f>IF(Tabla1[[#This Row],[Descripción]]="","",_xlfn.XLOOKUP(Tabla1[[#This Row],[Descripción]],Tabla10[Descripción],Tabla10[CODIGO PRESUPUESTARIO],0))</f>
        <v>2.2.3.1.01</v>
      </c>
      <c r="R232" s="500" t="s">
        <v>2001</v>
      </c>
    </row>
    <row r="233" spans="2:18">
      <c r="B233" s="190" t="e">
        <f>IF('Formulario PPGR3'!$G233="","",CONCATENATE('Formulario PPGR3'!$C233,".",'Formulario PPGR3'!$D233,".",'Formulario PPGR3'!$E233,".",'Formulario PPGR3'!$F233))</f>
        <v>#REF!</v>
      </c>
      <c r="C233" s="190" t="e">
        <f>IF('Formulario PPGR3'!$G233="","",'Formulario PPGR1'!#REF!)</f>
        <v>#REF!</v>
      </c>
      <c r="D233" s="190" t="e">
        <f>IF('Formulario PPGR3'!$G233="","",'Formulario PPGR1'!#REF!)</f>
        <v>#REF!</v>
      </c>
      <c r="E233" s="190" t="e">
        <f>IF('Formulario PPGR3'!$G233="","",'Formulario PPGR1'!#REF!)</f>
        <v>#REF!</v>
      </c>
      <c r="F233" s="190" t="e">
        <f>IF('Formulario PPGR3'!$G233="","",'Formulario PPGR1'!#REF!)</f>
        <v>#REF!</v>
      </c>
      <c r="G233" s="507" t="s">
        <v>1752</v>
      </c>
      <c r="H233" s="497" t="str" cm="1">
        <f t="array" ref="H233">IF(Tabla1[[#This Row],[Código_Actividad]]="","",_xlfn.XLOOKUP(Tabla1[[#This Row],[Código_Actividad]],CodigoActividad,Tabla2[Actividades Programables Presupuestables],"",0))</f>
        <v>Seguimiento a los casos litigiosos a nivel nacional.</v>
      </c>
      <c r="I233" s="498">
        <f>IFERROR(VLOOKUP('Formulario PPGR3'!$G233,'Formulario PPGR2'!$H$9:$V$721,15,FALSE),"")</f>
        <v>4</v>
      </c>
      <c r="J233" s="502" t="s">
        <v>2004</v>
      </c>
      <c r="K233" s="500" t="str">
        <f>IF(Tabla1[[#This Row],[Insumos]]="","",_xlfn.XLOOKUP(Tabla1[[#This Row],[Insumos]],Tabla10[Insumo],Tabla10[InsumoAbrev],"",0))</f>
        <v>lsViaticosDP</v>
      </c>
      <c r="L233" s="501" t="s">
        <v>2006</v>
      </c>
      <c r="M233" s="499" t="str">
        <f>IF(Tabla1[[#This Row],[Descripción]]="","",_xlfn.XLOOKUP(Tabla1[[#This Row],[Descripción]],Tabla10[Descripción],Tabla10[Unidad de Medida],"",0))</f>
        <v>Depósito</v>
      </c>
      <c r="N233" s="509">
        <v>50</v>
      </c>
      <c r="O233" s="511">
        <f>IF(Tabla1[[#This Row],[Descripción]]="","",_xlfn.XLOOKUP(Tabla1[[#This Row],[Descripción]],Tabla10[Descripción],Tabla10[Precio Unitario],0))</f>
        <v>1700</v>
      </c>
      <c r="P233" s="511">
        <f>IF(Tabla1[[#This Row],[Cantidad de Insumos]]="","",Tabla1[[#This Row],[Precio Unitario]]*Tabla1[[#This Row],[Cantidad de Insumos]])</f>
        <v>85000</v>
      </c>
      <c r="Q233" s="511" t="str">
        <f>IF(Tabla1[[#This Row],[Descripción]]="","",_xlfn.XLOOKUP(Tabla1[[#This Row],[Descripción]],Tabla10[Descripción],Tabla10[CODIGO PRESUPUESTARIO],0))</f>
        <v>2.2.3.1.01</v>
      </c>
      <c r="R233" s="500" t="s">
        <v>2001</v>
      </c>
    </row>
    <row r="234" spans="2:18" ht="25.5">
      <c r="B234" s="190" t="e">
        <f>IF('Formulario PPGR3'!$G234="","",CONCATENATE('Formulario PPGR3'!$C234,".",'Formulario PPGR3'!$D234,".",'Formulario PPGR3'!$E234,".",'Formulario PPGR3'!$F234))</f>
        <v>#REF!</v>
      </c>
      <c r="C234" s="190" t="e">
        <f>IF('Formulario PPGR3'!$G234="","",'Formulario PPGR1'!#REF!)</f>
        <v>#REF!</v>
      </c>
      <c r="D234" s="190" t="e">
        <f>IF('Formulario PPGR3'!$G234="","",'Formulario PPGR1'!#REF!)</f>
        <v>#REF!</v>
      </c>
      <c r="E234" s="190" t="e">
        <f>IF('Formulario PPGR3'!$G234="","",'Formulario PPGR1'!#REF!)</f>
        <v>#REF!</v>
      </c>
      <c r="F234" s="190" t="e">
        <f>IF('Formulario PPGR3'!$G234="","",'Formulario PPGR1'!#REF!)</f>
        <v>#REF!</v>
      </c>
      <c r="G234" s="507" t="s">
        <v>1484</v>
      </c>
      <c r="H234" s="497" t="str" cm="1">
        <f t="array" ref="H234">IF(Tabla1[[#This Row],[Código_Actividad]]="","",_xlfn.XLOOKUP(Tabla1[[#This Row],[Código_Actividad]],CodigoActividad,Tabla2[Actividades Programables Presupuestables],"",0))</f>
        <v>Seguimiento a la elaboración de los estados financieros de los SRS</v>
      </c>
      <c r="I234" s="498">
        <f>IFERROR(VLOOKUP('Formulario PPGR3'!$G234,'Formulario PPGR2'!$H$9:$V$721,15,FALSE),"")</f>
        <v>12</v>
      </c>
      <c r="J234" s="502" t="s">
        <v>2004</v>
      </c>
      <c r="K234" s="500" t="str">
        <f>IF(Tabla1[[#This Row],[Insumos]]="","",_xlfn.XLOOKUP(Tabla1[[#This Row],[Insumos]],Tabla10[Insumo],Tabla10[InsumoAbrev],"",0))</f>
        <v>lsViaticosDP</v>
      </c>
      <c r="L234" s="501" t="s">
        <v>2025</v>
      </c>
      <c r="M234" s="499" t="str">
        <f>IF(Tabla1[[#This Row],[Descripción]]="","",_xlfn.XLOOKUP(Tabla1[[#This Row],[Descripción]],Tabla10[Descripción],Tabla10[Unidad de Medida],"",0))</f>
        <v>Depósito</v>
      </c>
      <c r="N234" s="509">
        <v>24</v>
      </c>
      <c r="O234" s="511">
        <f>IF(Tabla1[[#This Row],[Descripción]]="","",_xlfn.XLOOKUP(Tabla1[[#This Row],[Descripción]],Tabla10[Descripción],Tabla10[Precio Unitario],0))</f>
        <v>5250</v>
      </c>
      <c r="P234" s="511">
        <f>IF(Tabla1[[#This Row],[Cantidad de Insumos]]="","",Tabla1[[#This Row],[Precio Unitario]]*Tabla1[[#This Row],[Cantidad de Insumos]])</f>
        <v>126000</v>
      </c>
      <c r="Q234" s="511" t="str">
        <f>IF(Tabla1[[#This Row],[Descripción]]="","",_xlfn.XLOOKUP(Tabla1[[#This Row],[Descripción]],Tabla10[Descripción],Tabla10[CODIGO PRESUPUESTARIO],0))</f>
        <v>2.2.3.1.01</v>
      </c>
      <c r="R234" s="500" t="s">
        <v>2001</v>
      </c>
    </row>
    <row r="235" spans="2:18" ht="25.5">
      <c r="B235" s="190" t="e">
        <f>IF('Formulario PPGR3'!$G235="","",CONCATENATE('Formulario PPGR3'!$C235,".",'Formulario PPGR3'!$D235,".",'Formulario PPGR3'!$E235,".",'Formulario PPGR3'!$F235))</f>
        <v>#REF!</v>
      </c>
      <c r="C235" s="190" t="e">
        <f>IF('Formulario PPGR3'!$G235="","",'Formulario PPGR1'!#REF!)</f>
        <v>#REF!</v>
      </c>
      <c r="D235" s="190" t="e">
        <f>IF('Formulario PPGR3'!$G235="","",'Formulario PPGR1'!#REF!)</f>
        <v>#REF!</v>
      </c>
      <c r="E235" s="190" t="e">
        <f>IF('Formulario PPGR3'!$G235="","",'Formulario PPGR1'!#REF!)</f>
        <v>#REF!</v>
      </c>
      <c r="F235" s="190" t="e">
        <f>IF('Formulario PPGR3'!$G235="","",'Formulario PPGR1'!#REF!)</f>
        <v>#REF!</v>
      </c>
      <c r="G235" s="507" t="s">
        <v>1484</v>
      </c>
      <c r="H235" s="497" t="str" cm="1">
        <f t="array" ref="H235">IF(Tabla1[[#This Row],[Código_Actividad]]="","",_xlfn.XLOOKUP(Tabla1[[#This Row],[Código_Actividad]],CodigoActividad,Tabla2[Actividades Programables Presupuestables],"",0))</f>
        <v>Seguimiento a la elaboración de los estados financieros de los SRS</v>
      </c>
      <c r="I235" s="498">
        <f>IFERROR(VLOOKUP('Formulario PPGR3'!$G235,'Formulario PPGR2'!$H$9:$V$721,15,FALSE),"")</f>
        <v>12</v>
      </c>
      <c r="J235" s="502" t="s">
        <v>2004</v>
      </c>
      <c r="K235" s="500" t="str">
        <f>IF(Tabla1[[#This Row],[Insumos]]="","",_xlfn.XLOOKUP(Tabla1[[#This Row],[Insumos]],Tabla10[Insumo],Tabla10[InsumoAbrev],"",0))</f>
        <v>lsViaticosDP</v>
      </c>
      <c r="L235" s="501" t="s">
        <v>2019</v>
      </c>
      <c r="M235" s="499" t="str">
        <f>IF(Tabla1[[#This Row],[Descripción]]="","",_xlfn.XLOOKUP(Tabla1[[#This Row],[Descripción]],Tabla10[Descripción],Tabla10[Unidad de Medida],"",0))</f>
        <v>Depósito</v>
      </c>
      <c r="N235" s="509">
        <v>32</v>
      </c>
      <c r="O235" s="511">
        <f>IF(Tabla1[[#This Row],[Descripción]]="","",_xlfn.XLOOKUP(Tabla1[[#This Row],[Descripción]],Tabla10[Descripción],Tabla10[Precio Unitario],0))</f>
        <v>4750</v>
      </c>
      <c r="P235" s="511">
        <f>IF(Tabla1[[#This Row],[Cantidad de Insumos]]="","",Tabla1[[#This Row],[Precio Unitario]]*Tabla1[[#This Row],[Cantidad de Insumos]])</f>
        <v>152000</v>
      </c>
      <c r="Q235" s="511" t="str">
        <f>IF(Tabla1[[#This Row],[Descripción]]="","",_xlfn.XLOOKUP(Tabla1[[#This Row],[Descripción]],Tabla10[Descripción],Tabla10[CODIGO PRESUPUESTARIO],0))</f>
        <v>2.2.3.1.01</v>
      </c>
      <c r="R235" s="500" t="s">
        <v>2001</v>
      </c>
    </row>
    <row r="236" spans="2:18" ht="25.5">
      <c r="B236" s="190" t="e">
        <f>IF('Formulario PPGR3'!$G236="","",CONCATENATE('Formulario PPGR3'!$C236,".",'Formulario PPGR3'!$D236,".",'Formulario PPGR3'!$E236,".",'Formulario PPGR3'!$F236))</f>
        <v>#REF!</v>
      </c>
      <c r="C236" s="190" t="e">
        <f>IF('Formulario PPGR3'!$G236="","",'Formulario PPGR1'!#REF!)</f>
        <v>#REF!</v>
      </c>
      <c r="D236" s="190" t="e">
        <f>IF('Formulario PPGR3'!$G236="","",'Formulario PPGR1'!#REF!)</f>
        <v>#REF!</v>
      </c>
      <c r="E236" s="190" t="e">
        <f>IF('Formulario PPGR3'!$G236="","",'Formulario PPGR1'!#REF!)</f>
        <v>#REF!</v>
      </c>
      <c r="F236" s="190" t="e">
        <f>IF('Formulario PPGR3'!$G236="","",'Formulario PPGR1'!#REF!)</f>
        <v>#REF!</v>
      </c>
      <c r="G236" s="507" t="s">
        <v>1484</v>
      </c>
      <c r="H236" s="497" t="str" cm="1">
        <f t="array" ref="H236">IF(Tabla1[[#This Row],[Código_Actividad]]="","",_xlfn.XLOOKUP(Tabla1[[#This Row],[Código_Actividad]],CodigoActividad,Tabla2[Actividades Programables Presupuestables],"",0))</f>
        <v>Seguimiento a la elaboración de los estados financieros de los SRS</v>
      </c>
      <c r="I236" s="498">
        <f>IFERROR(VLOOKUP('Formulario PPGR3'!$G236,'Formulario PPGR2'!$H$9:$V$721,15,FALSE),"")</f>
        <v>12</v>
      </c>
      <c r="J236" s="502" t="s">
        <v>2004</v>
      </c>
      <c r="K236" s="500" t="str">
        <f>IF(Tabla1[[#This Row],[Insumos]]="","",_xlfn.XLOOKUP(Tabla1[[#This Row],[Insumos]],Tabla10[Insumo],Tabla10[InsumoAbrev],"",0))</f>
        <v>lsViaticosDP</v>
      </c>
      <c r="L236" s="501" t="s">
        <v>2020</v>
      </c>
      <c r="M236" s="499" t="str">
        <f>IF(Tabla1[[#This Row],[Descripción]]="","",_xlfn.XLOOKUP(Tabla1[[#This Row],[Descripción]],Tabla10[Descripción],Tabla10[Unidad de Medida],"",0))</f>
        <v>Depósito</v>
      </c>
      <c r="N236" s="509">
        <v>12</v>
      </c>
      <c r="O236" s="511">
        <f>IF(Tabla1[[#This Row],[Descripción]]="","",_xlfn.XLOOKUP(Tabla1[[#This Row],[Descripción]],Tabla10[Descripción],Tabla10[Precio Unitario],0))</f>
        <v>3900</v>
      </c>
      <c r="P236" s="511">
        <f>IF(Tabla1[[#This Row],[Cantidad de Insumos]]="","",Tabla1[[#This Row],[Precio Unitario]]*Tabla1[[#This Row],[Cantidad de Insumos]])</f>
        <v>46800</v>
      </c>
      <c r="Q236" s="511" t="str">
        <f>IF(Tabla1[[#This Row],[Descripción]]="","",_xlfn.XLOOKUP(Tabla1[[#This Row],[Descripción]],Tabla10[Descripción],Tabla10[CODIGO PRESUPUESTARIO],0))</f>
        <v>2.2.3.1.01</v>
      </c>
      <c r="R236" s="500" t="s">
        <v>2001</v>
      </c>
    </row>
    <row r="237" spans="2:18" ht="25.5">
      <c r="B237" s="190" t="e">
        <f>IF('Formulario PPGR3'!$G237="","",CONCATENATE('Formulario PPGR3'!$C237,".",'Formulario PPGR3'!$D237,".",'Formulario PPGR3'!$E237,".",'Formulario PPGR3'!$F237))</f>
        <v>#REF!</v>
      </c>
      <c r="C237" s="190" t="e">
        <f>IF('Formulario PPGR3'!$G237="","",'Formulario PPGR1'!#REF!)</f>
        <v>#REF!</v>
      </c>
      <c r="D237" s="190" t="e">
        <f>IF('Formulario PPGR3'!$G237="","",'Formulario PPGR1'!#REF!)</f>
        <v>#REF!</v>
      </c>
      <c r="E237" s="190" t="e">
        <f>IF('Formulario PPGR3'!$G237="","",'Formulario PPGR1'!#REF!)</f>
        <v>#REF!</v>
      </c>
      <c r="F237" s="190" t="e">
        <f>IF('Formulario PPGR3'!$G237="","",'Formulario PPGR1'!#REF!)</f>
        <v>#REF!</v>
      </c>
      <c r="G237" s="507" t="s">
        <v>1879</v>
      </c>
      <c r="H237" s="497" t="str" cm="1">
        <f t="array" ref="H237">IF(Tabla1[[#This Row],[Código_Actividad]]="","",_xlfn.XLOOKUP(Tabla1[[#This Row],[Código_Actividad]],CodigoActividad,Tabla2[Actividades Programables Presupuestables],"",0))</f>
        <v>Monitoreo de los planes operativos de la Red (DCSNS, ORS y CEAS)</v>
      </c>
      <c r="I237" s="498">
        <f>IFERROR(VLOOKUP('Formulario PPGR3'!$G237,'Formulario PPGR2'!$H$9:$V$721,15,FALSE),"")</f>
        <v>4</v>
      </c>
      <c r="J237" s="502" t="s">
        <v>2004</v>
      </c>
      <c r="K237" s="500" t="str">
        <f>IF(Tabla1[[#This Row],[Insumos]]="","",_xlfn.XLOOKUP(Tabla1[[#This Row],[Insumos]],Tabla10[Insumo],Tabla10[InsumoAbrev],"",0))</f>
        <v>lsViaticosDP</v>
      </c>
      <c r="L237" s="501" t="s">
        <v>2025</v>
      </c>
      <c r="M237" s="499" t="str">
        <f>IF(Tabla1[[#This Row],[Descripción]]="","",_xlfn.XLOOKUP(Tabla1[[#This Row],[Descripción]],Tabla10[Descripción],Tabla10[Unidad de Medida],"",0))</f>
        <v>Depósito</v>
      </c>
      <c r="N237" s="509">
        <v>60</v>
      </c>
      <c r="O237" s="511">
        <f>IF(Tabla1[[#This Row],[Descripción]]="","",_xlfn.XLOOKUP(Tabla1[[#This Row],[Descripción]],Tabla10[Descripción],Tabla10[Precio Unitario],0))</f>
        <v>5250</v>
      </c>
      <c r="P237" s="511">
        <f>IF(Tabla1[[#This Row],[Cantidad de Insumos]]="","",Tabla1[[#This Row],[Precio Unitario]]*Tabla1[[#This Row],[Cantidad de Insumos]])</f>
        <v>315000</v>
      </c>
      <c r="Q237" s="511" t="str">
        <f>IF(Tabla1[[#This Row],[Descripción]]="","",_xlfn.XLOOKUP(Tabla1[[#This Row],[Descripción]],Tabla10[Descripción],Tabla10[CODIGO PRESUPUESTARIO],0))</f>
        <v>2.2.3.1.01</v>
      </c>
      <c r="R237" s="500" t="s">
        <v>2001</v>
      </c>
    </row>
    <row r="238" spans="2:18" ht="25.5">
      <c r="B238" s="190" t="e">
        <f>IF('Formulario PPGR3'!$G238="","",CONCATENATE('Formulario PPGR3'!$C238,".",'Formulario PPGR3'!$D238,".",'Formulario PPGR3'!$E238,".",'Formulario PPGR3'!$F238))</f>
        <v>#REF!</v>
      </c>
      <c r="C238" s="190" t="e">
        <f>IF('Formulario PPGR3'!$G238="","",'Formulario PPGR1'!#REF!)</f>
        <v>#REF!</v>
      </c>
      <c r="D238" s="190" t="e">
        <f>IF('Formulario PPGR3'!$G238="","",'Formulario PPGR1'!#REF!)</f>
        <v>#REF!</v>
      </c>
      <c r="E238" s="190" t="e">
        <f>IF('Formulario PPGR3'!$G238="","",'Formulario PPGR1'!#REF!)</f>
        <v>#REF!</v>
      </c>
      <c r="F238" s="190" t="e">
        <f>IF('Formulario PPGR3'!$G238="","",'Formulario PPGR1'!#REF!)</f>
        <v>#REF!</v>
      </c>
      <c r="G238" s="507" t="s">
        <v>1879</v>
      </c>
      <c r="H238" s="497" t="str" cm="1">
        <f t="array" ref="H238">IF(Tabla1[[#This Row],[Código_Actividad]]="","",_xlfn.XLOOKUP(Tabla1[[#This Row],[Código_Actividad]],CodigoActividad,Tabla2[Actividades Programables Presupuestables],"",0))</f>
        <v>Monitoreo de los planes operativos de la Red (DCSNS, ORS y CEAS)</v>
      </c>
      <c r="I238" s="498">
        <f>IFERROR(VLOOKUP('Formulario PPGR3'!$G238,'Formulario PPGR2'!$H$9:$V$721,15,FALSE),"")</f>
        <v>4</v>
      </c>
      <c r="J238" s="502" t="s">
        <v>2004</v>
      </c>
      <c r="K238" s="500" t="str">
        <f>IF(Tabla1[[#This Row],[Insumos]]="","",_xlfn.XLOOKUP(Tabla1[[#This Row],[Insumos]],Tabla10[Insumo],Tabla10[InsumoAbrev],"",0))</f>
        <v>lsViaticosDP</v>
      </c>
      <c r="L238" s="501" t="s">
        <v>2019</v>
      </c>
      <c r="M238" s="499" t="str">
        <f>IF(Tabla1[[#This Row],[Descripción]]="","",_xlfn.XLOOKUP(Tabla1[[#This Row],[Descripción]],Tabla10[Descripción],Tabla10[Unidad de Medida],"",0))</f>
        <v>Depósito</v>
      </c>
      <c r="N238" s="509">
        <v>200</v>
      </c>
      <c r="O238" s="511">
        <f>IF(Tabla1[[#This Row],[Descripción]]="","",_xlfn.XLOOKUP(Tabla1[[#This Row],[Descripción]],Tabla10[Descripción],Tabla10[Precio Unitario],0))</f>
        <v>4750</v>
      </c>
      <c r="P238" s="511">
        <f>IF(Tabla1[[#This Row],[Cantidad de Insumos]]="","",Tabla1[[#This Row],[Precio Unitario]]*Tabla1[[#This Row],[Cantidad de Insumos]])</f>
        <v>950000</v>
      </c>
      <c r="Q238" s="511" t="str">
        <f>IF(Tabla1[[#This Row],[Descripción]]="","",_xlfn.XLOOKUP(Tabla1[[#This Row],[Descripción]],Tabla10[Descripción],Tabla10[CODIGO PRESUPUESTARIO],0))</f>
        <v>2.2.3.1.01</v>
      </c>
      <c r="R238" s="500" t="s">
        <v>2001</v>
      </c>
    </row>
    <row r="239" spans="2:18" ht="25.5">
      <c r="B239" s="190" t="e">
        <f>IF('Formulario PPGR3'!$G239="","",CONCATENATE('Formulario PPGR3'!$C239,".",'Formulario PPGR3'!$D239,".",'Formulario PPGR3'!$E239,".",'Formulario PPGR3'!$F239))</f>
        <v>#REF!</v>
      </c>
      <c r="C239" s="190" t="e">
        <f>IF('Formulario PPGR3'!$G239="","",'Formulario PPGR1'!#REF!)</f>
        <v>#REF!</v>
      </c>
      <c r="D239" s="190" t="e">
        <f>IF('Formulario PPGR3'!$G239="","",'Formulario PPGR1'!#REF!)</f>
        <v>#REF!</v>
      </c>
      <c r="E239" s="190" t="e">
        <f>IF('Formulario PPGR3'!$G239="","",'Formulario PPGR1'!#REF!)</f>
        <v>#REF!</v>
      </c>
      <c r="F239" s="190" t="e">
        <f>IF('Formulario PPGR3'!$G239="","",'Formulario PPGR1'!#REF!)</f>
        <v>#REF!</v>
      </c>
      <c r="G239" s="507" t="s">
        <v>1879</v>
      </c>
      <c r="H239" s="497" t="str" cm="1">
        <f t="array" ref="H239">IF(Tabla1[[#This Row],[Código_Actividad]]="","",_xlfn.XLOOKUP(Tabla1[[#This Row],[Código_Actividad]],CodigoActividad,Tabla2[Actividades Programables Presupuestables],"",0))</f>
        <v>Monitoreo de los planes operativos de la Red (DCSNS, ORS y CEAS)</v>
      </c>
      <c r="I239" s="498">
        <f>IFERROR(VLOOKUP('Formulario PPGR3'!$G239,'Formulario PPGR2'!$H$9:$V$721,15,FALSE),"")</f>
        <v>4</v>
      </c>
      <c r="J239" s="502" t="s">
        <v>2004</v>
      </c>
      <c r="K239" s="500" t="str">
        <f>IF(Tabla1[[#This Row],[Insumos]]="","",_xlfn.XLOOKUP(Tabla1[[#This Row],[Insumos]],Tabla10[Insumo],Tabla10[InsumoAbrev],"",0))</f>
        <v>lsViaticosDP</v>
      </c>
      <c r="L239" s="501" t="s">
        <v>2020</v>
      </c>
      <c r="M239" s="499" t="str">
        <f>IF(Tabla1[[#This Row],[Descripción]]="","",_xlfn.XLOOKUP(Tabla1[[#This Row],[Descripción]],Tabla10[Descripción],Tabla10[Unidad de Medida],"",0))</f>
        <v>Depósito</v>
      </c>
      <c r="N239" s="509">
        <v>8</v>
      </c>
      <c r="O239" s="511">
        <f>IF(Tabla1[[#This Row],[Descripción]]="","",_xlfn.XLOOKUP(Tabla1[[#This Row],[Descripción]],Tabla10[Descripción],Tabla10[Precio Unitario],0))</f>
        <v>3900</v>
      </c>
      <c r="P239" s="511">
        <f>IF(Tabla1[[#This Row],[Cantidad de Insumos]]="","",Tabla1[[#This Row],[Precio Unitario]]*Tabla1[[#This Row],[Cantidad de Insumos]])</f>
        <v>31200</v>
      </c>
      <c r="Q239" s="511" t="str">
        <f>IF(Tabla1[[#This Row],[Descripción]]="","",_xlfn.XLOOKUP(Tabla1[[#This Row],[Descripción]],Tabla10[Descripción],Tabla10[CODIGO PRESUPUESTARIO],0))</f>
        <v>2.2.3.1.01</v>
      </c>
      <c r="R239" s="500" t="s">
        <v>2001</v>
      </c>
    </row>
    <row r="240" spans="2:18" ht="25.5">
      <c r="B240" s="190" t="e">
        <f>IF('Formulario PPGR3'!$G240="","",CONCATENATE('Formulario PPGR3'!$C240,".",'Formulario PPGR3'!$D240,".",'Formulario PPGR3'!$E240,".",'Formulario PPGR3'!$F240))</f>
        <v>#REF!</v>
      </c>
      <c r="C240" s="190" t="e">
        <f>IF('Formulario PPGR3'!$G240="","",'Formulario PPGR1'!#REF!)</f>
        <v>#REF!</v>
      </c>
      <c r="D240" s="190" t="e">
        <f>IF('Formulario PPGR3'!$G240="","",'Formulario PPGR1'!#REF!)</f>
        <v>#REF!</v>
      </c>
      <c r="E240" s="190" t="e">
        <f>IF('Formulario PPGR3'!$G240="","",'Formulario PPGR1'!#REF!)</f>
        <v>#REF!</v>
      </c>
      <c r="F240" s="190" t="e">
        <f>IF('Formulario PPGR3'!$G240="","",'Formulario PPGR1'!#REF!)</f>
        <v>#REF!</v>
      </c>
      <c r="G240" s="507" t="s">
        <v>1879</v>
      </c>
      <c r="H240" s="497" t="str" cm="1">
        <f t="array" ref="H240">IF(Tabla1[[#This Row],[Código_Actividad]]="","",_xlfn.XLOOKUP(Tabla1[[#This Row],[Código_Actividad]],CodigoActividad,Tabla2[Actividades Programables Presupuestables],"",0))</f>
        <v>Monitoreo de los planes operativos de la Red (DCSNS, ORS y CEAS)</v>
      </c>
      <c r="I240" s="498">
        <f>IFERROR(VLOOKUP('Formulario PPGR3'!$G240,'Formulario PPGR2'!$H$9:$V$721,15,FALSE),"")</f>
        <v>4</v>
      </c>
      <c r="J240" s="502" t="s">
        <v>2002</v>
      </c>
      <c r="K240" s="500" t="str">
        <f>IF(Tabla1[[#This Row],[Insumos]]="","",_xlfn.XLOOKUP(Tabla1[[#This Row],[Insumos]],Tabla10[Insumo],Tabla10[InsumoAbrev],"",0))</f>
        <v>lsGasoil</v>
      </c>
      <c r="L240" s="501" t="s">
        <v>2003</v>
      </c>
      <c r="M240" s="499" t="str">
        <f>IF(Tabla1[[#This Row],[Descripción]]="","",_xlfn.XLOOKUP(Tabla1[[#This Row],[Descripción]],Tabla10[Descripción],Tabla10[Unidad de Medida],"",0))</f>
        <v>galon</v>
      </c>
      <c r="N240" s="509">
        <v>800</v>
      </c>
      <c r="O240" s="511">
        <f>IF(Tabla1[[#This Row],[Descripción]]="","",_xlfn.XLOOKUP(Tabla1[[#This Row],[Descripción]],Tabla10[Descripción],Tabla10[Precio Unitario],0))</f>
        <v>240</v>
      </c>
      <c r="P240" s="511">
        <f>IF(Tabla1[[#This Row],[Cantidad de Insumos]]="","",Tabla1[[#This Row],[Precio Unitario]]*Tabla1[[#This Row],[Cantidad de Insumos]])</f>
        <v>192000</v>
      </c>
      <c r="Q240" s="511" t="str">
        <f>IF(Tabla1[[#This Row],[Descripción]]="","",_xlfn.XLOOKUP(Tabla1[[#This Row],[Descripción]],Tabla10[Descripción],Tabla10[CODIGO PRESUPUESTARIO],0))</f>
        <v>2.3.7.1.02</v>
      </c>
      <c r="R240" s="500" t="s">
        <v>2001</v>
      </c>
    </row>
    <row r="241" spans="2:18" ht="25.5">
      <c r="B241" s="190" t="e">
        <f>IF('Formulario PPGR3'!$G241="","",CONCATENATE('Formulario PPGR3'!$C241,".",'Formulario PPGR3'!$D241,".",'Formulario PPGR3'!$E241,".",'Formulario PPGR3'!$F241))</f>
        <v>#REF!</v>
      </c>
      <c r="C241" s="190" t="e">
        <f>IF('Formulario PPGR3'!$G241="","",'Formulario PPGR1'!#REF!)</f>
        <v>#REF!</v>
      </c>
      <c r="D241" s="190" t="e">
        <f>IF('Formulario PPGR3'!$G241="","",'Formulario PPGR1'!#REF!)</f>
        <v>#REF!</v>
      </c>
      <c r="E241" s="190" t="e">
        <f>IF('Formulario PPGR3'!$G241="","",'Formulario PPGR1'!#REF!)</f>
        <v>#REF!</v>
      </c>
      <c r="F241" s="190" t="e">
        <f>IF('Formulario PPGR3'!$G241="","",'Formulario PPGR1'!#REF!)</f>
        <v>#REF!</v>
      </c>
      <c r="G241" s="507" t="s">
        <v>1884</v>
      </c>
      <c r="H241" s="497" t="str" cm="1">
        <f t="array" ref="H241">IF(Tabla1[[#This Row],[Código_Actividad]]="","",_xlfn.XLOOKUP(Tabla1[[#This Row],[Código_Actividad]],CodigoActividad,Tabla2[Actividades Programables Presupuestables],"",0))</f>
        <v>Evaluación de medio término y cierre del POA de la Red SNS 2025</v>
      </c>
      <c r="I241" s="498">
        <f>IFERROR(VLOOKUP('Formulario PPGR3'!$G241,'Formulario PPGR2'!$H$9:$V$721,15,FALSE),"")</f>
        <v>4</v>
      </c>
      <c r="J241" s="502" t="s">
        <v>2004</v>
      </c>
      <c r="K241" s="500" t="str">
        <f>IF(Tabla1[[#This Row],[Insumos]]="","",_xlfn.XLOOKUP(Tabla1[[#This Row],[Insumos]],Tabla10[Insumo],Tabla10[InsumoAbrev],"",0))</f>
        <v>lsViaticosDP</v>
      </c>
      <c r="L241" s="501" t="s">
        <v>2025</v>
      </c>
      <c r="M241" s="499" t="str">
        <f>IF(Tabla1[[#This Row],[Descripción]]="","",_xlfn.XLOOKUP(Tabla1[[#This Row],[Descripción]],Tabla10[Descripción],Tabla10[Unidad de Medida],"",0))</f>
        <v>Depósito</v>
      </c>
      <c r="N241" s="509">
        <v>60</v>
      </c>
      <c r="O241" s="511">
        <f>IF(Tabla1[[#This Row],[Descripción]]="","",_xlfn.XLOOKUP(Tabla1[[#This Row],[Descripción]],Tabla10[Descripción],Tabla10[Precio Unitario],0))</f>
        <v>5250</v>
      </c>
      <c r="P241" s="511">
        <f>IF(Tabla1[[#This Row],[Cantidad de Insumos]]="","",Tabla1[[#This Row],[Precio Unitario]]*Tabla1[[#This Row],[Cantidad de Insumos]])</f>
        <v>315000</v>
      </c>
      <c r="Q241" s="511" t="str">
        <f>IF(Tabla1[[#This Row],[Descripción]]="","",_xlfn.XLOOKUP(Tabla1[[#This Row],[Descripción]],Tabla10[Descripción],Tabla10[CODIGO PRESUPUESTARIO],0))</f>
        <v>2.2.3.1.01</v>
      </c>
      <c r="R241" s="500" t="s">
        <v>2001</v>
      </c>
    </row>
    <row r="242" spans="2:18" ht="25.5">
      <c r="B242" s="190" t="e">
        <f>IF('Formulario PPGR3'!$G242="","",CONCATENATE('Formulario PPGR3'!$C242,".",'Formulario PPGR3'!$D242,".",'Formulario PPGR3'!$E242,".",'Formulario PPGR3'!$F242))</f>
        <v>#REF!</v>
      </c>
      <c r="C242" s="190" t="e">
        <f>IF('Formulario PPGR3'!$G242="","",'Formulario PPGR1'!#REF!)</f>
        <v>#REF!</v>
      </c>
      <c r="D242" s="190" t="e">
        <f>IF('Formulario PPGR3'!$G242="","",'Formulario PPGR1'!#REF!)</f>
        <v>#REF!</v>
      </c>
      <c r="E242" s="190" t="e">
        <f>IF('Formulario PPGR3'!$G242="","",'Formulario PPGR1'!#REF!)</f>
        <v>#REF!</v>
      </c>
      <c r="F242" s="190" t="e">
        <f>IF('Formulario PPGR3'!$G242="","",'Formulario PPGR1'!#REF!)</f>
        <v>#REF!</v>
      </c>
      <c r="G242" s="507" t="s">
        <v>1884</v>
      </c>
      <c r="H242" s="497" t="str" cm="1">
        <f t="array" ref="H242">IF(Tabla1[[#This Row],[Código_Actividad]]="","",_xlfn.XLOOKUP(Tabla1[[#This Row],[Código_Actividad]],CodigoActividad,Tabla2[Actividades Programables Presupuestables],"",0))</f>
        <v>Evaluación de medio término y cierre del POA de la Red SNS 2025</v>
      </c>
      <c r="I242" s="498">
        <f>IFERROR(VLOOKUP('Formulario PPGR3'!$G242,'Formulario PPGR2'!$H$9:$V$721,15,FALSE),"")</f>
        <v>4</v>
      </c>
      <c r="J242" s="502" t="s">
        <v>2004</v>
      </c>
      <c r="K242" s="500" t="str">
        <f>IF(Tabla1[[#This Row],[Insumos]]="","",_xlfn.XLOOKUP(Tabla1[[#This Row],[Insumos]],Tabla10[Insumo],Tabla10[InsumoAbrev],"",0))</f>
        <v>lsViaticosDP</v>
      </c>
      <c r="L242" s="501" t="s">
        <v>2019</v>
      </c>
      <c r="M242" s="499" t="str">
        <f>IF(Tabla1[[#This Row],[Descripción]]="","",_xlfn.XLOOKUP(Tabla1[[#This Row],[Descripción]],Tabla10[Descripción],Tabla10[Unidad de Medida],"",0))</f>
        <v>Depósito</v>
      </c>
      <c r="N242" s="509">
        <v>200</v>
      </c>
      <c r="O242" s="511">
        <f>IF(Tabla1[[#This Row],[Descripción]]="","",_xlfn.XLOOKUP(Tabla1[[#This Row],[Descripción]],Tabla10[Descripción],Tabla10[Precio Unitario],0))</f>
        <v>4750</v>
      </c>
      <c r="P242" s="511">
        <f>IF(Tabla1[[#This Row],[Cantidad de Insumos]]="","",Tabla1[[#This Row],[Precio Unitario]]*Tabla1[[#This Row],[Cantidad de Insumos]])</f>
        <v>950000</v>
      </c>
      <c r="Q242" s="511" t="str">
        <f>IF(Tabla1[[#This Row],[Descripción]]="","",_xlfn.XLOOKUP(Tabla1[[#This Row],[Descripción]],Tabla10[Descripción],Tabla10[CODIGO PRESUPUESTARIO],0))</f>
        <v>2.2.3.1.01</v>
      </c>
      <c r="R242" s="500" t="s">
        <v>2001</v>
      </c>
    </row>
    <row r="243" spans="2:18" ht="25.5">
      <c r="B243" s="190" t="e">
        <f>IF('Formulario PPGR3'!$G243="","",CONCATENATE('Formulario PPGR3'!$C243,".",'Formulario PPGR3'!$D243,".",'Formulario PPGR3'!$E243,".",'Formulario PPGR3'!$F243))</f>
        <v>#REF!</v>
      </c>
      <c r="C243" s="190" t="e">
        <f>IF('Formulario PPGR3'!$G243="","",'Formulario PPGR1'!#REF!)</f>
        <v>#REF!</v>
      </c>
      <c r="D243" s="190" t="e">
        <f>IF('Formulario PPGR3'!$G243="","",'Formulario PPGR1'!#REF!)</f>
        <v>#REF!</v>
      </c>
      <c r="E243" s="190" t="e">
        <f>IF('Formulario PPGR3'!$G243="","",'Formulario PPGR1'!#REF!)</f>
        <v>#REF!</v>
      </c>
      <c r="F243" s="190" t="e">
        <f>IF('Formulario PPGR3'!$G243="","",'Formulario PPGR1'!#REF!)</f>
        <v>#REF!</v>
      </c>
      <c r="G243" s="507" t="s">
        <v>1884</v>
      </c>
      <c r="H243" s="497" t="str" cm="1">
        <f t="array" ref="H243">IF(Tabla1[[#This Row],[Código_Actividad]]="","",_xlfn.XLOOKUP(Tabla1[[#This Row],[Código_Actividad]],CodigoActividad,Tabla2[Actividades Programables Presupuestables],"",0))</f>
        <v>Evaluación de medio término y cierre del POA de la Red SNS 2025</v>
      </c>
      <c r="I243" s="498">
        <f>IFERROR(VLOOKUP('Formulario PPGR3'!$G243,'Formulario PPGR2'!$H$9:$V$721,15,FALSE),"")</f>
        <v>4</v>
      </c>
      <c r="J243" s="502" t="s">
        <v>2004</v>
      </c>
      <c r="K243" s="500" t="str">
        <f>IF(Tabla1[[#This Row],[Insumos]]="","",_xlfn.XLOOKUP(Tabla1[[#This Row],[Insumos]],Tabla10[Insumo],Tabla10[InsumoAbrev],"",0))</f>
        <v>lsViaticosDP</v>
      </c>
      <c r="L243" s="501" t="s">
        <v>2020</v>
      </c>
      <c r="M243" s="499" t="str">
        <f>IF(Tabla1[[#This Row],[Descripción]]="","",_xlfn.XLOOKUP(Tabla1[[#This Row],[Descripción]],Tabla10[Descripción],Tabla10[Unidad de Medida],"",0))</f>
        <v>Depósito</v>
      </c>
      <c r="N243" s="509">
        <v>8</v>
      </c>
      <c r="O243" s="511">
        <f>IF(Tabla1[[#This Row],[Descripción]]="","",_xlfn.XLOOKUP(Tabla1[[#This Row],[Descripción]],Tabla10[Descripción],Tabla10[Precio Unitario],0))</f>
        <v>3900</v>
      </c>
      <c r="P243" s="511">
        <f>IF(Tabla1[[#This Row],[Cantidad de Insumos]]="","",Tabla1[[#This Row],[Precio Unitario]]*Tabla1[[#This Row],[Cantidad de Insumos]])</f>
        <v>31200</v>
      </c>
      <c r="Q243" s="511" t="str">
        <f>IF(Tabla1[[#This Row],[Descripción]]="","",_xlfn.XLOOKUP(Tabla1[[#This Row],[Descripción]],Tabla10[Descripción],Tabla10[CODIGO PRESUPUESTARIO],0))</f>
        <v>2.2.3.1.01</v>
      </c>
      <c r="R243" s="500" t="s">
        <v>2001</v>
      </c>
    </row>
    <row r="244" spans="2:18" ht="25.5">
      <c r="B244" s="190" t="e">
        <f>IF('Formulario PPGR3'!$G244="","",CONCATENATE('Formulario PPGR3'!$C244,".",'Formulario PPGR3'!$D244,".",'Formulario PPGR3'!$E244,".",'Formulario PPGR3'!$F244))</f>
        <v>#REF!</v>
      </c>
      <c r="C244" s="190" t="e">
        <f>IF('Formulario PPGR3'!$G244="","",'Formulario PPGR1'!#REF!)</f>
        <v>#REF!</v>
      </c>
      <c r="D244" s="190" t="e">
        <f>IF('Formulario PPGR3'!$G244="","",'Formulario PPGR1'!#REF!)</f>
        <v>#REF!</v>
      </c>
      <c r="E244" s="190" t="e">
        <f>IF('Formulario PPGR3'!$G244="","",'Formulario PPGR1'!#REF!)</f>
        <v>#REF!</v>
      </c>
      <c r="F244" s="190" t="e">
        <f>IF('Formulario PPGR3'!$G244="","",'Formulario PPGR1'!#REF!)</f>
        <v>#REF!</v>
      </c>
      <c r="G244" s="507" t="s">
        <v>1884</v>
      </c>
      <c r="H244" s="497" t="str" cm="1">
        <f t="array" ref="H244">IF(Tabla1[[#This Row],[Código_Actividad]]="","",_xlfn.XLOOKUP(Tabla1[[#This Row],[Código_Actividad]],CodigoActividad,Tabla2[Actividades Programables Presupuestables],"",0))</f>
        <v>Evaluación de medio término y cierre del POA de la Red SNS 2025</v>
      </c>
      <c r="I244" s="498">
        <f>IFERROR(VLOOKUP('Formulario PPGR3'!$G244,'Formulario PPGR2'!$H$9:$V$721,15,FALSE),"")</f>
        <v>4</v>
      </c>
      <c r="J244" s="502" t="s">
        <v>2002</v>
      </c>
      <c r="K244" s="500" t="str">
        <f>IF(Tabla1[[#This Row],[Insumos]]="","",_xlfn.XLOOKUP(Tabla1[[#This Row],[Insumos]],Tabla10[Insumo],Tabla10[InsumoAbrev],"",0))</f>
        <v>lsGasoil</v>
      </c>
      <c r="L244" s="501" t="s">
        <v>2003</v>
      </c>
      <c r="M244" s="499" t="str">
        <f>IF(Tabla1[[#This Row],[Descripción]]="","",_xlfn.XLOOKUP(Tabla1[[#This Row],[Descripción]],Tabla10[Descripción],Tabla10[Unidad de Medida],"",0))</f>
        <v>galon</v>
      </c>
      <c r="N244" s="509">
        <v>600</v>
      </c>
      <c r="O244" s="511">
        <f>IF(Tabla1[[#This Row],[Descripción]]="","",_xlfn.XLOOKUP(Tabla1[[#This Row],[Descripción]],Tabla10[Descripción],Tabla10[Precio Unitario],0))</f>
        <v>240</v>
      </c>
      <c r="P244" s="511">
        <f>IF(Tabla1[[#This Row],[Cantidad de Insumos]]="","",Tabla1[[#This Row],[Precio Unitario]]*Tabla1[[#This Row],[Cantidad de Insumos]])</f>
        <v>144000</v>
      </c>
      <c r="Q244" s="511" t="str">
        <f>IF(Tabla1[[#This Row],[Descripción]]="","",_xlfn.XLOOKUP(Tabla1[[#This Row],[Descripción]],Tabla10[Descripción],Tabla10[CODIGO PRESUPUESTARIO],0))</f>
        <v>2.3.7.1.02</v>
      </c>
      <c r="R244" s="500" t="s">
        <v>2001</v>
      </c>
    </row>
    <row r="245" spans="2:18" ht="25.5">
      <c r="B245" s="190" t="e">
        <f>IF('Formulario PPGR3'!$G245="","",CONCATENATE('Formulario PPGR3'!$C245,".",'Formulario PPGR3'!$D245,".",'Formulario PPGR3'!$E245,".",'Formulario PPGR3'!$F245))</f>
        <v>#REF!</v>
      </c>
      <c r="C245" s="190" t="e">
        <f>IF('Formulario PPGR3'!$G245="","",'Formulario PPGR1'!#REF!)</f>
        <v>#REF!</v>
      </c>
      <c r="D245" s="190" t="e">
        <f>IF('Formulario PPGR3'!$G245="","",'Formulario PPGR1'!#REF!)</f>
        <v>#REF!</v>
      </c>
      <c r="E245" s="190" t="e">
        <f>IF('Formulario PPGR3'!$G245="","",'Formulario PPGR1'!#REF!)</f>
        <v>#REF!</v>
      </c>
      <c r="F245" s="190" t="e">
        <f>IF('Formulario PPGR3'!$G245="","",'Formulario PPGR1'!#REF!)</f>
        <v>#REF!</v>
      </c>
      <c r="G245" s="507" t="s">
        <v>1888</v>
      </c>
      <c r="H245" s="497" t="str" cm="1">
        <f t="array" ref="H245">IF(Tabla1[[#This Row],[Código_Actividad]]="","",_xlfn.XLOOKUP(Tabla1[[#This Row],[Código_Actividad]],CodigoActividad,Tabla2[Actividades Programables Presupuestables],"",0))</f>
        <v>Taller  de la Formulación Plan Operativo Anual 2026 DCSNS</v>
      </c>
      <c r="I245" s="498">
        <f>IFERROR(VLOOKUP('Formulario PPGR3'!$G245,'Formulario PPGR2'!$H$9:$V$721,15,FALSE),"")</f>
        <v>1</v>
      </c>
      <c r="J245" s="502" t="s">
        <v>2035</v>
      </c>
      <c r="K245" s="500" t="str">
        <f>IF(Tabla1[[#This Row],[Insumos]]="","",_xlfn.XLOOKUP(Tabla1[[#This Row],[Insumos]],Tabla10[Insumo],Tabla10[InsumoAbrev],"",0))</f>
        <v>lsEventosGenerales</v>
      </c>
      <c r="L245" s="501" t="s">
        <v>2037</v>
      </c>
      <c r="M245" s="499" t="str">
        <f>IF(Tabla1[[#This Row],[Descripción]]="","",_xlfn.XLOOKUP(Tabla1[[#This Row],[Descripción]],Tabla10[Descripción],Tabla10[Unidad de Medida],"",0))</f>
        <v>unidad</v>
      </c>
      <c r="N245" s="509">
        <v>5</v>
      </c>
      <c r="O245" s="511">
        <f>IF(Tabla1[[#This Row],[Descripción]]="","",_xlfn.XLOOKUP(Tabla1[[#This Row],[Descripción]],Tabla10[Descripción],Tabla10[Precio Unitario],0))</f>
        <v>220917.38</v>
      </c>
      <c r="P245" s="511">
        <f>IF(Tabla1[[#This Row],[Cantidad de Insumos]]="","",Tabla1[[#This Row],[Precio Unitario]]*Tabla1[[#This Row],[Cantidad de Insumos]])</f>
        <v>1104586.8999999999</v>
      </c>
      <c r="Q245" s="511" t="str">
        <f>IF(Tabla1[[#This Row],[Descripción]]="","",_xlfn.XLOOKUP(Tabla1[[#This Row],[Descripción]],Tabla10[Descripción],Tabla10[CODIGO PRESUPUESTARIO],0))</f>
        <v>2.2.8.6.01</v>
      </c>
      <c r="R245" s="500" t="s">
        <v>2001</v>
      </c>
    </row>
    <row r="246" spans="2:18" ht="25.5">
      <c r="B246" s="190" t="e">
        <f>IF('Formulario PPGR3'!$G246="","",CONCATENATE('Formulario PPGR3'!$C246,".",'Formulario PPGR3'!$D246,".",'Formulario PPGR3'!$E246,".",'Formulario PPGR3'!$F246))</f>
        <v>#REF!</v>
      </c>
      <c r="C246" s="190" t="e">
        <f>IF('Formulario PPGR3'!$G246="","",'Formulario PPGR1'!#REF!)</f>
        <v>#REF!</v>
      </c>
      <c r="D246" s="190" t="e">
        <f>IF('Formulario PPGR3'!$G246="","",'Formulario PPGR1'!#REF!)</f>
        <v>#REF!</v>
      </c>
      <c r="E246" s="190" t="e">
        <f>IF('Formulario PPGR3'!$G246="","",'Formulario PPGR1'!#REF!)</f>
        <v>#REF!</v>
      </c>
      <c r="F246" s="190" t="e">
        <f>IF('Formulario PPGR3'!$G246="","",'Formulario PPGR1'!#REF!)</f>
        <v>#REF!</v>
      </c>
      <c r="G246" s="507" t="s">
        <v>1890</v>
      </c>
      <c r="H246" s="497" t="str" cm="1">
        <f t="array" ref="H246">IF(Tabla1[[#This Row],[Código_Actividad]]="","",_xlfn.XLOOKUP(Tabla1[[#This Row],[Código_Actividad]],CodigoActividad,Tabla2[Actividades Programables Presupuestables],"",0))</f>
        <v>Taller de la Formulación Plan Operativo Anual 2026 SRS-CEAS</v>
      </c>
      <c r="I246" s="498">
        <f>IFERROR(VLOOKUP('Formulario PPGR3'!$G246,'Formulario PPGR2'!$H$9:$V$721,15,FALSE),"")</f>
        <v>2</v>
      </c>
      <c r="J246" s="502" t="s">
        <v>2004</v>
      </c>
      <c r="K246" s="500" t="str">
        <f>IF(Tabla1[[#This Row],[Insumos]]="","",_xlfn.XLOOKUP(Tabla1[[#This Row],[Insumos]],Tabla10[Insumo],Tabla10[InsumoAbrev],"",0))</f>
        <v>lsViaticosDP</v>
      </c>
      <c r="L246" s="501" t="s">
        <v>2025</v>
      </c>
      <c r="M246" s="499" t="str">
        <f>IF(Tabla1[[#This Row],[Descripción]]="","",_xlfn.XLOOKUP(Tabla1[[#This Row],[Descripción]],Tabla10[Descripción],Tabla10[Unidad de Medida],"",0))</f>
        <v>Depósito</v>
      </c>
      <c r="N246" s="509">
        <v>50</v>
      </c>
      <c r="O246" s="511">
        <f>IF(Tabla1[[#This Row],[Descripción]]="","",_xlfn.XLOOKUP(Tabla1[[#This Row],[Descripción]],Tabla10[Descripción],Tabla10[Precio Unitario],0))</f>
        <v>5250</v>
      </c>
      <c r="P246" s="511">
        <f>IF(Tabla1[[#This Row],[Cantidad de Insumos]]="","",Tabla1[[#This Row],[Precio Unitario]]*Tabla1[[#This Row],[Cantidad de Insumos]])</f>
        <v>262500</v>
      </c>
      <c r="Q246" s="511" t="str">
        <f>IF(Tabla1[[#This Row],[Descripción]]="","",_xlfn.XLOOKUP(Tabla1[[#This Row],[Descripción]],Tabla10[Descripción],Tabla10[CODIGO PRESUPUESTARIO],0))</f>
        <v>2.2.3.1.01</v>
      </c>
      <c r="R246" s="500" t="s">
        <v>2001</v>
      </c>
    </row>
    <row r="247" spans="2:18" ht="25.5">
      <c r="B247" s="190" t="e">
        <f>IF('Formulario PPGR3'!$G247="","",CONCATENATE('Formulario PPGR3'!$C247,".",'Formulario PPGR3'!$D247,".",'Formulario PPGR3'!$E247,".",'Formulario PPGR3'!$F247))</f>
        <v>#REF!</v>
      </c>
      <c r="C247" s="190" t="e">
        <f>IF('Formulario PPGR3'!$G247="","",'Formulario PPGR1'!#REF!)</f>
        <v>#REF!</v>
      </c>
      <c r="D247" s="190" t="e">
        <f>IF('Formulario PPGR3'!$G247="","",'Formulario PPGR1'!#REF!)</f>
        <v>#REF!</v>
      </c>
      <c r="E247" s="190" t="e">
        <f>IF('Formulario PPGR3'!$G247="","",'Formulario PPGR1'!#REF!)</f>
        <v>#REF!</v>
      </c>
      <c r="F247" s="190" t="e">
        <f>IF('Formulario PPGR3'!$G247="","",'Formulario PPGR1'!#REF!)</f>
        <v>#REF!</v>
      </c>
      <c r="G247" s="507" t="s">
        <v>1890</v>
      </c>
      <c r="H247" s="497" t="str" cm="1">
        <f t="array" ref="H247">IF(Tabla1[[#This Row],[Código_Actividad]]="","",_xlfn.XLOOKUP(Tabla1[[#This Row],[Código_Actividad]],CodigoActividad,Tabla2[Actividades Programables Presupuestables],"",0))</f>
        <v>Taller de la Formulación Plan Operativo Anual 2026 SRS-CEAS</v>
      </c>
      <c r="I247" s="498">
        <f>IFERROR(VLOOKUP('Formulario PPGR3'!$G247,'Formulario PPGR2'!$H$9:$V$721,15,FALSE),"")</f>
        <v>2</v>
      </c>
      <c r="J247" s="502" t="s">
        <v>2004</v>
      </c>
      <c r="K247" s="500" t="str">
        <f>IF(Tabla1[[#This Row],[Insumos]]="","",_xlfn.XLOOKUP(Tabla1[[#This Row],[Insumos]],Tabla10[Insumo],Tabla10[InsumoAbrev],"",0))</f>
        <v>lsViaticosDP</v>
      </c>
      <c r="L247" s="501" t="s">
        <v>2019</v>
      </c>
      <c r="M247" s="499" t="str">
        <f>IF(Tabla1[[#This Row],[Descripción]]="","",_xlfn.XLOOKUP(Tabla1[[#This Row],[Descripción]],Tabla10[Descripción],Tabla10[Unidad de Medida],"",0))</f>
        <v>Depósito</v>
      </c>
      <c r="N247" s="509">
        <v>300</v>
      </c>
      <c r="O247" s="511">
        <f>IF(Tabla1[[#This Row],[Descripción]]="","",_xlfn.XLOOKUP(Tabla1[[#This Row],[Descripción]],Tabla10[Descripción],Tabla10[Precio Unitario],0))</f>
        <v>4750</v>
      </c>
      <c r="P247" s="511">
        <f>IF(Tabla1[[#This Row],[Cantidad de Insumos]]="","",Tabla1[[#This Row],[Precio Unitario]]*Tabla1[[#This Row],[Cantidad de Insumos]])</f>
        <v>1425000</v>
      </c>
      <c r="Q247" s="511" t="str">
        <f>IF(Tabla1[[#This Row],[Descripción]]="","",_xlfn.XLOOKUP(Tabla1[[#This Row],[Descripción]],Tabla10[Descripción],Tabla10[CODIGO PRESUPUESTARIO],0))</f>
        <v>2.2.3.1.01</v>
      </c>
      <c r="R247" s="500" t="s">
        <v>2001</v>
      </c>
    </row>
    <row r="248" spans="2:18" ht="25.5">
      <c r="B248" s="190" t="e">
        <f>IF('Formulario PPGR3'!$G248="","",CONCATENATE('Formulario PPGR3'!$C248,".",'Formulario PPGR3'!$D248,".",'Formulario PPGR3'!$E248,".",'Formulario PPGR3'!$F248))</f>
        <v>#REF!</v>
      </c>
      <c r="C248" s="190" t="e">
        <f>IF('Formulario PPGR3'!$G248="","",'Formulario PPGR1'!#REF!)</f>
        <v>#REF!</v>
      </c>
      <c r="D248" s="190" t="e">
        <f>IF('Formulario PPGR3'!$G248="","",'Formulario PPGR1'!#REF!)</f>
        <v>#REF!</v>
      </c>
      <c r="E248" s="190" t="e">
        <f>IF('Formulario PPGR3'!$G248="","",'Formulario PPGR1'!#REF!)</f>
        <v>#REF!</v>
      </c>
      <c r="F248" s="190" t="e">
        <f>IF('Formulario PPGR3'!$G248="","",'Formulario PPGR1'!#REF!)</f>
        <v>#REF!</v>
      </c>
      <c r="G248" s="507" t="s">
        <v>1890</v>
      </c>
      <c r="H248" s="497" t="str" cm="1">
        <f t="array" ref="H248">IF(Tabla1[[#This Row],[Código_Actividad]]="","",_xlfn.XLOOKUP(Tabla1[[#This Row],[Código_Actividad]],CodigoActividad,Tabla2[Actividades Programables Presupuestables],"",0))</f>
        <v>Taller de la Formulación Plan Operativo Anual 2026 SRS-CEAS</v>
      </c>
      <c r="I248" s="498">
        <f>IFERROR(VLOOKUP('Formulario PPGR3'!$G248,'Formulario PPGR2'!$H$9:$V$721,15,FALSE),"")</f>
        <v>2</v>
      </c>
      <c r="J248" s="502" t="s">
        <v>2004</v>
      </c>
      <c r="K248" s="500" t="str">
        <f>IF(Tabla1[[#This Row],[Insumos]]="","",_xlfn.XLOOKUP(Tabla1[[#This Row],[Insumos]],Tabla10[Insumo],Tabla10[InsumoAbrev],"",0))</f>
        <v>lsViaticosDP</v>
      </c>
      <c r="L248" s="501" t="s">
        <v>2020</v>
      </c>
      <c r="M248" s="499" t="str">
        <f>IF(Tabla1[[#This Row],[Descripción]]="","",_xlfn.XLOOKUP(Tabla1[[#This Row],[Descripción]],Tabla10[Descripción],Tabla10[Unidad de Medida],"",0))</f>
        <v>Depósito</v>
      </c>
      <c r="N248" s="509">
        <v>20</v>
      </c>
      <c r="O248" s="511">
        <f>IF(Tabla1[[#This Row],[Descripción]]="","",_xlfn.XLOOKUP(Tabla1[[#This Row],[Descripción]],Tabla10[Descripción],Tabla10[Precio Unitario],0))</f>
        <v>3900</v>
      </c>
      <c r="P248" s="511">
        <f>IF(Tabla1[[#This Row],[Cantidad de Insumos]]="","",Tabla1[[#This Row],[Precio Unitario]]*Tabla1[[#This Row],[Cantidad de Insumos]])</f>
        <v>78000</v>
      </c>
      <c r="Q248" s="511" t="str">
        <f>IF(Tabla1[[#This Row],[Descripción]]="","",_xlfn.XLOOKUP(Tabla1[[#This Row],[Descripción]],Tabla10[Descripción],Tabla10[CODIGO PRESUPUESTARIO],0))</f>
        <v>2.2.3.1.01</v>
      </c>
      <c r="R248" s="500" t="s">
        <v>2001</v>
      </c>
    </row>
    <row r="249" spans="2:18" ht="25.5">
      <c r="B249" s="190" t="e">
        <f>IF('Formulario PPGR3'!$G249="","",CONCATENATE('Formulario PPGR3'!$C249,".",'Formulario PPGR3'!$D249,".",'Formulario PPGR3'!$E249,".",'Formulario PPGR3'!$F249))</f>
        <v>#REF!</v>
      </c>
      <c r="C249" s="190" t="e">
        <f>IF('Formulario PPGR3'!$G249="","",'Formulario PPGR1'!#REF!)</f>
        <v>#REF!</v>
      </c>
      <c r="D249" s="190" t="e">
        <f>IF('Formulario PPGR3'!$G249="","",'Formulario PPGR1'!#REF!)</f>
        <v>#REF!</v>
      </c>
      <c r="E249" s="190" t="e">
        <f>IF('Formulario PPGR3'!$G249="","",'Formulario PPGR1'!#REF!)</f>
        <v>#REF!</v>
      </c>
      <c r="F249" s="190" t="e">
        <f>IF('Formulario PPGR3'!$G249="","",'Formulario PPGR1'!#REF!)</f>
        <v>#REF!</v>
      </c>
      <c r="G249" s="507" t="s">
        <v>1890</v>
      </c>
      <c r="H249" s="497" t="str" cm="1">
        <f t="array" ref="H249">IF(Tabla1[[#This Row],[Código_Actividad]]="","",_xlfn.XLOOKUP(Tabla1[[#This Row],[Código_Actividad]],CodigoActividad,Tabla2[Actividades Programables Presupuestables],"",0))</f>
        <v>Taller de la Formulación Plan Operativo Anual 2026 SRS-CEAS</v>
      </c>
      <c r="I249" s="498">
        <f>IFERROR(VLOOKUP('Formulario PPGR3'!$G249,'Formulario PPGR2'!$H$9:$V$721,15,FALSE),"")</f>
        <v>2</v>
      </c>
      <c r="J249" s="502" t="s">
        <v>2002</v>
      </c>
      <c r="K249" s="500" t="str">
        <f>IF(Tabla1[[#This Row],[Insumos]]="","",_xlfn.XLOOKUP(Tabla1[[#This Row],[Insumos]],Tabla10[Insumo],Tabla10[InsumoAbrev],"",0))</f>
        <v>lsGasoil</v>
      </c>
      <c r="L249" s="501" t="s">
        <v>2003</v>
      </c>
      <c r="M249" s="499" t="str">
        <f>IF(Tabla1[[#This Row],[Descripción]]="","",_xlfn.XLOOKUP(Tabla1[[#This Row],[Descripción]],Tabla10[Descripción],Tabla10[Unidad de Medida],"",0))</f>
        <v>galon</v>
      </c>
      <c r="N249" s="509">
        <v>400</v>
      </c>
      <c r="O249" s="511">
        <f>IF(Tabla1[[#This Row],[Descripción]]="","",_xlfn.XLOOKUP(Tabla1[[#This Row],[Descripción]],Tabla10[Descripción],Tabla10[Precio Unitario],0))</f>
        <v>240</v>
      </c>
      <c r="P249" s="511">
        <f>IF(Tabla1[[#This Row],[Cantidad de Insumos]]="","",Tabla1[[#This Row],[Precio Unitario]]*Tabla1[[#This Row],[Cantidad de Insumos]])</f>
        <v>96000</v>
      </c>
      <c r="Q249" s="511" t="str">
        <f>IF(Tabla1[[#This Row],[Descripción]]="","",_xlfn.XLOOKUP(Tabla1[[#This Row],[Descripción]],Tabla10[Descripción],Tabla10[CODIGO PRESUPUESTARIO],0))</f>
        <v>2.3.7.1.02</v>
      </c>
      <c r="R249" s="500" t="s">
        <v>2001</v>
      </c>
    </row>
    <row r="250" spans="2:18" ht="25.5">
      <c r="B250" s="190" t="e">
        <f>IF('Formulario PPGR3'!$G250="","",CONCATENATE('Formulario PPGR3'!$C250,".",'Formulario PPGR3'!$D250,".",'Formulario PPGR3'!$E250,".",'Formulario PPGR3'!$F250))</f>
        <v>#REF!</v>
      </c>
      <c r="C250" s="190" t="e">
        <f>IF('Formulario PPGR3'!$G250="","",'Formulario PPGR1'!#REF!)</f>
        <v>#REF!</v>
      </c>
      <c r="D250" s="190" t="e">
        <f>IF('Formulario PPGR3'!$G250="","",'Formulario PPGR1'!#REF!)</f>
        <v>#REF!</v>
      </c>
      <c r="E250" s="190" t="e">
        <f>IF('Formulario PPGR3'!$G250="","",'Formulario PPGR1'!#REF!)</f>
        <v>#REF!</v>
      </c>
      <c r="F250" s="190" t="e">
        <f>IF('Formulario PPGR3'!$G250="","",'Formulario PPGR1'!#REF!)</f>
        <v>#REF!</v>
      </c>
      <c r="G250" s="507" t="s">
        <v>1892</v>
      </c>
      <c r="H250" s="497" t="str" cm="1">
        <f t="array" ref="H250">IF(Tabla1[[#This Row],[Código_Actividad]]="","",_xlfn.XLOOKUP(Tabla1[[#This Row],[Código_Actividad]],CodigoActividad,Tabla2[Actividades Programables Presupuestables],"",0))</f>
        <v>Encuentro de los equipos de planificación de los SRS</v>
      </c>
      <c r="I250" s="498">
        <f>IFERROR(VLOOKUP('Formulario PPGR3'!$G250,'Formulario PPGR2'!$H$9:$V$721,15,FALSE),"")</f>
        <v>1</v>
      </c>
      <c r="J250" s="502" t="s">
        <v>2035</v>
      </c>
      <c r="K250" s="500" t="str">
        <f>IF(Tabla1[[#This Row],[Insumos]]="","",_xlfn.XLOOKUP(Tabla1[[#This Row],[Insumos]],Tabla10[Insumo],Tabla10[InsumoAbrev],"",0))</f>
        <v>lsEventosGenerales</v>
      </c>
      <c r="L250" s="501" t="s">
        <v>2036</v>
      </c>
      <c r="M250" s="499" t="str">
        <f>IF(Tabla1[[#This Row],[Descripción]]="","",_xlfn.XLOOKUP(Tabla1[[#This Row],[Descripción]],Tabla10[Descripción],Tabla10[Unidad de Medida],"",0))</f>
        <v>unidad</v>
      </c>
      <c r="N250" s="509">
        <v>1</v>
      </c>
      <c r="O250" s="511">
        <f>IF(Tabla1[[#This Row],[Descripción]]="","",_xlfn.XLOOKUP(Tabla1[[#This Row],[Descripción]],Tabla10[Descripción],Tabla10[Precio Unitario],0))</f>
        <v>150568.53</v>
      </c>
      <c r="P250" s="511">
        <f>IF(Tabla1[[#This Row],[Cantidad de Insumos]]="","",Tabla1[[#This Row],[Precio Unitario]]*Tabla1[[#This Row],[Cantidad de Insumos]])</f>
        <v>150568.53</v>
      </c>
      <c r="Q250" s="511" t="str">
        <f>IF(Tabla1[[#This Row],[Descripción]]="","",_xlfn.XLOOKUP(Tabla1[[#This Row],[Descripción]],Tabla10[Descripción],Tabla10[CODIGO PRESUPUESTARIO],0))</f>
        <v>2.2.8.6.01</v>
      </c>
      <c r="R250" s="500" t="s">
        <v>2001</v>
      </c>
    </row>
    <row r="251" spans="2:18" ht="38.25">
      <c r="B251" s="190" t="e">
        <f>IF('Formulario PPGR3'!$G251="","",CONCATENATE('Formulario PPGR3'!$C251,".",'Formulario PPGR3'!$D251,".",'Formulario PPGR3'!$E251,".",'Formulario PPGR3'!$F251))</f>
        <v>#REF!</v>
      </c>
      <c r="C251" s="190" t="e">
        <f>IF('Formulario PPGR3'!$G251="","",'Formulario PPGR1'!#REF!)</f>
        <v>#REF!</v>
      </c>
      <c r="D251" s="190" t="e">
        <f>IF('Formulario PPGR3'!$G251="","",'Formulario PPGR1'!#REF!)</f>
        <v>#REF!</v>
      </c>
      <c r="E251" s="190" t="e">
        <f>IF('Formulario PPGR3'!$G251="","",'Formulario PPGR1'!#REF!)</f>
        <v>#REF!</v>
      </c>
      <c r="F251" s="190" t="e">
        <f>IF('Formulario PPGR3'!$G251="","",'Formulario PPGR1'!#REF!)</f>
        <v>#REF!</v>
      </c>
      <c r="G251" s="507" t="s">
        <v>1892</v>
      </c>
      <c r="H251" s="497" t="str" cm="1">
        <f t="array" ref="H251">IF(Tabla1[[#This Row],[Código_Actividad]]="","",_xlfn.XLOOKUP(Tabla1[[#This Row],[Código_Actividad]],CodigoActividad,Tabla2[Actividades Programables Presupuestables],"",0))</f>
        <v>Encuentro de los equipos de planificación de los SRS</v>
      </c>
      <c r="I251" s="498">
        <f>IFERROR(VLOOKUP('Formulario PPGR3'!$G251,'Formulario PPGR2'!$H$9:$V$721,15,FALSE),"")</f>
        <v>1</v>
      </c>
      <c r="J251" s="502" t="s">
        <v>1999</v>
      </c>
      <c r="K251" s="500" t="str">
        <f>IF(Tabla1[[#This Row],[Insumos]]="","",_xlfn.XLOOKUP(Tabla1[[#This Row],[Insumos]],Tabla10[Insumo],Tabla10[InsumoAbrev],"",0))</f>
        <v>lsAlimentosyBebidas</v>
      </c>
      <c r="L251" s="501" t="s">
        <v>2053</v>
      </c>
      <c r="M251" s="499" t="str">
        <f>IF(Tabla1[[#This Row],[Descripción]]="","",_xlfn.XLOOKUP(Tabla1[[#This Row],[Descripción]],Tabla10[Descripción],Tabla10[Unidad de Medida],"",0))</f>
        <v>unidad</v>
      </c>
      <c r="N251" s="509">
        <v>2</v>
      </c>
      <c r="O251" s="511">
        <f>IF(Tabla1[[#This Row],[Descripción]]="","",_xlfn.XLOOKUP(Tabla1[[#This Row],[Descripción]],Tabla10[Descripción],Tabla10[Precio Unitario],0))</f>
        <v>30975</v>
      </c>
      <c r="P251" s="511">
        <f>IF(Tabla1[[#This Row],[Cantidad de Insumos]]="","",Tabla1[[#This Row],[Precio Unitario]]*Tabla1[[#This Row],[Cantidad de Insumos]])</f>
        <v>61950</v>
      </c>
      <c r="Q251" s="511" t="str">
        <f>IF(Tabla1[[#This Row],[Descripción]]="","",_xlfn.XLOOKUP(Tabla1[[#This Row],[Descripción]],Tabla10[Descripción],Tabla10[CODIGO PRESUPUESTARIO],0))</f>
        <v>2.3.1.1.01</v>
      </c>
      <c r="R251" s="500" t="s">
        <v>2001</v>
      </c>
    </row>
    <row r="252" spans="2:18" ht="38.25">
      <c r="B252" s="190" t="e">
        <f>IF('Formulario PPGR3'!$G252="","",CONCATENATE('Formulario PPGR3'!$C252,".",'Formulario PPGR3'!$D252,".",'Formulario PPGR3'!$E252,".",'Formulario PPGR3'!$F252))</f>
        <v>#REF!</v>
      </c>
      <c r="C252" s="190" t="e">
        <f>IF('Formulario PPGR3'!$G252="","",'Formulario PPGR1'!#REF!)</f>
        <v>#REF!</v>
      </c>
      <c r="D252" s="190" t="e">
        <f>IF('Formulario PPGR3'!$G252="","",'Formulario PPGR1'!#REF!)</f>
        <v>#REF!</v>
      </c>
      <c r="E252" s="190" t="e">
        <f>IF('Formulario PPGR3'!$G252="","",'Formulario PPGR1'!#REF!)</f>
        <v>#REF!</v>
      </c>
      <c r="F252" s="190" t="e">
        <f>IF('Formulario PPGR3'!$G252="","",'Formulario PPGR1'!#REF!)</f>
        <v>#REF!</v>
      </c>
      <c r="G252" s="507" t="s">
        <v>1250</v>
      </c>
      <c r="H252" s="497" t="str" cm="1">
        <f t="array" ref="H252">IF(Tabla1[[#This Row],[Código_Actividad]]="","",_xlfn.XLOOKUP(Tabla1[[#This Row],[Código_Actividad]],CodigoActividad,Tabla2[Actividades Programables Presupuestables],"",0))</f>
        <v>Capacitación DCSNS y ORS sobre la aplicación del Régimen Ético y Disciplinario de los Servidores Públicos.</v>
      </c>
      <c r="I252" s="498">
        <f>IFERROR(VLOOKUP('Formulario PPGR3'!$G252,'Formulario PPGR2'!$H$9:$V$721,15,FALSE),"")</f>
        <v>2</v>
      </c>
      <c r="J252" s="502" t="s">
        <v>1999</v>
      </c>
      <c r="K252" s="500" t="str">
        <f>IF(Tabla1[[#This Row],[Insumos]]="","",_xlfn.XLOOKUP(Tabla1[[#This Row],[Insumos]],Tabla10[Insumo],Tabla10[InsumoAbrev],"",0))</f>
        <v>lsAlimentosyBebidas</v>
      </c>
      <c r="L252" s="501" t="s">
        <v>2050</v>
      </c>
      <c r="M252" s="499" t="str">
        <f>IF(Tabla1[[#This Row],[Descripción]]="","",_xlfn.XLOOKUP(Tabla1[[#This Row],[Descripción]],Tabla10[Descripción],Tabla10[Unidad de Medida],"",0))</f>
        <v>unidad</v>
      </c>
      <c r="N252" s="509">
        <v>2</v>
      </c>
      <c r="O252" s="511">
        <f>IF(Tabla1[[#This Row],[Descripción]]="","",_xlfn.XLOOKUP(Tabla1[[#This Row],[Descripción]],Tabla10[Descripción],Tabla10[Precio Unitario],0))</f>
        <v>50380.1</v>
      </c>
      <c r="P252" s="511">
        <f>IF(Tabla1[[#This Row],[Cantidad de Insumos]]="","",Tabla1[[#This Row],[Precio Unitario]]*Tabla1[[#This Row],[Cantidad de Insumos]])</f>
        <v>100760.2</v>
      </c>
      <c r="Q252" s="511" t="str">
        <f>IF(Tabla1[[#This Row],[Descripción]]="","",_xlfn.XLOOKUP(Tabla1[[#This Row],[Descripción]],Tabla10[Descripción],Tabla10[CODIGO PRESUPUESTARIO],0))</f>
        <v>2.3.1.1.01</v>
      </c>
      <c r="R252" s="500" t="s">
        <v>2001</v>
      </c>
    </row>
    <row r="253" spans="2:18" ht="38.25">
      <c r="B253" s="190" t="e">
        <f>IF('Formulario PPGR3'!$G253="","",CONCATENATE('Formulario PPGR3'!$C253,".",'Formulario PPGR3'!$D253,".",'Formulario PPGR3'!$E253,".",'Formulario PPGR3'!$F253))</f>
        <v>#REF!</v>
      </c>
      <c r="C253" s="190" t="e">
        <f>IF('Formulario PPGR3'!$G253="","",'Formulario PPGR1'!#REF!)</f>
        <v>#REF!</v>
      </c>
      <c r="D253" s="190" t="e">
        <f>IF('Formulario PPGR3'!$G253="","",'Formulario PPGR1'!#REF!)</f>
        <v>#REF!</v>
      </c>
      <c r="E253" s="190" t="e">
        <f>IF('Formulario PPGR3'!$G253="","",'Formulario PPGR1'!#REF!)</f>
        <v>#REF!</v>
      </c>
      <c r="F253" s="190" t="e">
        <f>IF('Formulario PPGR3'!$G253="","",'Formulario PPGR1'!#REF!)</f>
        <v>#REF!</v>
      </c>
      <c r="G253" s="507" t="s">
        <v>1252</v>
      </c>
      <c r="H253" s="497" t="str" cm="1">
        <f t="array" ref="H253">IF(Tabla1[[#This Row],[Código_Actividad]]="","",_xlfn.XLOOKUP(Tabla1[[#This Row],[Código_Actividad]],CodigoActividad,Tabla2[Actividades Programables Presupuestables],"",0))</f>
        <v>Capacitación directivos SNS Sede Central Ley 41-08 de Función Pública.</v>
      </c>
      <c r="I253" s="498">
        <f>IFERROR(VLOOKUP('Formulario PPGR3'!$G253,'Formulario PPGR2'!$H$9:$V$721,15,FALSE),"")</f>
        <v>1</v>
      </c>
      <c r="J253" s="502" t="s">
        <v>1999</v>
      </c>
      <c r="K253" s="500" t="str">
        <f>IF(Tabla1[[#This Row],[Insumos]]="","",_xlfn.XLOOKUP(Tabla1[[#This Row],[Insumos]],Tabla10[Insumo],Tabla10[InsumoAbrev],"",0))</f>
        <v>lsAlimentosyBebidas</v>
      </c>
      <c r="L253" s="501" t="s">
        <v>2050</v>
      </c>
      <c r="M253" s="499" t="str">
        <f>IF(Tabla1[[#This Row],[Descripción]]="","",_xlfn.XLOOKUP(Tabla1[[#This Row],[Descripción]],Tabla10[Descripción],Tabla10[Unidad de Medida],"",0))</f>
        <v>unidad</v>
      </c>
      <c r="N253" s="509">
        <v>1</v>
      </c>
      <c r="O253" s="511">
        <f>IF(Tabla1[[#This Row],[Descripción]]="","",_xlfn.XLOOKUP(Tabla1[[#This Row],[Descripción]],Tabla10[Descripción],Tabla10[Precio Unitario],0))</f>
        <v>50380.1</v>
      </c>
      <c r="P253" s="511">
        <f>IF(Tabla1[[#This Row],[Cantidad de Insumos]]="","",Tabla1[[#This Row],[Precio Unitario]]*Tabla1[[#This Row],[Cantidad de Insumos]])</f>
        <v>50380.1</v>
      </c>
      <c r="Q253" s="511" t="str">
        <f>IF(Tabla1[[#This Row],[Descripción]]="","",_xlfn.XLOOKUP(Tabla1[[#This Row],[Descripción]],Tabla10[Descripción],Tabla10[CODIGO PRESUPUESTARIO],0))</f>
        <v>2.3.1.1.01</v>
      </c>
      <c r="R253" s="500" t="s">
        <v>2001</v>
      </c>
    </row>
    <row r="254" spans="2:18" ht="38.25">
      <c r="B254" s="190" t="e">
        <f>IF('Formulario PPGR3'!$G254="","",CONCATENATE('Formulario PPGR3'!$C254,".",'Formulario PPGR3'!$D254,".",'Formulario PPGR3'!$E254,".",'Formulario PPGR3'!$F254))</f>
        <v>#REF!</v>
      </c>
      <c r="C254" s="190" t="e">
        <f>IF('Formulario PPGR3'!$G254="","",'Formulario PPGR1'!#REF!)</f>
        <v>#REF!</v>
      </c>
      <c r="D254" s="190" t="e">
        <f>IF('Formulario PPGR3'!$G254="","",'Formulario PPGR1'!#REF!)</f>
        <v>#REF!</v>
      </c>
      <c r="E254" s="190" t="e">
        <f>IF('Formulario PPGR3'!$G254="","",'Formulario PPGR1'!#REF!)</f>
        <v>#REF!</v>
      </c>
      <c r="F254" s="190" t="e">
        <f>IF('Formulario PPGR3'!$G254="","",'Formulario PPGR1'!#REF!)</f>
        <v>#REF!</v>
      </c>
      <c r="G254" s="507" t="s">
        <v>1254</v>
      </c>
      <c r="H254" s="497" t="str" cm="1">
        <f t="array" ref="H254">IF(Tabla1[[#This Row],[Código_Actividad]]="","",_xlfn.XLOOKUP(Tabla1[[#This Row],[Código_Actividad]],CodigoActividad,Tabla2[Actividades Programables Presupuestables],"",0))</f>
        <v>Taller de Inducción Personal de Nuevo Ingreso Dirección Central SNS.</v>
      </c>
      <c r="I254" s="498">
        <f>IFERROR(VLOOKUP('Formulario PPGR3'!$G254,'Formulario PPGR2'!$H$9:$V$721,15,FALSE),"")</f>
        <v>12</v>
      </c>
      <c r="J254" s="502" t="s">
        <v>1999</v>
      </c>
      <c r="K254" s="500" t="str">
        <f>IF(Tabla1[[#This Row],[Insumos]]="","",_xlfn.XLOOKUP(Tabla1[[#This Row],[Insumos]],Tabla10[Insumo],Tabla10[InsumoAbrev],"",0))</f>
        <v>lsAlimentosyBebidas</v>
      </c>
      <c r="L254" s="501" t="s">
        <v>2055</v>
      </c>
      <c r="M254" s="499" t="str">
        <f>IF(Tabla1[[#This Row],[Descripción]]="","",_xlfn.XLOOKUP(Tabla1[[#This Row],[Descripción]],Tabla10[Descripción],Tabla10[Unidad de Medida],"",0))</f>
        <v>unidad</v>
      </c>
      <c r="N254" s="509">
        <v>12</v>
      </c>
      <c r="O254" s="511">
        <f>IF(Tabla1[[#This Row],[Descripción]]="","",_xlfn.XLOOKUP(Tabla1[[#This Row],[Descripción]],Tabla10[Descripción],Tabla10[Precio Unitario],0))</f>
        <v>12537.5</v>
      </c>
      <c r="P254" s="511">
        <f>IF(Tabla1[[#This Row],[Cantidad de Insumos]]="","",Tabla1[[#This Row],[Precio Unitario]]*Tabla1[[#This Row],[Cantidad de Insumos]])</f>
        <v>150450</v>
      </c>
      <c r="Q254" s="511" t="str">
        <f>IF(Tabla1[[#This Row],[Descripción]]="","",_xlfn.XLOOKUP(Tabla1[[#This Row],[Descripción]],Tabla10[Descripción],Tabla10[CODIGO PRESUPUESTARIO],0))</f>
        <v>2.3.1.1.01</v>
      </c>
      <c r="R254" s="500" t="s">
        <v>2001</v>
      </c>
    </row>
    <row r="255" spans="2:18" ht="38.25">
      <c r="B255" s="190" t="e">
        <f>IF('Formulario PPGR3'!$G255="","",CONCATENATE('Formulario PPGR3'!$C255,".",'Formulario PPGR3'!$D255,".",'Formulario PPGR3'!$E255,".",'Formulario PPGR3'!$F255))</f>
        <v>#REF!</v>
      </c>
      <c r="C255" s="190" t="e">
        <f>IF('Formulario PPGR3'!$G255="","",'Formulario PPGR1'!#REF!)</f>
        <v>#REF!</v>
      </c>
      <c r="D255" s="190" t="e">
        <f>IF('Formulario PPGR3'!$G255="","",'Formulario PPGR1'!#REF!)</f>
        <v>#REF!</v>
      </c>
      <c r="E255" s="190" t="e">
        <f>IF('Formulario PPGR3'!$G255="","",'Formulario PPGR1'!#REF!)</f>
        <v>#REF!</v>
      </c>
      <c r="F255" s="190" t="e">
        <f>IF('Formulario PPGR3'!$G255="","",'Formulario PPGR1'!#REF!)</f>
        <v>#REF!</v>
      </c>
      <c r="G255" s="507" t="s">
        <v>1256</v>
      </c>
      <c r="H255" s="497" t="str" cm="1">
        <f t="array" ref="H255">IF(Tabla1[[#This Row],[Código_Actividad]]="","",_xlfn.XLOOKUP(Tabla1[[#This Row],[Código_Actividad]],CodigoActividad,Tabla2[Actividades Programables Presupuestables],"",0))</f>
        <v>Capacitación en técnicas archivísticas para el personal del archivo de RRHH.</v>
      </c>
      <c r="I255" s="498">
        <f>IFERROR(VLOOKUP('Formulario PPGR3'!$G255,'Formulario PPGR2'!$H$9:$V$721,15,FALSE),"")</f>
        <v>1</v>
      </c>
      <c r="J255" s="502" t="s">
        <v>1999</v>
      </c>
      <c r="K255" s="500" t="str">
        <f>IF(Tabla1[[#This Row],[Insumos]]="","",_xlfn.XLOOKUP(Tabla1[[#This Row],[Insumos]],Tabla10[Insumo],Tabla10[InsumoAbrev],"",0))</f>
        <v>lsAlimentosyBebidas</v>
      </c>
      <c r="L255" s="501" t="s">
        <v>2055</v>
      </c>
      <c r="M255" s="499" t="str">
        <f>IF(Tabla1[[#This Row],[Descripción]]="","",_xlfn.XLOOKUP(Tabla1[[#This Row],[Descripción]],Tabla10[Descripción],Tabla10[Unidad de Medida],"",0))</f>
        <v>unidad</v>
      </c>
      <c r="N255" s="509">
        <v>1</v>
      </c>
      <c r="O255" s="511">
        <f>IF(Tabla1[[#This Row],[Descripción]]="","",_xlfn.XLOOKUP(Tabla1[[#This Row],[Descripción]],Tabla10[Descripción],Tabla10[Precio Unitario],0))</f>
        <v>12537.5</v>
      </c>
      <c r="P255" s="511">
        <f>IF(Tabla1[[#This Row],[Cantidad de Insumos]]="","",Tabla1[[#This Row],[Precio Unitario]]*Tabla1[[#This Row],[Cantidad de Insumos]])</f>
        <v>12537.5</v>
      </c>
      <c r="Q255" s="511" t="str">
        <f>IF(Tabla1[[#This Row],[Descripción]]="","",_xlfn.XLOOKUP(Tabla1[[#This Row],[Descripción]],Tabla10[Descripción],Tabla10[CODIGO PRESUPUESTARIO],0))</f>
        <v>2.3.1.1.01</v>
      </c>
      <c r="R255" s="500" t="s">
        <v>2001</v>
      </c>
    </row>
    <row r="256" spans="2:18" ht="38.25">
      <c r="B256" s="190" t="e">
        <f>IF('Formulario PPGR3'!$G256="","",CONCATENATE('Formulario PPGR3'!$C256,".",'Formulario PPGR3'!$D256,".",'Formulario PPGR3'!$E256,".",'Formulario PPGR3'!$F256))</f>
        <v>#REF!</v>
      </c>
      <c r="C256" s="190" t="e">
        <f>IF('Formulario PPGR3'!$G256="","",'Formulario PPGR1'!#REF!)</f>
        <v>#REF!</v>
      </c>
      <c r="D256" s="190" t="e">
        <f>IF('Formulario PPGR3'!$G256="","",'Formulario PPGR1'!#REF!)</f>
        <v>#REF!</v>
      </c>
      <c r="E256" s="190" t="e">
        <f>IF('Formulario PPGR3'!$G256="","",'Formulario PPGR1'!#REF!)</f>
        <v>#REF!</v>
      </c>
      <c r="F256" s="190" t="e">
        <f>IF('Formulario PPGR3'!$G256="","",'Formulario PPGR1'!#REF!)</f>
        <v>#REF!</v>
      </c>
      <c r="G256" s="507" t="s">
        <v>1305</v>
      </c>
      <c r="H256" s="497" t="str" cm="1">
        <f t="array" ref="H256">IF(Tabla1[[#This Row],[Código_Actividad]]="","",_xlfn.XLOOKUP(Tabla1[[#This Row],[Código_Actividad]],CodigoActividad,Tabla2[Actividades Programables Presupuestables],"",0))</f>
        <v>Programas de integración (actividades formativas).</v>
      </c>
      <c r="I256" s="498">
        <f>IFERROR(VLOOKUP('Formulario PPGR3'!$G256,'Formulario PPGR2'!$H$9:$V$721,15,FALSE),"")</f>
        <v>3</v>
      </c>
      <c r="J256" s="502" t="s">
        <v>1999</v>
      </c>
      <c r="K256" s="500" t="str">
        <f>IF(Tabla1[[#This Row],[Insumos]]="","",_xlfn.XLOOKUP(Tabla1[[#This Row],[Insumos]],Tabla10[Insumo],Tabla10[InsumoAbrev],"",0))</f>
        <v>lsAlimentosyBebidas</v>
      </c>
      <c r="L256" s="501" t="s">
        <v>2050</v>
      </c>
      <c r="M256" s="499" t="str">
        <f>IF(Tabla1[[#This Row],[Descripción]]="","",_xlfn.XLOOKUP(Tabla1[[#This Row],[Descripción]],Tabla10[Descripción],Tabla10[Unidad de Medida],"",0))</f>
        <v>unidad</v>
      </c>
      <c r="N256" s="509">
        <v>3</v>
      </c>
      <c r="O256" s="511">
        <f>IF(Tabla1[[#This Row],[Descripción]]="","",_xlfn.XLOOKUP(Tabla1[[#This Row],[Descripción]],Tabla10[Descripción],Tabla10[Precio Unitario],0))</f>
        <v>50380.1</v>
      </c>
      <c r="P256" s="511">
        <f>IF(Tabla1[[#This Row],[Cantidad de Insumos]]="","",Tabla1[[#This Row],[Precio Unitario]]*Tabla1[[#This Row],[Cantidad de Insumos]])</f>
        <v>151140.29999999999</v>
      </c>
      <c r="Q256" s="511" t="str">
        <f>IF(Tabla1[[#This Row],[Descripción]]="","",_xlfn.XLOOKUP(Tabla1[[#This Row],[Descripción]],Tabla10[Descripción],Tabla10[CODIGO PRESUPUESTARIO],0))</f>
        <v>2.3.1.1.01</v>
      </c>
      <c r="R256" s="500" t="s">
        <v>2001</v>
      </c>
    </row>
    <row r="257" spans="2:18" ht="38.25">
      <c r="B257" s="190" t="e">
        <f>IF('Formulario PPGR3'!$G257="","",CONCATENATE('Formulario PPGR3'!$C257,".",'Formulario PPGR3'!$D257,".",'Formulario PPGR3'!$E257,".",'Formulario PPGR3'!$F257))</f>
        <v>#REF!</v>
      </c>
      <c r="C257" s="190" t="e">
        <f>IF('Formulario PPGR3'!$G257="","",'Formulario PPGR1'!#REF!)</f>
        <v>#REF!</v>
      </c>
      <c r="D257" s="190" t="e">
        <f>IF('Formulario PPGR3'!$G257="","",'Formulario PPGR1'!#REF!)</f>
        <v>#REF!</v>
      </c>
      <c r="E257" s="190" t="e">
        <f>IF('Formulario PPGR3'!$G257="","",'Formulario PPGR1'!#REF!)</f>
        <v>#REF!</v>
      </c>
      <c r="F257" s="190" t="e">
        <f>IF('Formulario PPGR3'!$G257="","",'Formulario PPGR1'!#REF!)</f>
        <v>#REF!</v>
      </c>
      <c r="G257" s="507" t="s">
        <v>1258</v>
      </c>
      <c r="H257" s="497" t="str" cm="1">
        <f t="array" ref="H257">IF(Tabla1[[#This Row],[Código_Actividad]]="","",_xlfn.XLOOKUP(Tabla1[[#This Row],[Código_Actividad]],CodigoActividad,Tabla2[Actividades Programables Presupuestables],"",0))</f>
        <v>Capacitación en herramientas informáticas de gestión de datos personal de archivo de RRHH.</v>
      </c>
      <c r="I257" s="498">
        <f>IFERROR(VLOOKUP('Formulario PPGR3'!$G257,'Formulario PPGR2'!$H$9:$V$721,15,FALSE),"")</f>
        <v>1</v>
      </c>
      <c r="J257" s="502" t="s">
        <v>1999</v>
      </c>
      <c r="K257" s="500" t="str">
        <f>IF(Tabla1[[#This Row],[Insumos]]="","",_xlfn.XLOOKUP(Tabla1[[#This Row],[Insumos]],Tabla10[Insumo],Tabla10[InsumoAbrev],"",0))</f>
        <v>lsAlimentosyBebidas</v>
      </c>
      <c r="L257" s="501" t="s">
        <v>2055</v>
      </c>
      <c r="M257" s="499" t="str">
        <f>IF(Tabla1[[#This Row],[Descripción]]="","",_xlfn.XLOOKUP(Tabla1[[#This Row],[Descripción]],Tabla10[Descripción],Tabla10[Unidad de Medida],"",0))</f>
        <v>unidad</v>
      </c>
      <c r="N257" s="509">
        <v>1</v>
      </c>
      <c r="O257" s="511">
        <f>IF(Tabla1[[#This Row],[Descripción]]="","",_xlfn.XLOOKUP(Tabla1[[#This Row],[Descripción]],Tabla10[Descripción],Tabla10[Precio Unitario],0))</f>
        <v>12537.5</v>
      </c>
      <c r="P257" s="511">
        <f>IF(Tabla1[[#This Row],[Cantidad de Insumos]]="","",Tabla1[[#This Row],[Precio Unitario]]*Tabla1[[#This Row],[Cantidad de Insumos]])</f>
        <v>12537.5</v>
      </c>
      <c r="Q257" s="511" t="str">
        <f>IF(Tabla1[[#This Row],[Descripción]]="","",_xlfn.XLOOKUP(Tabla1[[#This Row],[Descripción]],Tabla10[Descripción],Tabla10[CODIGO PRESUPUESTARIO],0))</f>
        <v>2.3.1.1.01</v>
      </c>
      <c r="R257" s="500" t="s">
        <v>2001</v>
      </c>
    </row>
    <row r="258" spans="2:18" ht="38.25">
      <c r="B258" s="190" t="e">
        <f>IF('Formulario PPGR3'!$G258="","",CONCATENATE('Formulario PPGR3'!$C258,".",'Formulario PPGR3'!$D258,".",'Formulario PPGR3'!$E258,".",'Formulario PPGR3'!$F258))</f>
        <v>#REF!</v>
      </c>
      <c r="C258" s="190" t="e">
        <f>IF('Formulario PPGR3'!$G258="","",'Formulario PPGR1'!#REF!)</f>
        <v>#REF!</v>
      </c>
      <c r="D258" s="190" t="e">
        <f>IF('Formulario PPGR3'!$G258="","",'Formulario PPGR1'!#REF!)</f>
        <v>#REF!</v>
      </c>
      <c r="E258" s="190" t="e">
        <f>IF('Formulario PPGR3'!$G258="","",'Formulario PPGR1'!#REF!)</f>
        <v>#REF!</v>
      </c>
      <c r="F258" s="190" t="e">
        <f>IF('Formulario PPGR3'!$G258="","",'Formulario PPGR1'!#REF!)</f>
        <v>#REF!</v>
      </c>
      <c r="G258" s="507" t="s">
        <v>1264</v>
      </c>
      <c r="H258" s="497" t="str" cm="1">
        <f t="array" ref="H258">IF(Tabla1[[#This Row],[Código_Actividad]]="","",_xlfn.XLOOKUP(Tabla1[[#This Row],[Código_Actividad]],CodigoActividad,Tabla2[Actividades Programables Presupuestables],"",0))</f>
        <v xml:space="preserve">Jornadas de promoción y prevención en salud. </v>
      </c>
      <c r="I258" s="498">
        <f>IFERROR(VLOOKUP('Formulario PPGR3'!$G258,'Formulario PPGR2'!$H$9:$V$721,15,FALSE),"")</f>
        <v>11</v>
      </c>
      <c r="J258" s="502" t="s">
        <v>1999</v>
      </c>
      <c r="K258" s="500" t="str">
        <f>IF(Tabla1[[#This Row],[Insumos]]="","",_xlfn.XLOOKUP(Tabla1[[#This Row],[Insumos]],Tabla10[Insumo],Tabla10[InsumoAbrev],"",0))</f>
        <v>lsAlimentosyBebidas</v>
      </c>
      <c r="L258" s="501" t="s">
        <v>2055</v>
      </c>
      <c r="M258" s="499" t="str">
        <f>IF(Tabla1[[#This Row],[Descripción]]="","",_xlfn.XLOOKUP(Tabla1[[#This Row],[Descripción]],Tabla10[Descripción],Tabla10[Unidad de Medida],"",0))</f>
        <v>unidad</v>
      </c>
      <c r="N258" s="509">
        <v>11</v>
      </c>
      <c r="O258" s="511">
        <f>IF(Tabla1[[#This Row],[Descripción]]="","",_xlfn.XLOOKUP(Tabla1[[#This Row],[Descripción]],Tabla10[Descripción],Tabla10[Precio Unitario],0))</f>
        <v>12537.5</v>
      </c>
      <c r="P258" s="511">
        <f>IF(Tabla1[[#This Row],[Cantidad de Insumos]]="","",Tabla1[[#This Row],[Precio Unitario]]*Tabla1[[#This Row],[Cantidad de Insumos]])</f>
        <v>137912.5</v>
      </c>
      <c r="Q258" s="511" t="str">
        <f>IF(Tabla1[[#This Row],[Descripción]]="","",_xlfn.XLOOKUP(Tabla1[[#This Row],[Descripción]],Tabla10[Descripción],Tabla10[CODIGO PRESUPUESTARIO],0))</f>
        <v>2.3.1.1.01</v>
      </c>
      <c r="R258" s="500" t="s">
        <v>2001</v>
      </c>
    </row>
    <row r="259" spans="2:18" ht="38.25">
      <c r="B259" s="190" t="e">
        <f>IF('Formulario PPGR3'!$G259="","",CONCATENATE('Formulario PPGR3'!$C259,".",'Formulario PPGR3'!$D259,".",'Formulario PPGR3'!$E259,".",'Formulario PPGR3'!$F259))</f>
        <v>#REF!</v>
      </c>
      <c r="C259" s="190" t="e">
        <f>IF('Formulario PPGR3'!$G259="","",'Formulario PPGR1'!#REF!)</f>
        <v>#REF!</v>
      </c>
      <c r="D259" s="190" t="e">
        <f>IF('Formulario PPGR3'!$G259="","",'Formulario PPGR1'!#REF!)</f>
        <v>#REF!</v>
      </c>
      <c r="E259" s="190" t="e">
        <f>IF('Formulario PPGR3'!$G259="","",'Formulario PPGR1'!#REF!)</f>
        <v>#REF!</v>
      </c>
      <c r="F259" s="190" t="e">
        <f>IF('Formulario PPGR3'!$G259="","",'Formulario PPGR1'!#REF!)</f>
        <v>#REF!</v>
      </c>
      <c r="G259" s="507" t="s">
        <v>1269</v>
      </c>
      <c r="H259" s="497" t="str" cm="1">
        <f t="array" ref="H259">IF(Tabla1[[#This Row],[Código_Actividad]]="","",_xlfn.XLOOKUP(Tabla1[[#This Row],[Código_Actividad]],CodigoActividad,Tabla2[Actividades Programables Presupuestables],"",0))</f>
        <v>Charlas de capacitación en todos los procesos de relaciones laborales.</v>
      </c>
      <c r="I259" s="498">
        <f>IFERROR(VLOOKUP('Formulario PPGR3'!$G259,'Formulario PPGR2'!$H$9:$V$721,15,FALSE),"")</f>
        <v>4</v>
      </c>
      <c r="J259" s="502" t="s">
        <v>1999</v>
      </c>
      <c r="K259" s="500" t="str">
        <f>IF(Tabla1[[#This Row],[Insumos]]="","",_xlfn.XLOOKUP(Tabla1[[#This Row],[Insumos]],Tabla10[Insumo],Tabla10[InsumoAbrev],"",0))</f>
        <v>lsAlimentosyBebidas</v>
      </c>
      <c r="L259" s="501" t="s">
        <v>2055</v>
      </c>
      <c r="M259" s="499" t="str">
        <f>IF(Tabla1[[#This Row],[Descripción]]="","",_xlfn.XLOOKUP(Tabla1[[#This Row],[Descripción]],Tabla10[Descripción],Tabla10[Unidad de Medida],"",0))</f>
        <v>unidad</v>
      </c>
      <c r="N259" s="509">
        <v>4</v>
      </c>
      <c r="O259" s="511">
        <f>IF(Tabla1[[#This Row],[Descripción]]="","",_xlfn.XLOOKUP(Tabla1[[#This Row],[Descripción]],Tabla10[Descripción],Tabla10[Precio Unitario],0))</f>
        <v>12537.5</v>
      </c>
      <c r="P259" s="511">
        <f>IF(Tabla1[[#This Row],[Cantidad de Insumos]]="","",Tabla1[[#This Row],[Precio Unitario]]*Tabla1[[#This Row],[Cantidad de Insumos]])</f>
        <v>50150</v>
      </c>
      <c r="Q259" s="511" t="str">
        <f>IF(Tabla1[[#This Row],[Descripción]]="","",_xlfn.XLOOKUP(Tabla1[[#This Row],[Descripción]],Tabla10[Descripción],Tabla10[CODIGO PRESUPUESTARIO],0))</f>
        <v>2.3.1.1.01</v>
      </c>
      <c r="R259" s="500" t="s">
        <v>2001</v>
      </c>
    </row>
    <row r="260" spans="2:18" ht="63.75">
      <c r="B260" s="190" t="e">
        <f>IF('Formulario PPGR3'!$G260="","",CONCATENATE('Formulario PPGR3'!$C260,".",'Formulario PPGR3'!$D260,".",'Formulario PPGR3'!$E260,".",'Formulario PPGR3'!$F260))</f>
        <v>#REF!</v>
      </c>
      <c r="C260" s="190" t="e">
        <f>IF('Formulario PPGR3'!$G260="","",'Formulario PPGR1'!#REF!)</f>
        <v>#REF!</v>
      </c>
      <c r="D260" s="190" t="e">
        <f>IF('Formulario PPGR3'!$G260="","",'Formulario PPGR1'!#REF!)</f>
        <v>#REF!</v>
      </c>
      <c r="E260" s="190" t="e">
        <f>IF('Formulario PPGR3'!$G260="","",'Formulario PPGR1'!#REF!)</f>
        <v>#REF!</v>
      </c>
      <c r="F260" s="190" t="e">
        <f>IF('Formulario PPGR3'!$G260="","",'Formulario PPGR1'!#REF!)</f>
        <v>#REF!</v>
      </c>
      <c r="G260" s="507" t="s">
        <v>1260</v>
      </c>
      <c r="H260" s="497" t="str" cm="1">
        <f t="array" ref="H260">IF(Tabla1[[#This Row],[Código_Actividad]]="","",_xlfn.XLOOKUP(Tabla1[[#This Row],[Código_Actividad]],CodigoActividad,Tabla2[Actividades Programables Presupuestables],"",0))</f>
        <v>Seguimiento a la implementación del SISTAP, con el fin de desarrollar las actividades preventivas para mitigar los peligros y riesgos que puedan afectar la seguridad y bienestar de los servidores en la institución.</v>
      </c>
      <c r="I260" s="498">
        <f>IFERROR(VLOOKUP('Formulario PPGR3'!$G260,'Formulario PPGR2'!$H$9:$V$721,15,FALSE),"")</f>
        <v>4</v>
      </c>
      <c r="J260" s="502" t="s">
        <v>2004</v>
      </c>
      <c r="K260" s="500" t="str">
        <f>IF(Tabla1[[#This Row],[Insumos]]="","",_xlfn.XLOOKUP(Tabla1[[#This Row],[Insumos]],Tabla10[Insumo],Tabla10[InsumoAbrev],"",0))</f>
        <v>lsViaticosDP</v>
      </c>
      <c r="L260" s="501" t="s">
        <v>2025</v>
      </c>
      <c r="M260" s="499" t="str">
        <f>IF(Tabla1[[#This Row],[Descripción]]="","",_xlfn.XLOOKUP(Tabla1[[#This Row],[Descripción]],Tabla10[Descripción],Tabla10[Unidad de Medida],"",0))</f>
        <v>Depósito</v>
      </c>
      <c r="N260" s="509">
        <v>50</v>
      </c>
      <c r="O260" s="511">
        <f>IF(Tabla1[[#This Row],[Descripción]]="","",_xlfn.XLOOKUP(Tabla1[[#This Row],[Descripción]],Tabla10[Descripción],Tabla10[Precio Unitario],0))</f>
        <v>5250</v>
      </c>
      <c r="P260" s="511">
        <f>IF(Tabla1[[#This Row],[Cantidad de Insumos]]="","",Tabla1[[#This Row],[Precio Unitario]]*Tabla1[[#This Row],[Cantidad de Insumos]])</f>
        <v>262500</v>
      </c>
      <c r="Q260" s="511" t="str">
        <f>IF(Tabla1[[#This Row],[Descripción]]="","",_xlfn.XLOOKUP(Tabla1[[#This Row],[Descripción]],Tabla10[Descripción],Tabla10[CODIGO PRESUPUESTARIO],0))</f>
        <v>2.2.3.1.01</v>
      </c>
      <c r="R260" s="500" t="s">
        <v>2001</v>
      </c>
    </row>
    <row r="261" spans="2:18" ht="63.75">
      <c r="B261" s="190" t="e">
        <f>IF('Formulario PPGR3'!$G261="","",CONCATENATE('Formulario PPGR3'!$C261,".",'Formulario PPGR3'!$D261,".",'Formulario PPGR3'!$E261,".",'Formulario PPGR3'!$F261))</f>
        <v>#REF!</v>
      </c>
      <c r="C261" s="190" t="e">
        <f>IF('Formulario PPGR3'!$G261="","",'Formulario PPGR1'!#REF!)</f>
        <v>#REF!</v>
      </c>
      <c r="D261" s="190" t="e">
        <f>IF('Formulario PPGR3'!$G261="","",'Formulario PPGR1'!#REF!)</f>
        <v>#REF!</v>
      </c>
      <c r="E261" s="190" t="e">
        <f>IF('Formulario PPGR3'!$G261="","",'Formulario PPGR1'!#REF!)</f>
        <v>#REF!</v>
      </c>
      <c r="F261" s="190" t="e">
        <f>IF('Formulario PPGR3'!$G261="","",'Formulario PPGR1'!#REF!)</f>
        <v>#REF!</v>
      </c>
      <c r="G261" s="507" t="s">
        <v>1260</v>
      </c>
      <c r="H261" s="497" t="str" cm="1">
        <f t="array" ref="H261">IF(Tabla1[[#This Row],[Código_Actividad]]="","",_xlfn.XLOOKUP(Tabla1[[#This Row],[Código_Actividad]],CodigoActividad,Tabla2[Actividades Programables Presupuestables],"",0))</f>
        <v>Seguimiento a la implementación del SISTAP, con el fin de desarrollar las actividades preventivas para mitigar los peligros y riesgos que puedan afectar la seguridad y bienestar de los servidores en la institución.</v>
      </c>
      <c r="I261" s="498">
        <f>IFERROR(VLOOKUP('Formulario PPGR3'!$G261,'Formulario PPGR2'!$H$9:$V$721,15,FALSE),"")</f>
        <v>4</v>
      </c>
      <c r="J261" s="502" t="s">
        <v>2004</v>
      </c>
      <c r="K261" s="500" t="str">
        <f>IF(Tabla1[[#This Row],[Insumos]]="","",_xlfn.XLOOKUP(Tabla1[[#This Row],[Insumos]],Tabla10[Insumo],Tabla10[InsumoAbrev],"",0))</f>
        <v>lsViaticosDP</v>
      </c>
      <c r="L261" s="501" t="s">
        <v>2019</v>
      </c>
      <c r="M261" s="499" t="str">
        <f>IF(Tabla1[[#This Row],[Descripción]]="","",_xlfn.XLOOKUP(Tabla1[[#This Row],[Descripción]],Tabla10[Descripción],Tabla10[Unidad de Medida],"",0))</f>
        <v>Depósito</v>
      </c>
      <c r="N261" s="509">
        <v>100</v>
      </c>
      <c r="O261" s="511">
        <f>IF(Tabla1[[#This Row],[Descripción]]="","",_xlfn.XLOOKUP(Tabla1[[#This Row],[Descripción]],Tabla10[Descripción],Tabla10[Precio Unitario],0))</f>
        <v>4750</v>
      </c>
      <c r="P261" s="511">
        <f>IF(Tabla1[[#This Row],[Cantidad de Insumos]]="","",Tabla1[[#This Row],[Precio Unitario]]*Tabla1[[#This Row],[Cantidad de Insumos]])</f>
        <v>475000</v>
      </c>
      <c r="Q261" s="511" t="str">
        <f>IF(Tabla1[[#This Row],[Descripción]]="","",_xlfn.XLOOKUP(Tabla1[[#This Row],[Descripción]],Tabla10[Descripción],Tabla10[CODIGO PRESUPUESTARIO],0))</f>
        <v>2.2.3.1.01</v>
      </c>
      <c r="R261" s="500" t="s">
        <v>2001</v>
      </c>
    </row>
    <row r="262" spans="2:18" ht="63.75">
      <c r="B262" s="190" t="e">
        <f>IF('Formulario PPGR3'!$G262="","",CONCATENATE('Formulario PPGR3'!$C262,".",'Formulario PPGR3'!$D262,".",'Formulario PPGR3'!$E262,".",'Formulario PPGR3'!$F262))</f>
        <v>#REF!</v>
      </c>
      <c r="C262" s="190" t="e">
        <f>IF('Formulario PPGR3'!$G262="","",'Formulario PPGR1'!#REF!)</f>
        <v>#REF!</v>
      </c>
      <c r="D262" s="190" t="e">
        <f>IF('Formulario PPGR3'!$G262="","",'Formulario PPGR1'!#REF!)</f>
        <v>#REF!</v>
      </c>
      <c r="E262" s="190" t="e">
        <f>IF('Formulario PPGR3'!$G262="","",'Formulario PPGR1'!#REF!)</f>
        <v>#REF!</v>
      </c>
      <c r="F262" s="190" t="e">
        <f>IF('Formulario PPGR3'!$G262="","",'Formulario PPGR1'!#REF!)</f>
        <v>#REF!</v>
      </c>
      <c r="G262" s="507" t="s">
        <v>1260</v>
      </c>
      <c r="H262" s="497" t="str" cm="1">
        <f t="array" ref="H262">IF(Tabla1[[#This Row],[Código_Actividad]]="","",_xlfn.XLOOKUP(Tabla1[[#This Row],[Código_Actividad]],CodigoActividad,Tabla2[Actividades Programables Presupuestables],"",0))</f>
        <v>Seguimiento a la implementación del SISTAP, con el fin de desarrollar las actividades preventivas para mitigar los peligros y riesgos que puedan afectar la seguridad y bienestar de los servidores en la institución.</v>
      </c>
      <c r="I262" s="498">
        <f>IFERROR(VLOOKUP('Formulario PPGR3'!$G262,'Formulario PPGR2'!$H$9:$V$721,15,FALSE),"")</f>
        <v>4</v>
      </c>
      <c r="J262" s="502" t="s">
        <v>2004</v>
      </c>
      <c r="K262" s="500" t="str">
        <f>IF(Tabla1[[#This Row],[Insumos]]="","",_xlfn.XLOOKUP(Tabla1[[#This Row],[Insumos]],Tabla10[Insumo],Tabla10[InsumoAbrev],"",0))</f>
        <v>lsViaticosDP</v>
      </c>
      <c r="L262" s="501" t="s">
        <v>2020</v>
      </c>
      <c r="M262" s="499" t="str">
        <f>IF(Tabla1[[#This Row],[Descripción]]="","",_xlfn.XLOOKUP(Tabla1[[#This Row],[Descripción]],Tabla10[Descripción],Tabla10[Unidad de Medida],"",0))</f>
        <v>Depósito</v>
      </c>
      <c r="N262" s="509">
        <v>10</v>
      </c>
      <c r="O262" s="511">
        <f>IF(Tabla1[[#This Row],[Descripción]]="","",_xlfn.XLOOKUP(Tabla1[[#This Row],[Descripción]],Tabla10[Descripción],Tabla10[Precio Unitario],0))</f>
        <v>3900</v>
      </c>
      <c r="P262" s="511">
        <f>IF(Tabla1[[#This Row],[Cantidad de Insumos]]="","",Tabla1[[#This Row],[Precio Unitario]]*Tabla1[[#This Row],[Cantidad de Insumos]])</f>
        <v>39000</v>
      </c>
      <c r="Q262" s="511" t="str">
        <f>IF(Tabla1[[#This Row],[Descripción]]="","",_xlfn.XLOOKUP(Tabla1[[#This Row],[Descripción]],Tabla10[Descripción],Tabla10[CODIGO PRESUPUESTARIO],0))</f>
        <v>2.2.3.1.01</v>
      </c>
      <c r="R262" s="500" t="s">
        <v>2001</v>
      </c>
    </row>
    <row r="263" spans="2:18" ht="38.25">
      <c r="B263" s="190" t="e">
        <f>IF('Formulario PPGR3'!$G263="","",CONCATENATE('Formulario PPGR3'!$C263,".",'Formulario PPGR3'!$D263,".",'Formulario PPGR3'!$E263,".",'Formulario PPGR3'!$F263))</f>
        <v>#REF!</v>
      </c>
      <c r="C263" s="190" t="e">
        <f>IF('Formulario PPGR3'!$G263="","",'Formulario PPGR1'!#REF!)</f>
        <v>#REF!</v>
      </c>
      <c r="D263" s="190" t="e">
        <f>IF('Formulario PPGR3'!$G263="","",'Formulario PPGR1'!#REF!)</f>
        <v>#REF!</v>
      </c>
      <c r="E263" s="190" t="e">
        <f>IF('Formulario PPGR3'!$G263="","",'Formulario PPGR1'!#REF!)</f>
        <v>#REF!</v>
      </c>
      <c r="F263" s="190" t="e">
        <f>IF('Formulario PPGR3'!$G263="","",'Formulario PPGR1'!#REF!)</f>
        <v>#REF!</v>
      </c>
      <c r="G263" s="507" t="s">
        <v>1250</v>
      </c>
      <c r="H263" s="497" t="str" cm="1">
        <f t="array" ref="H263">IF(Tabla1[[#This Row],[Código_Actividad]]="","",_xlfn.XLOOKUP(Tabla1[[#This Row],[Código_Actividad]],CodigoActividad,Tabla2[Actividades Programables Presupuestables],"",0))</f>
        <v>Capacitación DCSNS y ORS sobre la aplicación del Régimen Ético y Disciplinario de los Servidores Públicos.</v>
      </c>
      <c r="I263" s="498">
        <f>IFERROR(VLOOKUP('Formulario PPGR3'!$G263,'Formulario PPGR2'!$H$9:$V$721,15,FALSE),"")</f>
        <v>2</v>
      </c>
      <c r="J263" s="502" t="s">
        <v>2004</v>
      </c>
      <c r="K263" s="500" t="str">
        <f>IF(Tabla1[[#This Row],[Insumos]]="","",_xlfn.XLOOKUP(Tabla1[[#This Row],[Insumos]],Tabla10[Insumo],Tabla10[InsumoAbrev],"",0))</f>
        <v>lsViaticosDP</v>
      </c>
      <c r="L263" s="501" t="s">
        <v>2025</v>
      </c>
      <c r="M263" s="499" t="str">
        <f>IF(Tabla1[[#This Row],[Descripción]]="","",_xlfn.XLOOKUP(Tabla1[[#This Row],[Descripción]],Tabla10[Descripción],Tabla10[Unidad de Medida],"",0))</f>
        <v>Depósito</v>
      </c>
      <c r="N263" s="509">
        <v>18</v>
      </c>
      <c r="O263" s="511">
        <f>IF(Tabla1[[#This Row],[Descripción]]="","",_xlfn.XLOOKUP(Tabla1[[#This Row],[Descripción]],Tabla10[Descripción],Tabla10[Precio Unitario],0))</f>
        <v>5250</v>
      </c>
      <c r="P263" s="511">
        <f>IF(Tabla1[[#This Row],[Cantidad de Insumos]]="","",Tabla1[[#This Row],[Precio Unitario]]*Tabla1[[#This Row],[Cantidad de Insumos]])</f>
        <v>94500</v>
      </c>
      <c r="Q263" s="511" t="str">
        <f>IF(Tabla1[[#This Row],[Descripción]]="","",_xlfn.XLOOKUP(Tabla1[[#This Row],[Descripción]],Tabla10[Descripción],Tabla10[CODIGO PRESUPUESTARIO],0))</f>
        <v>2.2.3.1.01</v>
      </c>
      <c r="R263" s="500" t="s">
        <v>2001</v>
      </c>
    </row>
    <row r="264" spans="2:18" ht="38.25">
      <c r="B264" s="190" t="e">
        <f>IF('Formulario PPGR3'!$G264="","",CONCATENATE('Formulario PPGR3'!$C264,".",'Formulario PPGR3'!$D264,".",'Formulario PPGR3'!$E264,".",'Formulario PPGR3'!$F264))</f>
        <v>#REF!</v>
      </c>
      <c r="C264" s="190" t="e">
        <f>IF('Formulario PPGR3'!$G264="","",'Formulario PPGR1'!#REF!)</f>
        <v>#REF!</v>
      </c>
      <c r="D264" s="190" t="e">
        <f>IF('Formulario PPGR3'!$G264="","",'Formulario PPGR1'!#REF!)</f>
        <v>#REF!</v>
      </c>
      <c r="E264" s="190" t="e">
        <f>IF('Formulario PPGR3'!$G264="","",'Formulario PPGR1'!#REF!)</f>
        <v>#REF!</v>
      </c>
      <c r="F264" s="190" t="e">
        <f>IF('Formulario PPGR3'!$G264="","",'Formulario PPGR1'!#REF!)</f>
        <v>#REF!</v>
      </c>
      <c r="G264" s="507" t="s">
        <v>1250</v>
      </c>
      <c r="H264" s="497" t="str" cm="1">
        <f t="array" ref="H264">IF(Tabla1[[#This Row],[Código_Actividad]]="","",_xlfn.XLOOKUP(Tabla1[[#This Row],[Código_Actividad]],CodigoActividad,Tabla2[Actividades Programables Presupuestables],"",0))</f>
        <v>Capacitación DCSNS y ORS sobre la aplicación del Régimen Ético y Disciplinario de los Servidores Públicos.</v>
      </c>
      <c r="I264" s="498">
        <f>IFERROR(VLOOKUP('Formulario PPGR3'!$G264,'Formulario PPGR2'!$H$9:$V$721,15,FALSE),"")</f>
        <v>2</v>
      </c>
      <c r="J264" s="502" t="s">
        <v>2004</v>
      </c>
      <c r="K264" s="500" t="str">
        <f>IF(Tabla1[[#This Row],[Insumos]]="","",_xlfn.XLOOKUP(Tabla1[[#This Row],[Insumos]],Tabla10[Insumo],Tabla10[InsumoAbrev],"",0))</f>
        <v>lsViaticosDP</v>
      </c>
      <c r="L264" s="501" t="s">
        <v>2019</v>
      </c>
      <c r="M264" s="499" t="str">
        <f>IF(Tabla1[[#This Row],[Descripción]]="","",_xlfn.XLOOKUP(Tabla1[[#This Row],[Descripción]],Tabla10[Descripción],Tabla10[Unidad de Medida],"",0))</f>
        <v>Depósito</v>
      </c>
      <c r="N264" s="509">
        <v>15</v>
      </c>
      <c r="O264" s="511">
        <f>IF(Tabla1[[#This Row],[Descripción]]="","",_xlfn.XLOOKUP(Tabla1[[#This Row],[Descripción]],Tabla10[Descripción],Tabla10[Precio Unitario],0))</f>
        <v>4750</v>
      </c>
      <c r="P264" s="511">
        <f>IF(Tabla1[[#This Row],[Cantidad de Insumos]]="","",Tabla1[[#This Row],[Precio Unitario]]*Tabla1[[#This Row],[Cantidad de Insumos]])</f>
        <v>71250</v>
      </c>
      <c r="Q264" s="511" t="str">
        <f>IF(Tabla1[[#This Row],[Descripción]]="","",_xlfn.XLOOKUP(Tabla1[[#This Row],[Descripción]],Tabla10[Descripción],Tabla10[CODIGO PRESUPUESTARIO],0))</f>
        <v>2.2.3.1.01</v>
      </c>
      <c r="R264" s="500" t="s">
        <v>2001</v>
      </c>
    </row>
    <row r="265" spans="2:18" ht="38.25">
      <c r="B265" s="190" t="e">
        <f>IF('Formulario PPGR3'!$G265="","",CONCATENATE('Formulario PPGR3'!$C265,".",'Formulario PPGR3'!$D265,".",'Formulario PPGR3'!$E265,".",'Formulario PPGR3'!$F265))</f>
        <v>#REF!</v>
      </c>
      <c r="C265" s="190" t="e">
        <f>IF('Formulario PPGR3'!$G265="","",'Formulario PPGR1'!#REF!)</f>
        <v>#REF!</v>
      </c>
      <c r="D265" s="190" t="e">
        <f>IF('Formulario PPGR3'!$G265="","",'Formulario PPGR1'!#REF!)</f>
        <v>#REF!</v>
      </c>
      <c r="E265" s="190" t="e">
        <f>IF('Formulario PPGR3'!$G265="","",'Formulario PPGR1'!#REF!)</f>
        <v>#REF!</v>
      </c>
      <c r="F265" s="190" t="e">
        <f>IF('Formulario PPGR3'!$G265="","",'Formulario PPGR1'!#REF!)</f>
        <v>#REF!</v>
      </c>
      <c r="G265" s="507" t="s">
        <v>1250</v>
      </c>
      <c r="H265" s="497" t="str" cm="1">
        <f t="array" ref="H265">IF(Tabla1[[#This Row],[Código_Actividad]]="","",_xlfn.XLOOKUP(Tabla1[[#This Row],[Código_Actividad]],CodigoActividad,Tabla2[Actividades Programables Presupuestables],"",0))</f>
        <v>Capacitación DCSNS y ORS sobre la aplicación del Régimen Ético y Disciplinario de los Servidores Públicos.</v>
      </c>
      <c r="I265" s="498">
        <f>IFERROR(VLOOKUP('Formulario PPGR3'!$G265,'Formulario PPGR2'!$H$9:$V$721,15,FALSE),"")</f>
        <v>2</v>
      </c>
      <c r="J265" s="502" t="s">
        <v>2004</v>
      </c>
      <c r="K265" s="500" t="str">
        <f>IF(Tabla1[[#This Row],[Insumos]]="","",_xlfn.XLOOKUP(Tabla1[[#This Row],[Insumos]],Tabla10[Insumo],Tabla10[InsumoAbrev],"",0))</f>
        <v>lsViaticosDP</v>
      </c>
      <c r="L265" s="501" t="s">
        <v>2020</v>
      </c>
      <c r="M265" s="499" t="str">
        <f>IF(Tabla1[[#This Row],[Descripción]]="","",_xlfn.XLOOKUP(Tabla1[[#This Row],[Descripción]],Tabla10[Descripción],Tabla10[Unidad de Medida],"",0))</f>
        <v>Depósito</v>
      </c>
      <c r="N265" s="509">
        <v>15</v>
      </c>
      <c r="O265" s="511">
        <f>IF(Tabla1[[#This Row],[Descripción]]="","",_xlfn.XLOOKUP(Tabla1[[#This Row],[Descripción]],Tabla10[Descripción],Tabla10[Precio Unitario],0))</f>
        <v>3900</v>
      </c>
      <c r="P265" s="511">
        <f>IF(Tabla1[[#This Row],[Cantidad de Insumos]]="","",Tabla1[[#This Row],[Precio Unitario]]*Tabla1[[#This Row],[Cantidad de Insumos]])</f>
        <v>58500</v>
      </c>
      <c r="Q265" s="511" t="str">
        <f>IF(Tabla1[[#This Row],[Descripción]]="","",_xlfn.XLOOKUP(Tabla1[[#This Row],[Descripción]],Tabla10[Descripción],Tabla10[CODIGO PRESUPUESTARIO],0))</f>
        <v>2.2.3.1.01</v>
      </c>
      <c r="R265" s="500" t="s">
        <v>2001</v>
      </c>
    </row>
    <row r="266" spans="2:18" ht="38.25">
      <c r="B266" s="190" t="e">
        <f>IF('Formulario PPGR3'!$G266="","",CONCATENATE('Formulario PPGR3'!$C266,".",'Formulario PPGR3'!$D266,".",'Formulario PPGR3'!$E266,".",'Formulario PPGR3'!$F266))</f>
        <v>#REF!</v>
      </c>
      <c r="C266" s="190" t="e">
        <f>IF('Formulario PPGR3'!$G266="","",'Formulario PPGR1'!#REF!)</f>
        <v>#REF!</v>
      </c>
      <c r="D266" s="190" t="e">
        <f>IF('Formulario PPGR3'!$G266="","",'Formulario PPGR1'!#REF!)</f>
        <v>#REF!</v>
      </c>
      <c r="E266" s="190" t="e">
        <f>IF('Formulario PPGR3'!$G266="","",'Formulario PPGR1'!#REF!)</f>
        <v>#REF!</v>
      </c>
      <c r="F266" s="190" t="e">
        <f>IF('Formulario PPGR3'!$G266="","",'Formulario PPGR1'!#REF!)</f>
        <v>#REF!</v>
      </c>
      <c r="G266" s="507" t="s">
        <v>1250</v>
      </c>
      <c r="H266" s="497" t="str" cm="1">
        <f t="array" ref="H266">IF(Tabla1[[#This Row],[Código_Actividad]]="","",_xlfn.XLOOKUP(Tabla1[[#This Row],[Código_Actividad]],CodigoActividad,Tabla2[Actividades Programables Presupuestables],"",0))</f>
        <v>Capacitación DCSNS y ORS sobre la aplicación del Régimen Ético y Disciplinario de los Servidores Públicos.</v>
      </c>
      <c r="I266" s="498">
        <f>IFERROR(VLOOKUP('Formulario PPGR3'!$G266,'Formulario PPGR2'!$H$9:$V$721,15,FALSE),"")</f>
        <v>2</v>
      </c>
      <c r="J266" s="502" t="s">
        <v>2004</v>
      </c>
      <c r="K266" s="500" t="str">
        <f>IF(Tabla1[[#This Row],[Insumos]]="","",_xlfn.XLOOKUP(Tabla1[[#This Row],[Insumos]],Tabla10[Insumo],Tabla10[InsumoAbrev],"",0))</f>
        <v>lsViaticosDP</v>
      </c>
      <c r="L266" s="501" t="s">
        <v>2046</v>
      </c>
      <c r="M266" s="499" t="str">
        <f>IF(Tabla1[[#This Row],[Descripción]]="","",_xlfn.XLOOKUP(Tabla1[[#This Row],[Descripción]],Tabla10[Descripción],Tabla10[Unidad de Medida],"",0))</f>
        <v>Depósito</v>
      </c>
      <c r="N266" s="509">
        <v>15</v>
      </c>
      <c r="O266" s="511">
        <f>IF(Tabla1[[#This Row],[Descripción]]="","",_xlfn.XLOOKUP(Tabla1[[#This Row],[Descripción]],Tabla10[Descripción],Tabla10[Precio Unitario],0))</f>
        <v>4100</v>
      </c>
      <c r="P266" s="511">
        <f>IF(Tabla1[[#This Row],[Cantidad de Insumos]]="","",Tabla1[[#This Row],[Precio Unitario]]*Tabla1[[#This Row],[Cantidad de Insumos]])</f>
        <v>61500</v>
      </c>
      <c r="Q266" s="511" t="str">
        <f>IF(Tabla1[[#This Row],[Descripción]]="","",_xlfn.XLOOKUP(Tabla1[[#This Row],[Descripción]],Tabla10[Descripción],Tabla10[CODIGO PRESUPUESTARIO],0))</f>
        <v>2.2.3.1.01</v>
      </c>
      <c r="R266" s="500" t="s">
        <v>2001</v>
      </c>
    </row>
    <row r="267" spans="2:18" ht="51">
      <c r="B267" s="190" t="e">
        <f>IF('Formulario PPGR3'!$G267="","",CONCATENATE('Formulario PPGR3'!$C267,".",'Formulario PPGR3'!$D267,".",'Formulario PPGR3'!$E267,".",'Formulario PPGR3'!$F267))</f>
        <v>#REF!</v>
      </c>
      <c r="C267" s="190" t="e">
        <f>IF('Formulario PPGR3'!$G267="","",'Formulario PPGR1'!#REF!)</f>
        <v>#REF!</v>
      </c>
      <c r="D267" s="190" t="e">
        <f>IF('Formulario PPGR3'!$G267="","",'Formulario PPGR1'!#REF!)</f>
        <v>#REF!</v>
      </c>
      <c r="E267" s="190" t="e">
        <f>IF('Formulario PPGR3'!$G267="","",'Formulario PPGR1'!#REF!)</f>
        <v>#REF!</v>
      </c>
      <c r="F267" s="190" t="e">
        <f>IF('Formulario PPGR3'!$G267="","",'Formulario PPGR1'!#REF!)</f>
        <v>#REF!</v>
      </c>
      <c r="G267" s="507" t="s">
        <v>754</v>
      </c>
      <c r="H267" s="497" t="str" cm="1">
        <f t="array" ref="H267">IF(Tabla1[[#This Row],[Código_Actividad]]="","",_xlfn.XLOOKUP(Tabla1[[#This Row],[Código_Actividad]],CodigoActividad,Tabla2[Actividades Programables Presupuestables],"",0))</f>
        <v>Mesa de trabajo con DMI y Promese-Cal  para socializar acciones de seguimiento en la provisión  de reactivos e insumos en los servicios de laboratorio clínico e imágenes</v>
      </c>
      <c r="I267" s="498">
        <f>IFERROR(VLOOKUP('Formulario PPGR3'!$G267,'Formulario PPGR2'!$H$9:$V$721,15,FALSE),"")</f>
        <v>2</v>
      </c>
      <c r="J267" s="502" t="s">
        <v>1999</v>
      </c>
      <c r="K267" s="500" t="str">
        <f>IF(Tabla1[[#This Row],[Insumos]]="","",_xlfn.XLOOKUP(Tabla1[[#This Row],[Insumos]],Tabla10[Insumo],Tabla10[InsumoAbrev],"",0))</f>
        <v>lsAlimentosyBebidas</v>
      </c>
      <c r="L267" s="501" t="s">
        <v>2008</v>
      </c>
      <c r="M267" s="499" t="str">
        <f>IF(Tabla1[[#This Row],[Descripción]]="","",_xlfn.XLOOKUP(Tabla1[[#This Row],[Descripción]],Tabla10[Descripción],Tabla10[Unidad de Medida],"",0))</f>
        <v>unidad</v>
      </c>
      <c r="N267" s="509">
        <v>2</v>
      </c>
      <c r="O267" s="511">
        <f>IF(Tabla1[[#This Row],[Descripción]]="","",_xlfn.XLOOKUP(Tabla1[[#This Row],[Descripción]],Tabla10[Descripción],Tabla10[Precio Unitario],0))</f>
        <v>9410.5</v>
      </c>
      <c r="P267" s="511">
        <f>IF(Tabla1[[#This Row],[Cantidad de Insumos]]="","",Tabla1[[#This Row],[Precio Unitario]]*Tabla1[[#This Row],[Cantidad de Insumos]])</f>
        <v>18821</v>
      </c>
      <c r="Q267" s="511" t="str">
        <f>IF(Tabla1[[#This Row],[Descripción]]="","",_xlfn.XLOOKUP(Tabla1[[#This Row],[Descripción]],Tabla10[Descripción],Tabla10[CODIGO PRESUPUESTARIO],0))</f>
        <v>2.3.1.1.01</v>
      </c>
      <c r="R267" s="500" t="s">
        <v>2001</v>
      </c>
    </row>
    <row r="268" spans="2:18" ht="51">
      <c r="B268" s="190" t="e">
        <f>IF('Formulario PPGR3'!$G268="","",CONCATENATE('Formulario PPGR3'!$C268,".",'Formulario PPGR3'!$D268,".",'Formulario PPGR3'!$E268,".",'Formulario PPGR3'!$F268))</f>
        <v>#REF!</v>
      </c>
      <c r="C268" s="190" t="e">
        <f>IF('Formulario PPGR3'!$G268="","",'Formulario PPGR1'!#REF!)</f>
        <v>#REF!</v>
      </c>
      <c r="D268" s="190" t="e">
        <f>IF('Formulario PPGR3'!$G268="","",'Formulario PPGR1'!#REF!)</f>
        <v>#REF!</v>
      </c>
      <c r="E268" s="190" t="e">
        <f>IF('Formulario PPGR3'!$G268="","",'Formulario PPGR1'!#REF!)</f>
        <v>#REF!</v>
      </c>
      <c r="F268" s="190" t="e">
        <f>IF('Formulario PPGR3'!$G268="","",'Formulario PPGR1'!#REF!)</f>
        <v>#REF!</v>
      </c>
      <c r="G268" s="507" t="s">
        <v>756</v>
      </c>
      <c r="H268" s="497" t="str" cm="1">
        <f t="array" ref="H268">IF(Tabla1[[#This Row],[Código_Actividad]]="","",_xlfn.XLOOKUP(Tabla1[[#This Row],[Código_Actividad]],CodigoActividad,Tabla2[Actividades Programables Presupuestables],"",0))</f>
        <v>Mesa de trabajo con los 10 SRS para fortalecimiento de los servicios de apoyo diagnóstico y seguimiento de la gestión al suministro de reactivos e insumos en el primer nivel de atención.</v>
      </c>
      <c r="I268" s="498">
        <f>IFERROR(VLOOKUP('Formulario PPGR3'!$G268,'Formulario PPGR2'!$H$9:$V$721,15,FALSE),"")</f>
        <v>2</v>
      </c>
      <c r="J268" s="502" t="s">
        <v>1999</v>
      </c>
      <c r="K268" s="500" t="str">
        <f>IF(Tabla1[[#This Row],[Insumos]]="","",_xlfn.XLOOKUP(Tabla1[[#This Row],[Insumos]],Tabla10[Insumo],Tabla10[InsumoAbrev],"",0))</f>
        <v>lsAlimentosyBebidas</v>
      </c>
      <c r="L268" s="501" t="s">
        <v>2056</v>
      </c>
      <c r="M268" s="499" t="str">
        <f>IF(Tabla1[[#This Row],[Descripción]]="","",_xlfn.XLOOKUP(Tabla1[[#This Row],[Descripción]],Tabla10[Descripción],Tabla10[Unidad de Medida],"",0))</f>
        <v>unidad</v>
      </c>
      <c r="N268" s="509">
        <v>2</v>
      </c>
      <c r="O268" s="511">
        <f>IF(Tabla1[[#This Row],[Descripción]]="","",_xlfn.XLOOKUP(Tabla1[[#This Row],[Descripción]],Tabla10[Descripción],Tabla10[Precio Unitario],0))</f>
        <v>29393.8</v>
      </c>
      <c r="P268" s="511">
        <f>IF(Tabla1[[#This Row],[Cantidad de Insumos]]="","",Tabla1[[#This Row],[Precio Unitario]]*Tabla1[[#This Row],[Cantidad de Insumos]])</f>
        <v>58787.6</v>
      </c>
      <c r="Q268" s="511" t="str">
        <f>IF(Tabla1[[#This Row],[Descripción]]="","",_xlfn.XLOOKUP(Tabla1[[#This Row],[Descripción]],Tabla10[Descripción],Tabla10[CODIGO PRESUPUESTARIO],0))</f>
        <v>2.3.1.1.01</v>
      </c>
      <c r="R268" s="500" t="s">
        <v>2001</v>
      </c>
    </row>
    <row r="269" spans="2:18" ht="51">
      <c r="B269" s="190" t="e">
        <f>IF('Formulario PPGR3'!$G269="","",CONCATENATE('Formulario PPGR3'!$C269,".",'Formulario PPGR3'!$D269,".",'Formulario PPGR3'!$E269,".",'Formulario PPGR3'!$F269))</f>
        <v>#REF!</v>
      </c>
      <c r="C269" s="190" t="e">
        <f>IF('Formulario PPGR3'!$G269="","",'Formulario PPGR1'!#REF!)</f>
        <v>#REF!</v>
      </c>
      <c r="D269" s="190" t="e">
        <f>IF('Formulario PPGR3'!$G269="","",'Formulario PPGR1'!#REF!)</f>
        <v>#REF!</v>
      </c>
      <c r="E269" s="190" t="e">
        <f>IF('Formulario PPGR3'!$G269="","",'Formulario PPGR1'!#REF!)</f>
        <v>#REF!</v>
      </c>
      <c r="F269" s="190" t="e">
        <f>IF('Formulario PPGR3'!$G269="","",'Formulario PPGR1'!#REF!)</f>
        <v>#REF!</v>
      </c>
      <c r="G269" s="507" t="s">
        <v>756</v>
      </c>
      <c r="H269" s="497" t="str" cm="1">
        <f t="array" ref="H269">IF(Tabla1[[#This Row],[Código_Actividad]]="","",_xlfn.XLOOKUP(Tabla1[[#This Row],[Código_Actividad]],CodigoActividad,Tabla2[Actividades Programables Presupuestables],"",0))</f>
        <v>Mesa de trabajo con los 10 SRS para fortalecimiento de los servicios de apoyo diagnóstico y seguimiento de la gestión al suministro de reactivos e insumos en el primer nivel de atención.</v>
      </c>
      <c r="I269" s="498">
        <f>IFERROR(VLOOKUP('Formulario PPGR3'!$G269,'Formulario PPGR2'!$H$9:$V$721,15,FALSE),"")</f>
        <v>2</v>
      </c>
      <c r="J269" s="502" t="s">
        <v>1999</v>
      </c>
      <c r="K269" s="500" t="str">
        <f>IF(Tabla1[[#This Row],[Insumos]]="","",_xlfn.XLOOKUP(Tabla1[[#This Row],[Insumos]],Tabla10[Insumo],Tabla10[InsumoAbrev],"",0))</f>
        <v>lsAlimentosyBebidas</v>
      </c>
      <c r="L269" s="501" t="s">
        <v>2057</v>
      </c>
      <c r="M269" s="499" t="str">
        <f>IF(Tabla1[[#This Row],[Descripción]]="","",_xlfn.XLOOKUP(Tabla1[[#This Row],[Descripción]],Tabla10[Descripción],Tabla10[Unidad de Medida],"",0))</f>
        <v>unidad</v>
      </c>
      <c r="N269" s="509">
        <v>2</v>
      </c>
      <c r="O269" s="511">
        <f>IF(Tabla1[[#This Row],[Descripción]]="","",_xlfn.XLOOKUP(Tabla1[[#This Row],[Descripción]],Tabla10[Descripción],Tabla10[Precio Unitario],0))</f>
        <v>61419</v>
      </c>
      <c r="P269" s="511">
        <f>IF(Tabla1[[#This Row],[Cantidad de Insumos]]="","",Tabla1[[#This Row],[Precio Unitario]]*Tabla1[[#This Row],[Cantidad de Insumos]])</f>
        <v>122838</v>
      </c>
      <c r="Q269" s="511" t="str">
        <f>IF(Tabla1[[#This Row],[Descripción]]="","",_xlfn.XLOOKUP(Tabla1[[#This Row],[Descripción]],Tabla10[Descripción],Tabla10[CODIGO PRESUPUESTARIO],0))</f>
        <v>2.3.1.1.01</v>
      </c>
      <c r="R269" s="500" t="s">
        <v>2001</v>
      </c>
    </row>
    <row r="270" spans="2:18" ht="38.25">
      <c r="B270" s="190" t="e">
        <f>IF('Formulario PPGR3'!$G270="","",CONCATENATE('Formulario PPGR3'!$C270,".",'Formulario PPGR3'!$D270,".",'Formulario PPGR3'!$E270,".",'Formulario PPGR3'!$F270))</f>
        <v>#REF!</v>
      </c>
      <c r="C270" s="190" t="e">
        <f>IF('Formulario PPGR3'!$G270="","",'Formulario PPGR1'!#REF!)</f>
        <v>#REF!</v>
      </c>
      <c r="D270" s="190" t="e">
        <f>IF('Formulario PPGR3'!$G270="","",'Formulario PPGR1'!#REF!)</f>
        <v>#REF!</v>
      </c>
      <c r="E270" s="190" t="e">
        <f>IF('Formulario PPGR3'!$G270="","",'Formulario PPGR1'!#REF!)</f>
        <v>#REF!</v>
      </c>
      <c r="F270" s="190" t="e">
        <f>IF('Formulario PPGR3'!$G270="","",'Formulario PPGR1'!#REF!)</f>
        <v>#REF!</v>
      </c>
      <c r="G270" s="507" t="s">
        <v>758</v>
      </c>
      <c r="H270" s="497" t="str" cm="1">
        <f t="array" ref="H270">IF(Tabla1[[#This Row],[Código_Actividad]]="","",_xlfn.XLOOKUP(Tabla1[[#This Row],[Código_Actividad]],CodigoActividad,Tabla2[Actividades Programables Presupuestables],"",0))</f>
        <v>Implementación del plan de capacitación para personal dela DCSNS y SRS para la formación continua y desarrollo profesional</v>
      </c>
      <c r="I270" s="498">
        <f>IFERROR(VLOOKUP('Formulario PPGR3'!$G270,'Formulario PPGR2'!$H$9:$V$721,15,FALSE),"")</f>
        <v>4</v>
      </c>
      <c r="J270" s="502" t="s">
        <v>1999</v>
      </c>
      <c r="K270" s="500" t="str">
        <f>IF(Tabla1[[#This Row],[Insumos]]="","",_xlfn.XLOOKUP(Tabla1[[#This Row],[Insumos]],Tabla10[Insumo],Tabla10[InsumoAbrev],"",0))</f>
        <v>lsAlimentosyBebidas</v>
      </c>
      <c r="L270" s="501" t="s">
        <v>2049</v>
      </c>
      <c r="M270" s="499" t="str">
        <f>IF(Tabla1[[#This Row],[Descripción]]="","",_xlfn.XLOOKUP(Tabla1[[#This Row],[Descripción]],Tabla10[Descripción],Tabla10[Unidad de Medida],"",0))</f>
        <v>unidad</v>
      </c>
      <c r="N270" s="509">
        <v>4</v>
      </c>
      <c r="O270" s="511">
        <f>IF(Tabla1[[#This Row],[Descripción]]="","",_xlfn.XLOOKUP(Tabla1[[#This Row],[Descripción]],Tabla10[Descripción],Tabla10[Precio Unitario],0))</f>
        <v>95892.7</v>
      </c>
      <c r="P270" s="511">
        <f>IF(Tabla1[[#This Row],[Cantidad de Insumos]]="","",Tabla1[[#This Row],[Precio Unitario]]*Tabla1[[#This Row],[Cantidad de Insumos]])</f>
        <v>383570.8</v>
      </c>
      <c r="Q270" s="511" t="str">
        <f>IF(Tabla1[[#This Row],[Descripción]]="","",_xlfn.XLOOKUP(Tabla1[[#This Row],[Descripción]],Tabla10[Descripción],Tabla10[CODIGO PRESUPUESTARIO],0))</f>
        <v>2.3.1.1.01</v>
      </c>
      <c r="R270" s="500" t="s">
        <v>2001</v>
      </c>
    </row>
    <row r="271" spans="2:18" ht="38.25">
      <c r="B271" s="190" t="e">
        <f>IF('Formulario PPGR3'!$G271="","",CONCATENATE('Formulario PPGR3'!$C271,".",'Formulario PPGR3'!$D271,".",'Formulario PPGR3'!$E271,".",'Formulario PPGR3'!$F271))</f>
        <v>#REF!</v>
      </c>
      <c r="C271" s="190" t="e">
        <f>IF('Formulario PPGR3'!$G271="","",'Formulario PPGR1'!#REF!)</f>
        <v>#REF!</v>
      </c>
      <c r="D271" s="190" t="e">
        <f>IF('Formulario PPGR3'!$G271="","",'Formulario PPGR1'!#REF!)</f>
        <v>#REF!</v>
      </c>
      <c r="E271" s="190" t="e">
        <f>IF('Formulario PPGR3'!$G271="","",'Formulario PPGR1'!#REF!)</f>
        <v>#REF!</v>
      </c>
      <c r="F271" s="190" t="e">
        <f>IF('Formulario PPGR3'!$G271="","",'Formulario PPGR1'!#REF!)</f>
        <v>#REF!</v>
      </c>
      <c r="G271" s="507" t="s">
        <v>758</v>
      </c>
      <c r="H271" s="497" t="str" cm="1">
        <f t="array" ref="H271">IF(Tabla1[[#This Row],[Código_Actividad]]="","",_xlfn.XLOOKUP(Tabla1[[#This Row],[Código_Actividad]],CodigoActividad,Tabla2[Actividades Programables Presupuestables],"",0))</f>
        <v>Implementación del plan de capacitación para personal dela DCSNS y SRS para la formación continua y desarrollo profesional</v>
      </c>
      <c r="I271" s="498">
        <f>IFERROR(VLOOKUP('Formulario PPGR3'!$G271,'Formulario PPGR2'!$H$9:$V$721,15,FALSE),"")</f>
        <v>4</v>
      </c>
      <c r="J271" s="502" t="s">
        <v>1999</v>
      </c>
      <c r="K271" s="500" t="str">
        <f>IF(Tabla1[[#This Row],[Insumos]]="","",_xlfn.XLOOKUP(Tabla1[[#This Row],[Insumos]],Tabla10[Insumo],Tabla10[InsumoAbrev],"",0))</f>
        <v>lsAlimentosyBebidas</v>
      </c>
      <c r="L271" s="501" t="s">
        <v>2057</v>
      </c>
      <c r="M271" s="499" t="str">
        <f>IF(Tabla1[[#This Row],[Descripción]]="","",_xlfn.XLOOKUP(Tabla1[[#This Row],[Descripción]],Tabla10[Descripción],Tabla10[Unidad de Medida],"",0))</f>
        <v>unidad</v>
      </c>
      <c r="N271" s="509">
        <v>25</v>
      </c>
      <c r="O271" s="511">
        <f>IF(Tabla1[[#This Row],[Descripción]]="","",_xlfn.XLOOKUP(Tabla1[[#This Row],[Descripción]],Tabla10[Descripción],Tabla10[Precio Unitario],0))</f>
        <v>61419</v>
      </c>
      <c r="P271" s="511">
        <f>IF(Tabla1[[#This Row],[Cantidad de Insumos]]="","",Tabla1[[#This Row],[Precio Unitario]]*Tabla1[[#This Row],[Cantidad de Insumos]])</f>
        <v>1535475</v>
      </c>
      <c r="Q271" s="511" t="str">
        <f>IF(Tabla1[[#This Row],[Descripción]]="","",_xlfn.XLOOKUP(Tabla1[[#This Row],[Descripción]],Tabla10[Descripción],Tabla10[CODIGO PRESUPUESTARIO],0))</f>
        <v>2.3.1.1.01</v>
      </c>
      <c r="R271" s="500" t="s">
        <v>2001</v>
      </c>
    </row>
    <row r="272" spans="2:18" ht="38.25">
      <c r="B272" s="190" t="e">
        <f>IF('Formulario PPGR3'!$G272="","",CONCATENATE('Formulario PPGR3'!$C272,".",'Formulario PPGR3'!$D272,".",'Formulario PPGR3'!$E272,".",'Formulario PPGR3'!$F272))</f>
        <v>#REF!</v>
      </c>
      <c r="C272" s="190" t="e">
        <f>IF('Formulario PPGR3'!$G272="","",'Formulario PPGR1'!#REF!)</f>
        <v>#REF!</v>
      </c>
      <c r="D272" s="190" t="e">
        <f>IF('Formulario PPGR3'!$G272="","",'Formulario PPGR1'!#REF!)</f>
        <v>#REF!</v>
      </c>
      <c r="E272" s="190" t="e">
        <f>IF('Formulario PPGR3'!$G272="","",'Formulario PPGR1'!#REF!)</f>
        <v>#REF!</v>
      </c>
      <c r="F272" s="190" t="e">
        <f>IF('Formulario PPGR3'!$G272="","",'Formulario PPGR1'!#REF!)</f>
        <v>#REF!</v>
      </c>
      <c r="G272" s="507" t="s">
        <v>758</v>
      </c>
      <c r="H272" s="497" t="str" cm="1">
        <f t="array" ref="H272">IF(Tabla1[[#This Row],[Código_Actividad]]="","",_xlfn.XLOOKUP(Tabla1[[#This Row],[Código_Actividad]],CodigoActividad,Tabla2[Actividades Programables Presupuestables],"",0))</f>
        <v>Implementación del plan de capacitación para personal dela DCSNS y SRS para la formación continua y desarrollo profesional</v>
      </c>
      <c r="I272" s="498">
        <f>IFERROR(VLOOKUP('Formulario PPGR3'!$G272,'Formulario PPGR2'!$H$9:$V$721,15,FALSE),"")</f>
        <v>4</v>
      </c>
      <c r="J272" s="502" t="s">
        <v>2010</v>
      </c>
      <c r="K272" s="500" t="str">
        <f>IF(Tabla1[[#This Row],[Insumos]]="","",_xlfn.XLOOKUP(Tabla1[[#This Row],[Insumos]],Tabla10[Insumo],Tabla10[InsumoAbrev],"",0))</f>
        <v>lsProductosdePapel</v>
      </c>
      <c r="L272" s="501" t="s">
        <v>2058</v>
      </c>
      <c r="M272" s="499" t="str">
        <f>IF(Tabla1[[#This Row],[Descripción]]="","",_xlfn.XLOOKUP(Tabla1[[#This Row],[Descripción]],Tabla10[Descripción],Tabla10[Unidad de Medida],"",0))</f>
        <v>unidad</v>
      </c>
      <c r="N272" s="509">
        <v>100</v>
      </c>
      <c r="O272" s="511">
        <f>IF(Tabla1[[#This Row],[Descripción]]="","",_xlfn.XLOOKUP(Tabla1[[#This Row],[Descripción]],Tabla10[Descripción],Tabla10[Precio Unitario],0))</f>
        <v>132.75</v>
      </c>
      <c r="P272" s="511">
        <f>IF(Tabla1[[#This Row],[Cantidad de Insumos]]="","",Tabla1[[#This Row],[Precio Unitario]]*Tabla1[[#This Row],[Cantidad de Insumos]])</f>
        <v>13275</v>
      </c>
      <c r="Q272" s="511" t="str">
        <f>IF(Tabla1[[#This Row],[Descripción]]="","",_xlfn.XLOOKUP(Tabla1[[#This Row],[Descripción]],Tabla10[Descripción],Tabla10[CODIGO PRESUPUESTARIO],0))</f>
        <v>2.3.3.2.01</v>
      </c>
      <c r="R272" s="500" t="s">
        <v>2001</v>
      </c>
    </row>
    <row r="273" spans="2:18" ht="38.25">
      <c r="B273" s="190" t="e">
        <f>IF('Formulario PPGR3'!$G273="","",CONCATENATE('Formulario PPGR3'!$C273,".",'Formulario PPGR3'!$D273,".",'Formulario PPGR3'!$E273,".",'Formulario PPGR3'!$F273))</f>
        <v>#REF!</v>
      </c>
      <c r="C273" s="190" t="e">
        <f>IF('Formulario PPGR3'!$G273="","",'Formulario PPGR1'!#REF!)</f>
        <v>#REF!</v>
      </c>
      <c r="D273" s="190" t="e">
        <f>IF('Formulario PPGR3'!$G273="","",'Formulario PPGR1'!#REF!)</f>
        <v>#REF!</v>
      </c>
      <c r="E273" s="190" t="e">
        <f>IF('Formulario PPGR3'!$G273="","",'Formulario PPGR1'!#REF!)</f>
        <v>#REF!</v>
      </c>
      <c r="F273" s="190" t="e">
        <f>IF('Formulario PPGR3'!$G273="","",'Formulario PPGR1'!#REF!)</f>
        <v>#REF!</v>
      </c>
      <c r="G273" s="507" t="s">
        <v>758</v>
      </c>
      <c r="H273" s="497" t="str" cm="1">
        <f t="array" ref="H273">IF(Tabla1[[#This Row],[Código_Actividad]]="","",_xlfn.XLOOKUP(Tabla1[[#This Row],[Código_Actividad]],CodigoActividad,Tabla2[Actividades Programables Presupuestables],"",0))</f>
        <v>Implementación del plan de capacitación para personal dela DCSNS y SRS para la formación continua y desarrollo profesional</v>
      </c>
      <c r="I273" s="498">
        <f>IFERROR(VLOOKUP('Formulario PPGR3'!$G273,'Formulario PPGR2'!$H$9:$V$721,15,FALSE),"")</f>
        <v>4</v>
      </c>
      <c r="J273" s="502" t="s">
        <v>2010</v>
      </c>
      <c r="K273" s="500" t="str">
        <f>IF(Tabla1[[#This Row],[Insumos]]="","",_xlfn.XLOOKUP(Tabla1[[#This Row],[Insumos]],Tabla10[Insumo],Tabla10[InsumoAbrev],"",0))</f>
        <v>lsProductosdePapel</v>
      </c>
      <c r="L273" s="501" t="s">
        <v>2059</v>
      </c>
      <c r="M273" s="499" t="str">
        <f>IF(Tabla1[[#This Row],[Descripción]]="","",_xlfn.XLOOKUP(Tabla1[[#This Row],[Descripción]],Tabla10[Descripción],Tabla10[Unidad de Medida],"",0))</f>
        <v>unidad</v>
      </c>
      <c r="N273" s="509">
        <v>70</v>
      </c>
      <c r="O273" s="511">
        <f>IF(Tabla1[[#This Row],[Descripción]]="","",_xlfn.XLOOKUP(Tabla1[[#This Row],[Descripción]],Tabla10[Descripción],Tabla10[Precio Unitario],0))</f>
        <v>526.57500000000005</v>
      </c>
      <c r="P273" s="511">
        <f>IF(Tabla1[[#This Row],[Cantidad de Insumos]]="","",Tabla1[[#This Row],[Precio Unitario]]*Tabla1[[#This Row],[Cantidad de Insumos]])</f>
        <v>36860.25</v>
      </c>
      <c r="Q273" s="511" t="str">
        <f>IF(Tabla1[[#This Row],[Descripción]]="","",_xlfn.XLOOKUP(Tabla1[[#This Row],[Descripción]],Tabla10[Descripción],Tabla10[CODIGO PRESUPUESTARIO],0))</f>
        <v>2.3.3.2.01</v>
      </c>
      <c r="R273" s="500" t="s">
        <v>2001</v>
      </c>
    </row>
    <row r="274" spans="2:18" ht="38.25">
      <c r="B274" s="190" t="e">
        <f>IF('Formulario PPGR3'!$G274="","",CONCATENATE('Formulario PPGR3'!$C274,".",'Formulario PPGR3'!$D274,".",'Formulario PPGR3'!$E274,".",'Formulario PPGR3'!$F274))</f>
        <v>#REF!</v>
      </c>
      <c r="C274" s="190" t="e">
        <f>IF('Formulario PPGR3'!$G274="","",'Formulario PPGR1'!#REF!)</f>
        <v>#REF!</v>
      </c>
      <c r="D274" s="190" t="e">
        <f>IF('Formulario PPGR3'!$G274="","",'Formulario PPGR1'!#REF!)</f>
        <v>#REF!</v>
      </c>
      <c r="E274" s="190" t="e">
        <f>IF('Formulario PPGR3'!$G274="","",'Formulario PPGR1'!#REF!)</f>
        <v>#REF!</v>
      </c>
      <c r="F274" s="190" t="e">
        <f>IF('Formulario PPGR3'!$G274="","",'Formulario PPGR1'!#REF!)</f>
        <v>#REF!</v>
      </c>
      <c r="G274" s="507" t="s">
        <v>758</v>
      </c>
      <c r="H274" s="497" t="str" cm="1">
        <f t="array" ref="H274">IF(Tabla1[[#This Row],[Código_Actividad]]="","",_xlfn.XLOOKUP(Tabla1[[#This Row],[Código_Actividad]],CodigoActividad,Tabla2[Actividades Programables Presupuestables],"",0))</f>
        <v>Implementación del plan de capacitación para personal dela DCSNS y SRS para la formación continua y desarrollo profesional</v>
      </c>
      <c r="I274" s="498">
        <f>IFERROR(VLOOKUP('Formulario PPGR3'!$G274,'Formulario PPGR2'!$H$9:$V$721,15,FALSE),"")</f>
        <v>4</v>
      </c>
      <c r="J274" s="502" t="s">
        <v>2010</v>
      </c>
      <c r="K274" s="500" t="str">
        <f>IF(Tabla1[[#This Row],[Insumos]]="","",_xlfn.XLOOKUP(Tabla1[[#This Row],[Insumos]],Tabla10[Insumo],Tabla10[InsumoAbrev],"",0))</f>
        <v>lsProductosdePapel</v>
      </c>
      <c r="L274" s="501" t="s">
        <v>2011</v>
      </c>
      <c r="M274" s="499" t="str">
        <f>IF(Tabla1[[#This Row],[Descripción]]="","",_xlfn.XLOOKUP(Tabla1[[#This Row],[Descripción]],Tabla10[Descripción],Tabla10[Unidad de Medida],"",0))</f>
        <v>resma</v>
      </c>
      <c r="N274" s="509">
        <v>2</v>
      </c>
      <c r="O274" s="511">
        <f>IF(Tabla1[[#This Row],[Descripción]]="","",_xlfn.XLOOKUP(Tabla1[[#This Row],[Descripción]],Tabla10[Descripción],Tabla10[Precio Unitario],0))</f>
        <v>288</v>
      </c>
      <c r="P274" s="511">
        <f>IF(Tabla1[[#This Row],[Cantidad de Insumos]]="","",Tabla1[[#This Row],[Precio Unitario]]*Tabla1[[#This Row],[Cantidad de Insumos]])</f>
        <v>576</v>
      </c>
      <c r="Q274" s="511" t="str">
        <f>IF(Tabla1[[#This Row],[Descripción]]="","",_xlfn.XLOOKUP(Tabla1[[#This Row],[Descripción]],Tabla10[Descripción],Tabla10[CODIGO PRESUPUESTARIO],0))</f>
        <v>2.3.3.1.01</v>
      </c>
      <c r="R274" s="500" t="s">
        <v>2001</v>
      </c>
    </row>
    <row r="275" spans="2:18" ht="38.25">
      <c r="B275" s="190" t="e">
        <f>IF('Formulario PPGR3'!$G275="","",CONCATENATE('Formulario PPGR3'!$C275,".",'Formulario PPGR3'!$D275,".",'Formulario PPGR3'!$E275,".",'Formulario PPGR3'!$F275))</f>
        <v>#REF!</v>
      </c>
      <c r="C275" s="190" t="e">
        <f>IF('Formulario PPGR3'!$G275="","",'Formulario PPGR1'!#REF!)</f>
        <v>#REF!</v>
      </c>
      <c r="D275" s="190" t="e">
        <f>IF('Formulario PPGR3'!$G275="","",'Formulario PPGR1'!#REF!)</f>
        <v>#REF!</v>
      </c>
      <c r="E275" s="190" t="e">
        <f>IF('Formulario PPGR3'!$G275="","",'Formulario PPGR1'!#REF!)</f>
        <v>#REF!</v>
      </c>
      <c r="F275" s="190" t="e">
        <f>IF('Formulario PPGR3'!$G275="","",'Formulario PPGR1'!#REF!)</f>
        <v>#REF!</v>
      </c>
      <c r="G275" s="507" t="s">
        <v>758</v>
      </c>
      <c r="H275" s="497" t="str" cm="1">
        <f t="array" ref="H275">IF(Tabla1[[#This Row],[Código_Actividad]]="","",_xlfn.XLOOKUP(Tabla1[[#This Row],[Código_Actividad]],CodigoActividad,Tabla2[Actividades Programables Presupuestables],"",0))</f>
        <v>Implementación del plan de capacitación para personal dela DCSNS y SRS para la formación continua y desarrollo profesional</v>
      </c>
      <c r="I275" s="498">
        <f>IFERROR(VLOOKUP('Formulario PPGR3'!$G275,'Formulario PPGR2'!$H$9:$V$721,15,FALSE),"")</f>
        <v>4</v>
      </c>
      <c r="J275" s="502" t="s">
        <v>2013</v>
      </c>
      <c r="K275" s="500" t="str">
        <f>IF(Tabla1[[#This Row],[Insumos]]="","",_xlfn.XLOOKUP(Tabla1[[#This Row],[Insumos]],Tabla10[Insumo],Tabla10[InsumoAbrev],"",0))</f>
        <v>lsUtilesdeOficina</v>
      </c>
      <c r="L275" s="501" t="s">
        <v>2014</v>
      </c>
      <c r="M275" s="499" t="str">
        <f>IF(Tabla1[[#This Row],[Descripción]]="","",_xlfn.XLOOKUP(Tabla1[[#This Row],[Descripción]],Tabla10[Descripción],Tabla10[Unidad de Medida],"",0))</f>
        <v>Caja</v>
      </c>
      <c r="N275" s="509">
        <v>10</v>
      </c>
      <c r="O275" s="511">
        <f>IF(Tabla1[[#This Row],[Descripción]]="","",_xlfn.XLOOKUP(Tabla1[[#This Row],[Descripción]],Tabla10[Descripción],Tabla10[Precio Unitario],0))</f>
        <v>150</v>
      </c>
      <c r="P275" s="511">
        <f>IF(Tabla1[[#This Row],[Cantidad de Insumos]]="","",Tabla1[[#This Row],[Precio Unitario]]*Tabla1[[#This Row],[Cantidad de Insumos]])</f>
        <v>1500</v>
      </c>
      <c r="Q275" s="511" t="str">
        <f>IF(Tabla1[[#This Row],[Descripción]]="","",_xlfn.XLOOKUP(Tabla1[[#This Row],[Descripción]],Tabla10[Descripción],Tabla10[CODIGO PRESUPUESTARIO],0))</f>
        <v xml:space="preserve">2.3.9.2.01 </v>
      </c>
      <c r="R275" s="500" t="s">
        <v>2001</v>
      </c>
    </row>
    <row r="276" spans="2:18" ht="38.25">
      <c r="B276" s="190" t="e">
        <f>IF('Formulario PPGR3'!$G276="","",CONCATENATE('Formulario PPGR3'!$C276,".",'Formulario PPGR3'!$D276,".",'Formulario PPGR3'!$E276,".",'Formulario PPGR3'!$F276))</f>
        <v>#REF!</v>
      </c>
      <c r="C276" s="190" t="e">
        <f>IF('Formulario PPGR3'!$G276="","",'Formulario PPGR1'!#REF!)</f>
        <v>#REF!</v>
      </c>
      <c r="D276" s="190" t="e">
        <f>IF('Formulario PPGR3'!$G276="","",'Formulario PPGR1'!#REF!)</f>
        <v>#REF!</v>
      </c>
      <c r="E276" s="190" t="e">
        <f>IF('Formulario PPGR3'!$G276="","",'Formulario PPGR1'!#REF!)</f>
        <v>#REF!</v>
      </c>
      <c r="F276" s="190" t="e">
        <f>IF('Formulario PPGR3'!$G276="","",'Formulario PPGR1'!#REF!)</f>
        <v>#REF!</v>
      </c>
      <c r="G276" s="507" t="s">
        <v>758</v>
      </c>
      <c r="H276" s="497" t="str" cm="1">
        <f t="array" ref="H276">IF(Tabla1[[#This Row],[Código_Actividad]]="","",_xlfn.XLOOKUP(Tabla1[[#This Row],[Código_Actividad]],CodigoActividad,Tabla2[Actividades Programables Presupuestables],"",0))</f>
        <v>Implementación del plan de capacitación para personal dela DCSNS y SRS para la formación continua y desarrollo profesional</v>
      </c>
      <c r="I276" s="498">
        <f>IFERROR(VLOOKUP('Formulario PPGR3'!$G276,'Formulario PPGR2'!$H$9:$V$721,15,FALSE),"")</f>
        <v>4</v>
      </c>
      <c r="J276" s="502" t="s">
        <v>2035</v>
      </c>
      <c r="K276" s="500" t="str">
        <f>IF(Tabla1[[#This Row],[Insumos]]="","",_xlfn.XLOOKUP(Tabla1[[#This Row],[Insumos]],Tabla10[Insumo],Tabla10[InsumoAbrev],"",0))</f>
        <v>lsEventosGenerales</v>
      </c>
      <c r="L276" s="501" t="s">
        <v>2037</v>
      </c>
      <c r="M276" s="499" t="str">
        <f>IF(Tabla1[[#This Row],[Descripción]]="","",_xlfn.XLOOKUP(Tabla1[[#This Row],[Descripción]],Tabla10[Descripción],Tabla10[Unidad de Medida],"",0))</f>
        <v>unidad</v>
      </c>
      <c r="N276" s="509">
        <v>8</v>
      </c>
      <c r="O276" s="511">
        <f>IF(Tabla1[[#This Row],[Descripción]]="","",_xlfn.XLOOKUP(Tabla1[[#This Row],[Descripción]],Tabla10[Descripción],Tabla10[Precio Unitario],0))</f>
        <v>220917.38</v>
      </c>
      <c r="P276" s="511">
        <f>IF(Tabla1[[#This Row],[Cantidad de Insumos]]="","",Tabla1[[#This Row],[Precio Unitario]]*Tabla1[[#This Row],[Cantidad de Insumos]])</f>
        <v>1767339.04</v>
      </c>
      <c r="Q276" s="511" t="str">
        <f>IF(Tabla1[[#This Row],[Descripción]]="","",_xlfn.XLOOKUP(Tabla1[[#This Row],[Descripción]],Tabla10[Descripción],Tabla10[CODIGO PRESUPUESTARIO],0))</f>
        <v>2.2.8.6.01</v>
      </c>
      <c r="R276" s="500" t="s">
        <v>2001</v>
      </c>
    </row>
    <row r="277" spans="2:18" ht="38.25">
      <c r="B277" s="190" t="e">
        <f>IF('Formulario PPGR3'!$G277="","",CONCATENATE('Formulario PPGR3'!$C277,".",'Formulario PPGR3'!$D277,".",'Formulario PPGR3'!$E277,".",'Formulario PPGR3'!$F277))</f>
        <v>#REF!</v>
      </c>
      <c r="C277" s="190" t="e">
        <f>IF('Formulario PPGR3'!$G277="","",'Formulario PPGR1'!#REF!)</f>
        <v>#REF!</v>
      </c>
      <c r="D277" s="190" t="e">
        <f>IF('Formulario PPGR3'!$G277="","",'Formulario PPGR1'!#REF!)</f>
        <v>#REF!</v>
      </c>
      <c r="E277" s="190" t="e">
        <f>IF('Formulario PPGR3'!$G277="","",'Formulario PPGR1'!#REF!)</f>
        <v>#REF!</v>
      </c>
      <c r="F277" s="190" t="e">
        <f>IF('Formulario PPGR3'!$G277="","",'Formulario PPGR1'!#REF!)</f>
        <v>#REF!</v>
      </c>
      <c r="G277" s="507" t="s">
        <v>758</v>
      </c>
      <c r="H277" s="497" t="str" cm="1">
        <f t="array" ref="H277">IF(Tabla1[[#This Row],[Código_Actividad]]="","",_xlfn.XLOOKUP(Tabla1[[#This Row],[Código_Actividad]],CodigoActividad,Tabla2[Actividades Programables Presupuestables],"",0))</f>
        <v>Implementación del plan de capacitación para personal dela DCSNS y SRS para la formación continua y desarrollo profesional</v>
      </c>
      <c r="I277" s="498">
        <f>IFERROR(VLOOKUP('Formulario PPGR3'!$G277,'Formulario PPGR2'!$H$9:$V$721,15,FALSE),"")</f>
        <v>4</v>
      </c>
      <c r="J277" s="502" t="s">
        <v>2039</v>
      </c>
      <c r="K277" s="500" t="str">
        <f>IF(Tabla1[[#This Row],[Insumos]]="","",_xlfn.XLOOKUP(Tabla1[[#This Row],[Insumos]],Tabla10[Insumo],Tabla10[InsumoAbrev],"",0))</f>
        <v>lsEquiposComputos</v>
      </c>
      <c r="L277" s="501" t="s">
        <v>2042</v>
      </c>
      <c r="M277" s="499" t="str">
        <f>IF(Tabla1[[#This Row],[Descripción]]="","",_xlfn.XLOOKUP(Tabla1[[#This Row],[Descripción]],Tabla10[Descripción],Tabla10[Unidad de Medida],"",0))</f>
        <v>unidad</v>
      </c>
      <c r="N277" s="509">
        <v>5</v>
      </c>
      <c r="O277" s="511">
        <f>IF(Tabla1[[#This Row],[Descripción]]="","",_xlfn.XLOOKUP(Tabla1[[#This Row],[Descripción]],Tabla10[Descripción],Tabla10[Precio Unitario],0))</f>
        <v>54000</v>
      </c>
      <c r="P277" s="511">
        <f>IF(Tabla1[[#This Row],[Cantidad de Insumos]]="","",Tabla1[[#This Row],[Precio Unitario]]*Tabla1[[#This Row],[Cantidad de Insumos]])</f>
        <v>270000</v>
      </c>
      <c r="Q277" s="511" t="str">
        <f>IF(Tabla1[[#This Row],[Descripción]]="","",_xlfn.XLOOKUP(Tabla1[[#This Row],[Descripción]],Tabla10[Descripción],Tabla10[CODIGO PRESUPUESTARIO],0))</f>
        <v>2.6.1.3.01</v>
      </c>
      <c r="R277" s="500" t="s">
        <v>2001</v>
      </c>
    </row>
    <row r="278" spans="2:18" ht="38.25">
      <c r="B278" s="190" t="e">
        <f>IF('Formulario PPGR3'!$G278="","",CONCATENATE('Formulario PPGR3'!$C278,".",'Formulario PPGR3'!$D278,".",'Formulario PPGR3'!$E278,".",'Formulario PPGR3'!$F278))</f>
        <v>#REF!</v>
      </c>
      <c r="C278" s="190" t="e">
        <f>IF('Formulario PPGR3'!$G278="","",'Formulario PPGR1'!#REF!)</f>
        <v>#REF!</v>
      </c>
      <c r="D278" s="190" t="e">
        <f>IF('Formulario PPGR3'!$G278="","",'Formulario PPGR1'!#REF!)</f>
        <v>#REF!</v>
      </c>
      <c r="E278" s="190" t="e">
        <f>IF('Formulario PPGR3'!$G278="","",'Formulario PPGR1'!#REF!)</f>
        <v>#REF!</v>
      </c>
      <c r="F278" s="190" t="e">
        <f>IF('Formulario PPGR3'!$G278="","",'Formulario PPGR1'!#REF!)</f>
        <v>#REF!</v>
      </c>
      <c r="G278" s="507" t="s">
        <v>758</v>
      </c>
      <c r="H278" s="497" t="str" cm="1">
        <f t="array" ref="H278">IF(Tabla1[[#This Row],[Código_Actividad]]="","",_xlfn.XLOOKUP(Tabla1[[#This Row],[Código_Actividad]],CodigoActividad,Tabla2[Actividades Programables Presupuestables],"",0))</f>
        <v>Implementación del plan de capacitación para personal dela DCSNS y SRS para la formación continua y desarrollo profesional</v>
      </c>
      <c r="I278" s="498">
        <f>IFERROR(VLOOKUP('Formulario PPGR3'!$G278,'Formulario PPGR2'!$H$9:$V$721,15,FALSE),"")</f>
        <v>4</v>
      </c>
      <c r="J278" s="502" t="s">
        <v>2015</v>
      </c>
      <c r="K278" s="500" t="str">
        <f>IF(Tabla1[[#This Row],[Insumos]]="","",_xlfn.XLOOKUP(Tabla1[[#This Row],[Insumos]],Tabla10[Insumo],Tabla10[InsumoAbrev],"",0))</f>
        <v>lsServiciosTecnicosProfesionales</v>
      </c>
      <c r="L278" s="501" t="s">
        <v>2016</v>
      </c>
      <c r="M278" s="499" t="str">
        <f>IF(Tabla1[[#This Row],[Descripción]]="","",_xlfn.XLOOKUP(Tabla1[[#This Row],[Descripción]],Tabla10[Descripción],Tabla10[Unidad de Medida],"",0))</f>
        <v xml:space="preserve">Cheque </v>
      </c>
      <c r="N278" s="509">
        <v>16</v>
      </c>
      <c r="O278" s="511">
        <f>IF(Tabla1[[#This Row],[Descripción]]="","",_xlfn.XLOOKUP(Tabla1[[#This Row],[Descripción]],Tabla10[Descripción],Tabla10[Precio Unitario],0))</f>
        <v>3000</v>
      </c>
      <c r="P278" s="511">
        <f>IF(Tabla1[[#This Row],[Cantidad de Insumos]]="","",Tabla1[[#This Row],[Precio Unitario]]*Tabla1[[#This Row],[Cantidad de Insumos]])</f>
        <v>48000</v>
      </c>
      <c r="Q278" s="511" t="str">
        <f>IF(Tabla1[[#This Row],[Descripción]]="","",_xlfn.XLOOKUP(Tabla1[[#This Row],[Descripción]],Tabla10[Descripción],Tabla10[CODIGO PRESUPUESTARIO],0))</f>
        <v>2.2.8.7.06</v>
      </c>
      <c r="R278" s="500" t="s">
        <v>2001</v>
      </c>
    </row>
    <row r="279" spans="2:18" ht="38.25">
      <c r="B279" s="190" t="e">
        <f>IF('Formulario PPGR3'!$G279="","",CONCATENATE('Formulario PPGR3'!$C279,".",'Formulario PPGR3'!$D279,".",'Formulario PPGR3'!$E279,".",'Formulario PPGR3'!$F279))</f>
        <v>#REF!</v>
      </c>
      <c r="C279" s="190" t="e">
        <f>IF('Formulario PPGR3'!$G279="","",'Formulario PPGR1'!#REF!)</f>
        <v>#REF!</v>
      </c>
      <c r="D279" s="190" t="e">
        <f>IF('Formulario PPGR3'!$G279="","",'Formulario PPGR1'!#REF!)</f>
        <v>#REF!</v>
      </c>
      <c r="E279" s="190" t="e">
        <f>IF('Formulario PPGR3'!$G279="","",'Formulario PPGR1'!#REF!)</f>
        <v>#REF!</v>
      </c>
      <c r="F279" s="190" t="e">
        <f>IF('Formulario PPGR3'!$G279="","",'Formulario PPGR1'!#REF!)</f>
        <v>#REF!</v>
      </c>
      <c r="G279" s="507" t="s">
        <v>758</v>
      </c>
      <c r="H279" s="497" t="str" cm="1">
        <f t="array" ref="H279">IF(Tabla1[[#This Row],[Código_Actividad]]="","",_xlfn.XLOOKUP(Tabla1[[#This Row],[Código_Actividad]],CodigoActividad,Tabla2[Actividades Programables Presupuestables],"",0))</f>
        <v>Implementación del plan de capacitación para personal dela DCSNS y SRS para la formación continua y desarrollo profesional</v>
      </c>
      <c r="I279" s="498">
        <f>IFERROR(VLOOKUP('Formulario PPGR3'!$G279,'Formulario PPGR2'!$H$9:$V$721,15,FALSE),"")</f>
        <v>4</v>
      </c>
      <c r="J279" s="502" t="s">
        <v>2026</v>
      </c>
      <c r="K279" s="500" t="str">
        <f>IF(Tabla1[[#This Row],[Insumos]]="","",_xlfn.XLOOKUP(Tabla1[[#This Row],[Insumos]],Tabla10[Insumo],Tabla10[InsumoAbrev],"",0))</f>
        <v>lsImpresionyEncuadernacion</v>
      </c>
      <c r="L279" s="501" t="s">
        <v>2027</v>
      </c>
      <c r="M279" s="499" t="str">
        <f>IF(Tabla1[[#This Row],[Descripción]]="","",_xlfn.XLOOKUP(Tabla1[[#This Row],[Descripción]],Tabla10[Descripción],Tabla10[Unidad de Medida],"",0))</f>
        <v>unidad</v>
      </c>
      <c r="N279" s="509">
        <v>880</v>
      </c>
      <c r="O279" s="511">
        <f>IF(Tabla1[[#This Row],[Descripción]]="","",_xlfn.XLOOKUP(Tabla1[[#This Row],[Descripción]],Tabla10[Descripción],Tabla10[Precio Unitario],0))</f>
        <v>5</v>
      </c>
      <c r="P279" s="511">
        <f>IF(Tabla1[[#This Row],[Cantidad de Insumos]]="","",Tabla1[[#This Row],[Precio Unitario]]*Tabla1[[#This Row],[Cantidad de Insumos]])</f>
        <v>4400</v>
      </c>
      <c r="Q279" s="511" t="str">
        <f>IF(Tabla1[[#This Row],[Descripción]]="","",_xlfn.XLOOKUP(Tabla1[[#This Row],[Descripción]],Tabla10[Descripción],Tabla10[CODIGO PRESUPUESTARIO],0))</f>
        <v xml:space="preserve">2.2.2.2.01 </v>
      </c>
      <c r="R279" s="500" t="s">
        <v>2001</v>
      </c>
    </row>
    <row r="280" spans="2:18" ht="25.5">
      <c r="B280" s="190" t="e">
        <f>IF('Formulario PPGR3'!$G280="","",CONCATENATE('Formulario PPGR3'!$C280,".",'Formulario PPGR3'!$D280,".",'Formulario PPGR3'!$E280,".",'Formulario PPGR3'!$F280))</f>
        <v>#REF!</v>
      </c>
      <c r="C280" s="190" t="e">
        <f>IF('Formulario PPGR3'!$G280="","",'Formulario PPGR1'!#REF!)</f>
        <v>#REF!</v>
      </c>
      <c r="D280" s="190" t="e">
        <f>IF('Formulario PPGR3'!$G280="","",'Formulario PPGR1'!#REF!)</f>
        <v>#REF!</v>
      </c>
      <c r="E280" s="190" t="e">
        <f>IF('Formulario PPGR3'!$G280="","",'Formulario PPGR1'!#REF!)</f>
        <v>#REF!</v>
      </c>
      <c r="F280" s="190" t="e">
        <f>IF('Formulario PPGR3'!$G280="","",'Formulario PPGR1'!#REF!)</f>
        <v>#REF!</v>
      </c>
      <c r="G280" s="507" t="s">
        <v>760</v>
      </c>
      <c r="H280" s="497" t="str" cm="1">
        <f t="array" ref="H280">IF(Tabla1[[#This Row],[Código_Actividad]]="","",_xlfn.XLOOKUP(Tabla1[[#This Row],[Código_Actividad]],CodigoActividad,Tabla2[Actividades Programables Presupuestables],"",0))</f>
        <v xml:space="preserve">Seguimiento al  cumplimiento y/o ampliación de la cartera de servicios en los EES  de los 10 SRS </v>
      </c>
      <c r="I280" s="498">
        <f>IFERROR(VLOOKUP('Formulario PPGR3'!$G280,'Formulario PPGR2'!$H$9:$V$721,15,FALSE),"")</f>
        <v>10</v>
      </c>
      <c r="J280" s="502" t="s">
        <v>2004</v>
      </c>
      <c r="K280" s="500" t="str">
        <f>IF(Tabla1[[#This Row],[Insumos]]="","",_xlfn.XLOOKUP(Tabla1[[#This Row],[Insumos]],Tabla10[Insumo],Tabla10[InsumoAbrev],"",0))</f>
        <v>lsViaticosDP</v>
      </c>
      <c r="L280" s="501" t="s">
        <v>2019</v>
      </c>
      <c r="M280" s="499" t="str">
        <f>IF(Tabla1[[#This Row],[Descripción]]="","",_xlfn.XLOOKUP(Tabla1[[#This Row],[Descripción]],Tabla10[Descripción],Tabla10[Unidad de Medida],"",0))</f>
        <v>Depósito</v>
      </c>
      <c r="N280" s="509">
        <v>40</v>
      </c>
      <c r="O280" s="511">
        <f>IF(Tabla1[[#This Row],[Descripción]]="","",_xlfn.XLOOKUP(Tabla1[[#This Row],[Descripción]],Tabla10[Descripción],Tabla10[Precio Unitario],0))</f>
        <v>4750</v>
      </c>
      <c r="P280" s="511">
        <f>IF(Tabla1[[#This Row],[Cantidad de Insumos]]="","",Tabla1[[#This Row],[Precio Unitario]]*Tabla1[[#This Row],[Cantidad de Insumos]])</f>
        <v>190000</v>
      </c>
      <c r="Q280" s="511" t="str">
        <f>IF(Tabla1[[#This Row],[Descripción]]="","",_xlfn.XLOOKUP(Tabla1[[#This Row],[Descripción]],Tabla10[Descripción],Tabla10[CODIGO PRESUPUESTARIO],0))</f>
        <v>2.2.3.1.01</v>
      </c>
      <c r="R280" s="500" t="s">
        <v>2001</v>
      </c>
    </row>
    <row r="281" spans="2:18" ht="25.5">
      <c r="B281" s="190" t="e">
        <f>IF('Formulario PPGR3'!$G281="","",CONCATENATE('Formulario PPGR3'!$C281,".",'Formulario PPGR3'!$D281,".",'Formulario PPGR3'!$E281,".",'Formulario PPGR3'!$F281))</f>
        <v>#REF!</v>
      </c>
      <c r="C281" s="190" t="e">
        <f>IF('Formulario PPGR3'!$G281="","",'Formulario PPGR1'!#REF!)</f>
        <v>#REF!</v>
      </c>
      <c r="D281" s="190" t="e">
        <f>IF('Formulario PPGR3'!$G281="","",'Formulario PPGR1'!#REF!)</f>
        <v>#REF!</v>
      </c>
      <c r="E281" s="190" t="e">
        <f>IF('Formulario PPGR3'!$G281="","",'Formulario PPGR1'!#REF!)</f>
        <v>#REF!</v>
      </c>
      <c r="F281" s="190" t="e">
        <f>IF('Formulario PPGR3'!$G281="","",'Formulario PPGR1'!#REF!)</f>
        <v>#REF!</v>
      </c>
      <c r="G281" s="507" t="s">
        <v>760</v>
      </c>
      <c r="H281" s="497" t="str" cm="1">
        <f t="array" ref="H281">IF(Tabla1[[#This Row],[Código_Actividad]]="","",_xlfn.XLOOKUP(Tabla1[[#This Row],[Código_Actividad]],CodigoActividad,Tabla2[Actividades Programables Presupuestables],"",0))</f>
        <v xml:space="preserve">Seguimiento al  cumplimiento y/o ampliación de la cartera de servicios en los EES  de los 10 SRS </v>
      </c>
      <c r="I281" s="498">
        <f>IFERROR(VLOOKUP('Formulario PPGR3'!$G281,'Formulario PPGR2'!$H$9:$V$721,15,FALSE),"")</f>
        <v>10</v>
      </c>
      <c r="J281" s="502" t="s">
        <v>2004</v>
      </c>
      <c r="K281" s="500" t="str">
        <f>IF(Tabla1[[#This Row],[Insumos]]="","",_xlfn.XLOOKUP(Tabla1[[#This Row],[Insumos]],Tabla10[Insumo],Tabla10[InsumoAbrev],"",0))</f>
        <v>lsViaticosDP</v>
      </c>
      <c r="L281" s="501" t="s">
        <v>2020</v>
      </c>
      <c r="M281" s="499" t="str">
        <f>IF(Tabla1[[#This Row],[Descripción]]="","",_xlfn.XLOOKUP(Tabla1[[#This Row],[Descripción]],Tabla10[Descripción],Tabla10[Unidad de Medida],"",0))</f>
        <v>Depósito</v>
      </c>
      <c r="N281" s="509">
        <v>20</v>
      </c>
      <c r="O281" s="511">
        <f>IF(Tabla1[[#This Row],[Descripción]]="","",_xlfn.XLOOKUP(Tabla1[[#This Row],[Descripción]],Tabla10[Descripción],Tabla10[Precio Unitario],0))</f>
        <v>3900</v>
      </c>
      <c r="P281" s="511">
        <f>IF(Tabla1[[#This Row],[Cantidad de Insumos]]="","",Tabla1[[#This Row],[Precio Unitario]]*Tabla1[[#This Row],[Cantidad de Insumos]])</f>
        <v>78000</v>
      </c>
      <c r="Q281" s="511" t="str">
        <f>IF(Tabla1[[#This Row],[Descripción]]="","",_xlfn.XLOOKUP(Tabla1[[#This Row],[Descripción]],Tabla10[Descripción],Tabla10[CODIGO PRESUPUESTARIO],0))</f>
        <v>2.2.3.1.01</v>
      </c>
      <c r="R281" s="500" t="s">
        <v>2001</v>
      </c>
    </row>
    <row r="282" spans="2:18" ht="25.5">
      <c r="B282" s="190" t="e">
        <f>IF('Formulario PPGR3'!$G282="","",CONCATENATE('Formulario PPGR3'!$C282,".",'Formulario PPGR3'!$D282,".",'Formulario PPGR3'!$E282,".",'Formulario PPGR3'!$F282))</f>
        <v>#REF!</v>
      </c>
      <c r="C282" s="190" t="e">
        <f>IF('Formulario PPGR3'!$G282="","",'Formulario PPGR1'!#REF!)</f>
        <v>#REF!</v>
      </c>
      <c r="D282" s="190" t="e">
        <f>IF('Formulario PPGR3'!$G282="","",'Formulario PPGR1'!#REF!)</f>
        <v>#REF!</v>
      </c>
      <c r="E282" s="190" t="e">
        <f>IF('Formulario PPGR3'!$G282="","",'Formulario PPGR1'!#REF!)</f>
        <v>#REF!</v>
      </c>
      <c r="F282" s="190" t="e">
        <f>IF('Formulario PPGR3'!$G282="","",'Formulario PPGR1'!#REF!)</f>
        <v>#REF!</v>
      </c>
      <c r="G282" s="507" t="s">
        <v>760</v>
      </c>
      <c r="H282" s="497" t="str" cm="1">
        <f t="array" ref="H282">IF(Tabla1[[#This Row],[Código_Actividad]]="","",_xlfn.XLOOKUP(Tabla1[[#This Row],[Código_Actividad]],CodigoActividad,Tabla2[Actividades Programables Presupuestables],"",0))</f>
        <v xml:space="preserve">Seguimiento al  cumplimiento y/o ampliación de la cartera de servicios en los EES  de los 10 SRS </v>
      </c>
      <c r="I282" s="498">
        <f>IFERROR(VLOOKUP('Formulario PPGR3'!$G282,'Formulario PPGR2'!$H$9:$V$721,15,FALSE),"")</f>
        <v>10</v>
      </c>
      <c r="J282" s="502" t="s">
        <v>2002</v>
      </c>
      <c r="K282" s="500" t="str">
        <f>IF(Tabla1[[#This Row],[Insumos]]="","",_xlfn.XLOOKUP(Tabla1[[#This Row],[Insumos]],Tabla10[Insumo],Tabla10[InsumoAbrev],"",0))</f>
        <v>lsGasoil</v>
      </c>
      <c r="L282" s="501" t="s">
        <v>2003</v>
      </c>
      <c r="M282" s="499" t="str">
        <f>IF(Tabla1[[#This Row],[Descripción]]="","",_xlfn.XLOOKUP(Tabla1[[#This Row],[Descripción]],Tabla10[Descripción],Tabla10[Unidad de Medida],"",0))</f>
        <v>galon</v>
      </c>
      <c r="N282" s="509">
        <v>280</v>
      </c>
      <c r="O282" s="511">
        <f>IF(Tabla1[[#This Row],[Descripción]]="","",_xlfn.XLOOKUP(Tabla1[[#This Row],[Descripción]],Tabla10[Descripción],Tabla10[Precio Unitario],0))</f>
        <v>240</v>
      </c>
      <c r="P282" s="511">
        <f>IF(Tabla1[[#This Row],[Cantidad de Insumos]]="","",Tabla1[[#This Row],[Precio Unitario]]*Tabla1[[#This Row],[Cantidad de Insumos]])</f>
        <v>67200</v>
      </c>
      <c r="Q282" s="511" t="str">
        <f>IF(Tabla1[[#This Row],[Descripción]]="","",_xlfn.XLOOKUP(Tabla1[[#This Row],[Descripción]],Tabla10[Descripción],Tabla10[CODIGO PRESUPUESTARIO],0))</f>
        <v>2.3.7.1.02</v>
      </c>
      <c r="R282" s="500" t="s">
        <v>2001</v>
      </c>
    </row>
    <row r="283" spans="2:18" ht="38.25">
      <c r="B283" s="190" t="e">
        <f>IF('Formulario PPGR3'!$G283="","",CONCATENATE('Formulario PPGR3'!$C283,".",'Formulario PPGR3'!$D283,".",'Formulario PPGR3'!$E283,".",'Formulario PPGR3'!$F283))</f>
        <v>#REF!</v>
      </c>
      <c r="C283" s="190" t="e">
        <f>IF('Formulario PPGR3'!$G283="","",'Formulario PPGR1'!#REF!)</f>
        <v>#REF!</v>
      </c>
      <c r="D283" s="190" t="e">
        <f>IF('Formulario PPGR3'!$G283="","",'Formulario PPGR1'!#REF!)</f>
        <v>#REF!</v>
      </c>
      <c r="E283" s="190" t="e">
        <f>IF('Formulario PPGR3'!$G283="","",'Formulario PPGR1'!#REF!)</f>
        <v>#REF!</v>
      </c>
      <c r="F283" s="190" t="e">
        <f>IF('Formulario PPGR3'!$G283="","",'Formulario PPGR1'!#REF!)</f>
        <v>#REF!</v>
      </c>
      <c r="G283" s="507" t="s">
        <v>762</v>
      </c>
      <c r="H283" s="497" t="str" cm="1">
        <f t="array" ref="H283">IF(Tabla1[[#This Row],[Código_Actividad]]="","",_xlfn.XLOOKUP(Tabla1[[#This Row],[Código_Actividad]],CodigoActividad,Tabla2[Actividades Programables Presupuestables],"",0))</f>
        <v>Reunión con equipo técnico del Hemocentro Nacional para articular acciones que inciden en los EES de la Red SNS</v>
      </c>
      <c r="I283" s="498">
        <f>IFERROR(VLOOKUP('Formulario PPGR3'!$G283,'Formulario PPGR2'!$H$9:$V$721,15,FALSE),"")</f>
        <v>2</v>
      </c>
      <c r="J283" s="502" t="s">
        <v>1999</v>
      </c>
      <c r="K283" s="500" t="str">
        <f>IF(Tabla1[[#This Row],[Insumos]]="","",_xlfn.XLOOKUP(Tabla1[[#This Row],[Insumos]],Tabla10[Insumo],Tabla10[InsumoAbrev],"",0))</f>
        <v>lsAlimentosyBebidas</v>
      </c>
      <c r="L283" s="501" t="s">
        <v>2008</v>
      </c>
      <c r="M283" s="499" t="str">
        <f>IF(Tabla1[[#This Row],[Descripción]]="","",_xlfn.XLOOKUP(Tabla1[[#This Row],[Descripción]],Tabla10[Descripción],Tabla10[Unidad de Medida],"",0))</f>
        <v>unidad</v>
      </c>
      <c r="N283" s="509">
        <v>2</v>
      </c>
      <c r="O283" s="511">
        <f>IF(Tabla1[[#This Row],[Descripción]]="","",_xlfn.XLOOKUP(Tabla1[[#This Row],[Descripción]],Tabla10[Descripción],Tabla10[Precio Unitario],0))</f>
        <v>9410.5</v>
      </c>
      <c r="P283" s="511">
        <f>IF(Tabla1[[#This Row],[Cantidad de Insumos]]="","",Tabla1[[#This Row],[Precio Unitario]]*Tabla1[[#This Row],[Cantidad de Insumos]])</f>
        <v>18821</v>
      </c>
      <c r="Q283" s="511" t="str">
        <f>IF(Tabla1[[#This Row],[Descripción]]="","",_xlfn.XLOOKUP(Tabla1[[#This Row],[Descripción]],Tabla10[Descripción],Tabla10[CODIGO PRESUPUESTARIO],0))</f>
        <v>2.3.1.1.01</v>
      </c>
      <c r="R283" s="500" t="s">
        <v>2001</v>
      </c>
    </row>
    <row r="284" spans="2:18" ht="38.25">
      <c r="B284" s="190" t="e">
        <f>IF('Formulario PPGR3'!$G284="","",CONCATENATE('Formulario PPGR3'!$C284,".",'Formulario PPGR3'!$D284,".",'Formulario PPGR3'!$E284,".",'Formulario PPGR3'!$F284))</f>
        <v>#REF!</v>
      </c>
      <c r="C284" s="190" t="e">
        <f>IF('Formulario PPGR3'!$G284="","",'Formulario PPGR1'!#REF!)</f>
        <v>#REF!</v>
      </c>
      <c r="D284" s="190" t="e">
        <f>IF('Formulario PPGR3'!$G284="","",'Formulario PPGR1'!#REF!)</f>
        <v>#REF!</v>
      </c>
      <c r="E284" s="190" t="e">
        <f>IF('Formulario PPGR3'!$G284="","",'Formulario PPGR1'!#REF!)</f>
        <v>#REF!</v>
      </c>
      <c r="F284" s="190" t="e">
        <f>IF('Formulario PPGR3'!$G284="","",'Formulario PPGR1'!#REF!)</f>
        <v>#REF!</v>
      </c>
      <c r="G284" s="507" t="s">
        <v>764</v>
      </c>
      <c r="H284" s="497" t="str" cm="1">
        <f t="array" ref="H284">IF(Tabla1[[#This Row],[Código_Actividad]]="","",_xlfn.XLOOKUP(Tabla1[[#This Row],[Código_Actividad]],CodigoActividad,Tabla2[Actividades Programables Presupuestables],"",0))</f>
        <v xml:space="preserve">Mesa de trabajo con División de TB del MSP  y Dirección Asistencia a la Red para coordinación actividades para el apoyo del diagnóstico TB. </v>
      </c>
      <c r="I284" s="498">
        <f>IFERROR(VLOOKUP('Formulario PPGR3'!$G284,'Formulario PPGR2'!$H$9:$V$721,15,FALSE),"")</f>
        <v>2</v>
      </c>
      <c r="J284" s="502" t="s">
        <v>1999</v>
      </c>
      <c r="K284" s="500" t="str">
        <f>IF(Tabla1[[#This Row],[Insumos]]="","",_xlfn.XLOOKUP(Tabla1[[#This Row],[Insumos]],Tabla10[Insumo],Tabla10[InsumoAbrev],"",0))</f>
        <v>lsAlimentosyBebidas</v>
      </c>
      <c r="L284" s="501" t="s">
        <v>2008</v>
      </c>
      <c r="M284" s="499" t="str">
        <f>IF(Tabla1[[#This Row],[Descripción]]="","",_xlfn.XLOOKUP(Tabla1[[#This Row],[Descripción]],Tabla10[Descripción],Tabla10[Unidad de Medida],"",0))</f>
        <v>unidad</v>
      </c>
      <c r="N284" s="509">
        <v>2</v>
      </c>
      <c r="O284" s="511">
        <f>IF(Tabla1[[#This Row],[Descripción]]="","",_xlfn.XLOOKUP(Tabla1[[#This Row],[Descripción]],Tabla10[Descripción],Tabla10[Precio Unitario],0))</f>
        <v>9410.5</v>
      </c>
      <c r="P284" s="511">
        <f>IF(Tabla1[[#This Row],[Cantidad de Insumos]]="","",Tabla1[[#This Row],[Precio Unitario]]*Tabla1[[#This Row],[Cantidad de Insumos]])</f>
        <v>18821</v>
      </c>
      <c r="Q284" s="511" t="str">
        <f>IF(Tabla1[[#This Row],[Descripción]]="","",_xlfn.XLOOKUP(Tabla1[[#This Row],[Descripción]],Tabla10[Descripción],Tabla10[CODIGO PRESUPUESTARIO],0))</f>
        <v>2.3.1.1.01</v>
      </c>
      <c r="R284" s="500" t="s">
        <v>2001</v>
      </c>
    </row>
    <row r="285" spans="2:18" ht="38.25">
      <c r="B285" s="190" t="e">
        <f>IF('Formulario PPGR3'!$G285="","",CONCATENATE('Formulario PPGR3'!$C285,".",'Formulario PPGR3'!$D285,".",'Formulario PPGR3'!$E285,".",'Formulario PPGR3'!$F285))</f>
        <v>#REF!</v>
      </c>
      <c r="C285" s="190" t="e">
        <f>IF('Formulario PPGR3'!$G285="","",'Formulario PPGR1'!#REF!)</f>
        <v>#REF!</v>
      </c>
      <c r="D285" s="190" t="e">
        <f>IF('Formulario PPGR3'!$G285="","",'Formulario PPGR1'!#REF!)</f>
        <v>#REF!</v>
      </c>
      <c r="E285" s="190" t="e">
        <f>IF('Formulario PPGR3'!$G285="","",'Formulario PPGR1'!#REF!)</f>
        <v>#REF!</v>
      </c>
      <c r="F285" s="190" t="e">
        <f>IF('Formulario PPGR3'!$G285="","",'Formulario PPGR1'!#REF!)</f>
        <v>#REF!</v>
      </c>
      <c r="G285" s="507" t="s">
        <v>766</v>
      </c>
      <c r="H285" s="497" t="str" cm="1">
        <f t="array" ref="H285">IF(Tabla1[[#This Row],[Código_Actividad]]="","",_xlfn.XLOOKUP(Tabla1[[#This Row],[Código_Actividad]],CodigoActividad,Tabla2[Actividades Programables Presupuestables],"",0))</f>
        <v>Seguimiento a los SRS  que realizan pruebas moleculares para el  diagnóstico de TB   (GeneXpert)  y seguimiento a la certificación de cabina</v>
      </c>
      <c r="I285" s="498">
        <f>IFERROR(VLOOKUP('Formulario PPGR3'!$G285,'Formulario PPGR2'!$H$9:$V$721,15,FALSE),"")</f>
        <v>10</v>
      </c>
      <c r="J285" s="502" t="s">
        <v>2004</v>
      </c>
      <c r="K285" s="500" t="str">
        <f>IF(Tabla1[[#This Row],[Insumos]]="","",_xlfn.XLOOKUP(Tabla1[[#This Row],[Insumos]],Tabla10[Insumo],Tabla10[InsumoAbrev],"",0))</f>
        <v>lsViaticosDP</v>
      </c>
      <c r="L285" s="501" t="s">
        <v>2019</v>
      </c>
      <c r="M285" s="499" t="str">
        <f>IF(Tabla1[[#This Row],[Descripción]]="","",_xlfn.XLOOKUP(Tabla1[[#This Row],[Descripción]],Tabla10[Descripción],Tabla10[Unidad de Medida],"",0))</f>
        <v>Depósito</v>
      </c>
      <c r="N285" s="509">
        <v>20</v>
      </c>
      <c r="O285" s="511">
        <f>IF(Tabla1[[#This Row],[Descripción]]="","",_xlfn.XLOOKUP(Tabla1[[#This Row],[Descripción]],Tabla10[Descripción],Tabla10[Precio Unitario],0))</f>
        <v>4750</v>
      </c>
      <c r="P285" s="511">
        <f>IF(Tabla1[[#This Row],[Cantidad de Insumos]]="","",Tabla1[[#This Row],[Precio Unitario]]*Tabla1[[#This Row],[Cantidad de Insumos]])</f>
        <v>95000</v>
      </c>
      <c r="Q285" s="511" t="str">
        <f>IF(Tabla1[[#This Row],[Descripción]]="","",_xlfn.XLOOKUP(Tabla1[[#This Row],[Descripción]],Tabla10[Descripción],Tabla10[CODIGO PRESUPUESTARIO],0))</f>
        <v>2.2.3.1.01</v>
      </c>
      <c r="R285" s="500" t="s">
        <v>2001</v>
      </c>
    </row>
    <row r="286" spans="2:18" ht="38.25">
      <c r="B286" s="190" t="e">
        <f>IF('Formulario PPGR3'!$G286="","",CONCATENATE('Formulario PPGR3'!$C286,".",'Formulario PPGR3'!$D286,".",'Formulario PPGR3'!$E286,".",'Formulario PPGR3'!$F286))</f>
        <v>#REF!</v>
      </c>
      <c r="C286" s="190" t="e">
        <f>IF('Formulario PPGR3'!$G286="","",'Formulario PPGR1'!#REF!)</f>
        <v>#REF!</v>
      </c>
      <c r="D286" s="190" t="e">
        <f>IF('Formulario PPGR3'!$G286="","",'Formulario PPGR1'!#REF!)</f>
        <v>#REF!</v>
      </c>
      <c r="E286" s="190" t="e">
        <f>IF('Formulario PPGR3'!$G286="","",'Formulario PPGR1'!#REF!)</f>
        <v>#REF!</v>
      </c>
      <c r="F286" s="190" t="e">
        <f>IF('Formulario PPGR3'!$G286="","",'Formulario PPGR1'!#REF!)</f>
        <v>#REF!</v>
      </c>
      <c r="G286" s="507" t="s">
        <v>766</v>
      </c>
      <c r="H286" s="497" t="str" cm="1">
        <f t="array" ref="H286">IF(Tabla1[[#This Row],[Código_Actividad]]="","",_xlfn.XLOOKUP(Tabla1[[#This Row],[Código_Actividad]],CodigoActividad,Tabla2[Actividades Programables Presupuestables],"",0))</f>
        <v>Seguimiento a los SRS  que realizan pruebas moleculares para el  diagnóstico de TB   (GeneXpert)  y seguimiento a la certificación de cabina</v>
      </c>
      <c r="I286" s="498">
        <f>IFERROR(VLOOKUP('Formulario PPGR3'!$G286,'Formulario PPGR2'!$H$9:$V$721,15,FALSE),"")</f>
        <v>10</v>
      </c>
      <c r="J286" s="502" t="s">
        <v>2004</v>
      </c>
      <c r="K286" s="500" t="str">
        <f>IF(Tabla1[[#This Row],[Insumos]]="","",_xlfn.XLOOKUP(Tabla1[[#This Row],[Insumos]],Tabla10[Insumo],Tabla10[InsumoAbrev],"",0))</f>
        <v>lsViaticosDP</v>
      </c>
      <c r="L286" s="501" t="s">
        <v>2020</v>
      </c>
      <c r="M286" s="499" t="str">
        <f>IF(Tabla1[[#This Row],[Descripción]]="","",_xlfn.XLOOKUP(Tabla1[[#This Row],[Descripción]],Tabla10[Descripción],Tabla10[Unidad de Medida],"",0))</f>
        <v>Depósito</v>
      </c>
      <c r="N286" s="509">
        <v>10</v>
      </c>
      <c r="O286" s="511">
        <f>IF(Tabla1[[#This Row],[Descripción]]="","",_xlfn.XLOOKUP(Tabla1[[#This Row],[Descripción]],Tabla10[Descripción],Tabla10[Precio Unitario],0))</f>
        <v>3900</v>
      </c>
      <c r="P286" s="511">
        <f>IF(Tabla1[[#This Row],[Cantidad de Insumos]]="","",Tabla1[[#This Row],[Precio Unitario]]*Tabla1[[#This Row],[Cantidad de Insumos]])</f>
        <v>39000</v>
      </c>
      <c r="Q286" s="511" t="str">
        <f>IF(Tabla1[[#This Row],[Descripción]]="","",_xlfn.XLOOKUP(Tabla1[[#This Row],[Descripción]],Tabla10[Descripción],Tabla10[CODIGO PRESUPUESTARIO],0))</f>
        <v>2.2.3.1.01</v>
      </c>
      <c r="R286" s="500" t="s">
        <v>2001</v>
      </c>
    </row>
    <row r="287" spans="2:18" ht="38.25">
      <c r="B287" s="190" t="e">
        <f>IF('Formulario PPGR3'!$G287="","",CONCATENATE('Formulario PPGR3'!$C287,".",'Formulario PPGR3'!$D287,".",'Formulario PPGR3'!$E287,".",'Formulario PPGR3'!$F287))</f>
        <v>#REF!</v>
      </c>
      <c r="C287" s="190" t="e">
        <f>IF('Formulario PPGR3'!$G287="","",'Formulario PPGR1'!#REF!)</f>
        <v>#REF!</v>
      </c>
      <c r="D287" s="190" t="e">
        <f>IF('Formulario PPGR3'!$G287="","",'Formulario PPGR1'!#REF!)</f>
        <v>#REF!</v>
      </c>
      <c r="E287" s="190" t="e">
        <f>IF('Formulario PPGR3'!$G287="","",'Formulario PPGR1'!#REF!)</f>
        <v>#REF!</v>
      </c>
      <c r="F287" s="190" t="e">
        <f>IF('Formulario PPGR3'!$G287="","",'Formulario PPGR1'!#REF!)</f>
        <v>#REF!</v>
      </c>
      <c r="G287" s="507" t="s">
        <v>766</v>
      </c>
      <c r="H287" s="497" t="str" cm="1">
        <f t="array" ref="H287">IF(Tabla1[[#This Row],[Código_Actividad]]="","",_xlfn.XLOOKUP(Tabla1[[#This Row],[Código_Actividad]],CodigoActividad,Tabla2[Actividades Programables Presupuestables],"",0))</f>
        <v>Seguimiento a los SRS  que realizan pruebas moleculares para el  diagnóstico de TB   (GeneXpert)  y seguimiento a la certificación de cabina</v>
      </c>
      <c r="I287" s="498">
        <f>IFERROR(VLOOKUP('Formulario PPGR3'!$G287,'Formulario PPGR2'!$H$9:$V$721,15,FALSE),"")</f>
        <v>10</v>
      </c>
      <c r="J287" s="502" t="s">
        <v>2002</v>
      </c>
      <c r="K287" s="500" t="str">
        <f>IF(Tabla1[[#This Row],[Insumos]]="","",_xlfn.XLOOKUP(Tabla1[[#This Row],[Insumos]],Tabla10[Insumo],Tabla10[InsumoAbrev],"",0))</f>
        <v>lsGasoil</v>
      </c>
      <c r="L287" s="501" t="s">
        <v>2003</v>
      </c>
      <c r="M287" s="499" t="str">
        <f>IF(Tabla1[[#This Row],[Descripción]]="","",_xlfn.XLOOKUP(Tabla1[[#This Row],[Descripción]],Tabla10[Descripción],Tabla10[Unidad de Medida],"",0))</f>
        <v>galon</v>
      </c>
      <c r="N287" s="509">
        <v>180</v>
      </c>
      <c r="O287" s="511">
        <f>IF(Tabla1[[#This Row],[Descripción]]="","",_xlfn.XLOOKUP(Tabla1[[#This Row],[Descripción]],Tabla10[Descripción],Tabla10[Precio Unitario],0))</f>
        <v>240</v>
      </c>
      <c r="P287" s="511">
        <f>IF(Tabla1[[#This Row],[Cantidad de Insumos]]="","",Tabla1[[#This Row],[Precio Unitario]]*Tabla1[[#This Row],[Cantidad de Insumos]])</f>
        <v>43200</v>
      </c>
      <c r="Q287" s="511" t="str">
        <f>IF(Tabla1[[#This Row],[Descripción]]="","",_xlfn.XLOOKUP(Tabla1[[#This Row],[Descripción]],Tabla10[Descripción],Tabla10[CODIGO PRESUPUESTARIO],0))</f>
        <v>2.3.7.1.02</v>
      </c>
      <c r="R287" s="500" t="s">
        <v>2001</v>
      </c>
    </row>
    <row r="288" spans="2:18" ht="38.25">
      <c r="B288" s="190" t="e">
        <f>IF('Formulario PPGR3'!$G288="","",CONCATENATE('Formulario PPGR3'!$C288,".",'Formulario PPGR3'!$D288,".",'Formulario PPGR3'!$E288,".",'Formulario PPGR3'!$F288))</f>
        <v>#REF!</v>
      </c>
      <c r="C288" s="190" t="e">
        <f>IF('Formulario PPGR3'!$G288="","",'Formulario PPGR1'!#REF!)</f>
        <v>#REF!</v>
      </c>
      <c r="D288" s="190" t="e">
        <f>IF('Formulario PPGR3'!$G288="","",'Formulario PPGR1'!#REF!)</f>
        <v>#REF!</v>
      </c>
      <c r="E288" s="190" t="e">
        <f>IF('Formulario PPGR3'!$G288="","",'Formulario PPGR1'!#REF!)</f>
        <v>#REF!</v>
      </c>
      <c r="F288" s="190" t="e">
        <f>IF('Formulario PPGR3'!$G288="","",'Formulario PPGR1'!#REF!)</f>
        <v>#REF!</v>
      </c>
      <c r="G288" s="507" t="s">
        <v>768</v>
      </c>
      <c r="H288" s="497" t="str" cm="1">
        <f t="array" ref="H288">IF(Tabla1[[#This Row],[Código_Actividad]]="","",_xlfn.XLOOKUP(Tabla1[[#This Row],[Código_Actividad]],CodigoActividad,Tabla2[Actividades Programables Presupuestables],"",0))</f>
        <v>Mesa de trabajo con la DIE para la mejora de la dotación y mantenimiento de Equipos.</v>
      </c>
      <c r="I288" s="498">
        <f>IFERROR(VLOOKUP('Formulario PPGR3'!$G288,'Formulario PPGR2'!$H$9:$V$721,15,FALSE),"")</f>
        <v>2</v>
      </c>
      <c r="J288" s="502" t="s">
        <v>1999</v>
      </c>
      <c r="K288" s="500" t="str">
        <f>IF(Tabla1[[#This Row],[Insumos]]="","",_xlfn.XLOOKUP(Tabla1[[#This Row],[Insumos]],Tabla10[Insumo],Tabla10[InsumoAbrev],"",0))</f>
        <v>lsAlimentosyBebidas</v>
      </c>
      <c r="L288" s="501" t="s">
        <v>2008</v>
      </c>
      <c r="M288" s="499" t="str">
        <f>IF(Tabla1[[#This Row],[Descripción]]="","",_xlfn.XLOOKUP(Tabla1[[#This Row],[Descripción]],Tabla10[Descripción],Tabla10[Unidad de Medida],"",0))</f>
        <v>unidad</v>
      </c>
      <c r="N288" s="509">
        <v>2</v>
      </c>
      <c r="O288" s="511">
        <f>IF(Tabla1[[#This Row],[Descripción]]="","",_xlfn.XLOOKUP(Tabla1[[#This Row],[Descripción]],Tabla10[Descripción],Tabla10[Precio Unitario],0))</f>
        <v>9410.5</v>
      </c>
      <c r="P288" s="511">
        <f>IF(Tabla1[[#This Row],[Cantidad de Insumos]]="","",Tabla1[[#This Row],[Precio Unitario]]*Tabla1[[#This Row],[Cantidad de Insumos]])</f>
        <v>18821</v>
      </c>
      <c r="Q288" s="511" t="str">
        <f>IF(Tabla1[[#This Row],[Descripción]]="","",_xlfn.XLOOKUP(Tabla1[[#This Row],[Descripción]],Tabla10[Descripción],Tabla10[CODIGO PRESUPUESTARIO],0))</f>
        <v>2.3.1.1.01</v>
      </c>
      <c r="R288" s="500" t="s">
        <v>2001</v>
      </c>
    </row>
    <row r="289" spans="2:18" ht="38.25">
      <c r="B289" s="190" t="e">
        <f>IF('Formulario PPGR3'!$G289="","",CONCATENATE('Formulario PPGR3'!$C289,".",'Formulario PPGR3'!$D289,".",'Formulario PPGR3'!$E289,".",'Formulario PPGR3'!$F289))</f>
        <v>#REF!</v>
      </c>
      <c r="C289" s="190" t="e">
        <f>IF('Formulario PPGR3'!$G289="","",'Formulario PPGR1'!#REF!)</f>
        <v>#REF!</v>
      </c>
      <c r="D289" s="190" t="e">
        <f>IF('Formulario PPGR3'!$G289="","",'Formulario PPGR1'!#REF!)</f>
        <v>#REF!</v>
      </c>
      <c r="E289" s="190" t="e">
        <f>IF('Formulario PPGR3'!$G289="","",'Formulario PPGR1'!#REF!)</f>
        <v>#REF!</v>
      </c>
      <c r="F289" s="190" t="e">
        <f>IF('Formulario PPGR3'!$G289="","",'Formulario PPGR1'!#REF!)</f>
        <v>#REF!</v>
      </c>
      <c r="G289" s="507" t="s">
        <v>770</v>
      </c>
      <c r="H289" s="497" t="str" cm="1">
        <f t="array" ref="H289">IF(Tabla1[[#This Row],[Código_Actividad]]="","",_xlfn.XLOOKUP(Tabla1[[#This Row],[Código_Actividad]],CodigoActividad,Tabla2[Actividades Programables Presupuestables],"",0))</f>
        <v>Supervisión  a los CDx para el fortalecimiento de la provisión de los servicios de laboratorio e  imágenes en los 10 SRS</v>
      </c>
      <c r="I289" s="498">
        <f>IFERROR(VLOOKUP('Formulario PPGR3'!$G289,'Formulario PPGR2'!$H$9:$V$721,15,FALSE),"")</f>
        <v>10</v>
      </c>
      <c r="J289" s="502" t="s">
        <v>2004</v>
      </c>
      <c r="K289" s="500" t="s">
        <v>2060</v>
      </c>
      <c r="L289" s="501" t="s">
        <v>2019</v>
      </c>
      <c r="M289" s="499" t="str">
        <f>IF(Tabla1[[#This Row],[Descripción]]="","",_xlfn.XLOOKUP(Tabla1[[#This Row],[Descripción]],Tabla10[Descripción],Tabla10[Unidad de Medida],"",0))</f>
        <v>Depósito</v>
      </c>
      <c r="N289" s="509">
        <v>20</v>
      </c>
      <c r="O289" s="511">
        <f>IF(Tabla1[[#This Row],[Descripción]]="","",_xlfn.XLOOKUP(Tabla1[[#This Row],[Descripción]],Tabla10[Descripción],Tabla10[Precio Unitario],0))</f>
        <v>4750</v>
      </c>
      <c r="P289" s="511">
        <f>IF(Tabla1[[#This Row],[Cantidad de Insumos]]="","",Tabla1[[#This Row],[Precio Unitario]]*Tabla1[[#This Row],[Cantidad de Insumos]])</f>
        <v>95000</v>
      </c>
      <c r="Q289" s="511" t="str">
        <f>IF(Tabla1[[#This Row],[Descripción]]="","",_xlfn.XLOOKUP(Tabla1[[#This Row],[Descripción]],Tabla10[Descripción],Tabla10[CODIGO PRESUPUESTARIO],0))</f>
        <v>2.2.3.1.01</v>
      </c>
      <c r="R289" s="500" t="s">
        <v>2001</v>
      </c>
    </row>
    <row r="290" spans="2:18" ht="38.25">
      <c r="B290" s="190" t="e">
        <f>IF('Formulario PPGR3'!$G290="","",CONCATENATE('Formulario PPGR3'!$C290,".",'Formulario PPGR3'!$D290,".",'Formulario PPGR3'!$E290,".",'Formulario PPGR3'!$F290))</f>
        <v>#REF!</v>
      </c>
      <c r="C290" s="190" t="e">
        <f>IF('Formulario PPGR3'!$G290="","",'Formulario PPGR1'!#REF!)</f>
        <v>#REF!</v>
      </c>
      <c r="D290" s="190" t="e">
        <f>IF('Formulario PPGR3'!$G290="","",'Formulario PPGR1'!#REF!)</f>
        <v>#REF!</v>
      </c>
      <c r="E290" s="190" t="e">
        <f>IF('Formulario PPGR3'!$G290="","",'Formulario PPGR1'!#REF!)</f>
        <v>#REF!</v>
      </c>
      <c r="F290" s="190" t="e">
        <f>IF('Formulario PPGR3'!$G290="","",'Formulario PPGR1'!#REF!)</f>
        <v>#REF!</v>
      </c>
      <c r="G290" s="507" t="s">
        <v>770</v>
      </c>
      <c r="H290" s="497" t="str" cm="1">
        <f t="array" ref="H290">IF(Tabla1[[#This Row],[Código_Actividad]]="","",_xlfn.XLOOKUP(Tabla1[[#This Row],[Código_Actividad]],CodigoActividad,Tabla2[Actividades Programables Presupuestables],"",0))</f>
        <v>Supervisión  a los CDx para el fortalecimiento de la provisión de los servicios de laboratorio e  imágenes en los 10 SRS</v>
      </c>
      <c r="I290" s="498">
        <f>IFERROR(VLOOKUP('Formulario PPGR3'!$G290,'Formulario PPGR2'!$H$9:$V$721,15,FALSE),"")</f>
        <v>10</v>
      </c>
      <c r="J290" s="502" t="s">
        <v>2004</v>
      </c>
      <c r="K290" s="500" t="s">
        <v>2060</v>
      </c>
      <c r="L290" s="501" t="s">
        <v>2020</v>
      </c>
      <c r="M290" s="499" t="str">
        <f>IF(Tabla1[[#This Row],[Descripción]]="","",_xlfn.XLOOKUP(Tabla1[[#This Row],[Descripción]],Tabla10[Descripción],Tabla10[Unidad de Medida],"",0))</f>
        <v>Depósito</v>
      </c>
      <c r="N290" s="509">
        <v>10</v>
      </c>
      <c r="O290" s="511">
        <f>IF(Tabla1[[#This Row],[Descripción]]="","",_xlfn.XLOOKUP(Tabla1[[#This Row],[Descripción]],Tabla10[Descripción],Tabla10[Precio Unitario],0))</f>
        <v>3900</v>
      </c>
      <c r="P290" s="511">
        <f>IF(Tabla1[[#This Row],[Cantidad de Insumos]]="","",Tabla1[[#This Row],[Precio Unitario]]*Tabla1[[#This Row],[Cantidad de Insumos]])</f>
        <v>39000</v>
      </c>
      <c r="Q290" s="511" t="str">
        <f>IF(Tabla1[[#This Row],[Descripción]]="","",_xlfn.XLOOKUP(Tabla1[[#This Row],[Descripción]],Tabla10[Descripción],Tabla10[CODIGO PRESUPUESTARIO],0))</f>
        <v>2.2.3.1.01</v>
      </c>
      <c r="R290" s="500" t="s">
        <v>2001</v>
      </c>
    </row>
    <row r="291" spans="2:18" ht="38.25">
      <c r="B291" s="190" t="e">
        <f>IF('Formulario PPGR3'!$G291="","",CONCATENATE('Formulario PPGR3'!$C291,".",'Formulario PPGR3'!$D291,".",'Formulario PPGR3'!$E291,".",'Formulario PPGR3'!$F291))</f>
        <v>#REF!</v>
      </c>
      <c r="C291" s="190" t="e">
        <f>IF('Formulario PPGR3'!$G291="","",'Formulario PPGR1'!#REF!)</f>
        <v>#REF!</v>
      </c>
      <c r="D291" s="190" t="e">
        <f>IF('Formulario PPGR3'!$G291="","",'Formulario PPGR1'!#REF!)</f>
        <v>#REF!</v>
      </c>
      <c r="E291" s="190" t="e">
        <f>IF('Formulario PPGR3'!$G291="","",'Formulario PPGR1'!#REF!)</f>
        <v>#REF!</v>
      </c>
      <c r="F291" s="190" t="e">
        <f>IF('Formulario PPGR3'!$G291="","",'Formulario PPGR1'!#REF!)</f>
        <v>#REF!</v>
      </c>
      <c r="G291" s="507" t="s">
        <v>770</v>
      </c>
      <c r="H291" s="497" t="str" cm="1">
        <f t="array" ref="H291">IF(Tabla1[[#This Row],[Código_Actividad]]="","",_xlfn.XLOOKUP(Tabla1[[#This Row],[Código_Actividad]],CodigoActividad,Tabla2[Actividades Programables Presupuestables],"",0))</f>
        <v>Supervisión  a los CDx para el fortalecimiento de la provisión de los servicios de laboratorio e  imágenes en los 10 SRS</v>
      </c>
      <c r="I291" s="498">
        <f>IFERROR(VLOOKUP('Formulario PPGR3'!$G291,'Formulario PPGR2'!$H$9:$V$721,15,FALSE),"")</f>
        <v>10</v>
      </c>
      <c r="J291" s="502" t="s">
        <v>2002</v>
      </c>
      <c r="K291" s="500" t="s">
        <v>2061</v>
      </c>
      <c r="L291" s="501" t="s">
        <v>2003</v>
      </c>
      <c r="M291" s="499" t="str">
        <f>IF(Tabla1[[#This Row],[Descripción]]="","",_xlfn.XLOOKUP(Tabla1[[#This Row],[Descripción]],Tabla10[Descripción],Tabla10[Unidad de Medida],"",0))</f>
        <v>galon</v>
      </c>
      <c r="N291" s="509">
        <v>280</v>
      </c>
      <c r="O291" s="511">
        <f>IF(Tabla1[[#This Row],[Descripción]]="","",_xlfn.XLOOKUP(Tabla1[[#This Row],[Descripción]],Tabla10[Descripción],Tabla10[Precio Unitario],0))</f>
        <v>240</v>
      </c>
      <c r="P291" s="511">
        <f>IF(Tabla1[[#This Row],[Cantidad de Insumos]]="","",Tabla1[[#This Row],[Precio Unitario]]*Tabla1[[#This Row],[Cantidad de Insumos]])</f>
        <v>67200</v>
      </c>
      <c r="Q291" s="511" t="str">
        <f>IF(Tabla1[[#This Row],[Descripción]]="","",_xlfn.XLOOKUP(Tabla1[[#This Row],[Descripción]],Tabla10[Descripción],Tabla10[CODIGO PRESUPUESTARIO],0))</f>
        <v>2.3.7.1.02</v>
      </c>
      <c r="R291" s="500" t="s">
        <v>2001</v>
      </c>
    </row>
    <row r="292" spans="2:18" ht="38.25">
      <c r="B292" s="190" t="e">
        <f>IF('Formulario PPGR3'!$G292="","",CONCATENATE('Formulario PPGR3'!$C292,".",'Formulario PPGR3'!$D292,".",'Formulario PPGR3'!$E292,".",'Formulario PPGR3'!$F292))</f>
        <v>#REF!</v>
      </c>
      <c r="C292" s="190" t="e">
        <f>IF('Formulario PPGR3'!$G292="","",'Formulario PPGR1'!#REF!)</f>
        <v>#REF!</v>
      </c>
      <c r="D292" s="190" t="e">
        <f>IF('Formulario PPGR3'!$G292="","",'Formulario PPGR1'!#REF!)</f>
        <v>#REF!</v>
      </c>
      <c r="E292" s="190" t="e">
        <f>IF('Formulario PPGR3'!$G292="","",'Formulario PPGR1'!#REF!)</f>
        <v>#REF!</v>
      </c>
      <c r="F292" s="190" t="e">
        <f>IF('Formulario PPGR3'!$G292="","",'Formulario PPGR1'!#REF!)</f>
        <v>#REF!</v>
      </c>
      <c r="G292" s="507" t="s">
        <v>773</v>
      </c>
      <c r="H292" s="497" t="str" cm="1">
        <f t="array" ref="H292">IF(Tabla1[[#This Row],[Código_Actividad]]="","",_xlfn.XLOOKUP(Tabla1[[#This Row],[Código_Actividad]],CodigoActividad,Tabla2[Actividades Programables Presupuestables],"",0))</f>
        <v>Premio nacional al personal de apoyo diagnóstico de laboratorios e imágenes.</v>
      </c>
      <c r="I292" s="498">
        <f>IFERROR(VLOOKUP('Formulario PPGR3'!$G292,'Formulario PPGR2'!$H$9:$V$721,15,FALSE),"")</f>
        <v>1</v>
      </c>
      <c r="J292" s="502" t="s">
        <v>1999</v>
      </c>
      <c r="K292" s="500" t="str">
        <f>IF(Tabla1[[#This Row],[Insumos]]="","",_xlfn.XLOOKUP(Tabla1[[#This Row],[Insumos]],Tabla10[Insumo],Tabla10[InsumoAbrev],"",0))</f>
        <v>lsAlimentosyBebidas</v>
      </c>
      <c r="L292" s="501" t="s">
        <v>2062</v>
      </c>
      <c r="M292" s="499" t="str">
        <f>IF(Tabla1[[#This Row],[Descripción]]="","",_xlfn.XLOOKUP(Tabla1[[#This Row],[Descripción]],Tabla10[Descripción],Tabla10[Unidad de Medida],"",0))</f>
        <v>unidad</v>
      </c>
      <c r="N292" s="509">
        <v>2</v>
      </c>
      <c r="O292" s="511">
        <f>IF(Tabla1[[#This Row],[Descripción]]="","",_xlfn.XLOOKUP(Tabla1[[#This Row],[Descripción]],Tabla10[Descripción],Tabla10[Precio Unitario],0))</f>
        <v>32833.5</v>
      </c>
      <c r="P292" s="511">
        <f>IF(Tabla1[[#This Row],[Cantidad de Insumos]]="","",Tabla1[[#This Row],[Precio Unitario]]*Tabla1[[#This Row],[Cantidad de Insumos]])</f>
        <v>65667</v>
      </c>
      <c r="Q292" s="511" t="str">
        <f>IF(Tabla1[[#This Row],[Descripción]]="","",_xlfn.XLOOKUP(Tabla1[[#This Row],[Descripción]],Tabla10[Descripción],Tabla10[CODIGO PRESUPUESTARIO],0))</f>
        <v>2.3.1.1.01</v>
      </c>
      <c r="R292" s="500" t="s">
        <v>2001</v>
      </c>
    </row>
    <row r="293" spans="2:18" ht="25.5">
      <c r="B293" s="190" t="e">
        <f>IF('Formulario PPGR3'!$G293="","",CONCATENATE('Formulario PPGR3'!$C293,".",'Formulario PPGR3'!$D293,".",'Formulario PPGR3'!$E293,".",'Formulario PPGR3'!$F293))</f>
        <v>#REF!</v>
      </c>
      <c r="C293" s="190"/>
      <c r="D293" s="190"/>
      <c r="E293" s="190" t="e">
        <f>IF('Formulario PPGR3'!$G293="","",'Formulario PPGR1'!#REF!)</f>
        <v>#REF!</v>
      </c>
      <c r="F293" s="190" t="e">
        <f>IF('Formulario PPGR3'!$G293="","",'Formulario PPGR1'!#REF!)</f>
        <v>#REF!</v>
      </c>
      <c r="G293" s="507" t="s">
        <v>773</v>
      </c>
      <c r="H293" s="497" t="str" cm="1">
        <f t="array" ref="H293">IF(Tabla1[[#This Row],[Código_Actividad]]="","",_xlfn.XLOOKUP(Tabla1[[#This Row],[Código_Actividad]],CodigoActividad,Tabla2[Actividades Programables Presupuestables],"",0))</f>
        <v>Premio nacional al personal de apoyo diagnóstico de laboratorios e imágenes.</v>
      </c>
      <c r="I293" s="498">
        <f>IFERROR(VLOOKUP('Formulario PPGR3'!$G293,'Formulario PPGR2'!$H$9:$V$721,15,FALSE),"")</f>
        <v>1</v>
      </c>
      <c r="J293" s="502" t="s">
        <v>1999</v>
      </c>
      <c r="K293" s="502" t="str">
        <f>IF(Tabla1[[#This Row],[Insumos]]="","",_xlfn.XLOOKUP(Tabla1[[#This Row],[Insumos]],Tabla10[Insumo],Tabla10[InsumoAbrev],"",0))</f>
        <v>lsAlimentosyBebidas</v>
      </c>
      <c r="L293" s="504" t="s">
        <v>2063</v>
      </c>
      <c r="M293" s="190" t="str">
        <f>IF(Tabla1[[#This Row],[Descripción]]="","",_xlfn.XLOOKUP(Tabla1[[#This Row],[Descripción]],Tabla10[Descripción],Tabla10[Unidad de Medida],"",0))</f>
        <v>unidad</v>
      </c>
      <c r="N293" s="509">
        <v>10</v>
      </c>
      <c r="O293" s="510">
        <f>IF(Tabla1[[#This Row],[Descripción]]="","",_xlfn.XLOOKUP(Tabla1[[#This Row],[Descripción]],Tabla10[Descripción],Tabla10[Precio Unitario],0))</f>
        <v>15251.5</v>
      </c>
      <c r="P293" s="511">
        <f>IF(Tabla1[[#This Row],[Cantidad de Insumos]]="","",Tabla1[[#This Row],[Precio Unitario]]*Tabla1[[#This Row],[Cantidad de Insumos]])</f>
        <v>152515</v>
      </c>
      <c r="Q293" s="510" t="str">
        <f>IF(Tabla1[[#This Row],[Descripción]]="","",_xlfn.XLOOKUP(Tabla1[[#This Row],[Descripción]],Tabla10[Descripción],Tabla10[CODIGO PRESUPUESTARIO],0))</f>
        <v>2.3.1.1.01</v>
      </c>
      <c r="R293" s="502"/>
    </row>
    <row r="294" spans="2:18" ht="25.5">
      <c r="B294" s="190" t="e">
        <f>IF('Formulario PPGR3'!$G294="","",CONCATENATE('Formulario PPGR3'!$C294,".",'Formulario PPGR3'!$D294,".",'Formulario PPGR3'!$E294,".",'Formulario PPGR3'!$F294))</f>
        <v>#REF!</v>
      </c>
      <c r="C294" s="190" t="e">
        <f>IF('Formulario PPGR3'!$G294="","",'Formulario PPGR1'!#REF!)</f>
        <v>#REF!</v>
      </c>
      <c r="D294" s="190" t="e">
        <f>IF('Formulario PPGR3'!$G294="","",'Formulario PPGR1'!#REF!)</f>
        <v>#REF!</v>
      </c>
      <c r="E294" s="190" t="e">
        <f>IF('Formulario PPGR3'!$G294="","",'Formulario PPGR1'!#REF!)</f>
        <v>#REF!</v>
      </c>
      <c r="F294" s="190" t="e">
        <f>IF('Formulario PPGR3'!$G294="","",'Formulario PPGR1'!#REF!)</f>
        <v>#REF!</v>
      </c>
      <c r="G294" s="507" t="s">
        <v>773</v>
      </c>
      <c r="H294" s="497" t="str" cm="1">
        <f t="array" ref="H294">IF(Tabla1[[#This Row],[Código_Actividad]]="","",_xlfn.XLOOKUP(Tabla1[[#This Row],[Código_Actividad]],CodigoActividad,Tabla2[Actividades Programables Presupuestables],"",0))</f>
        <v>Premio nacional al personal de apoyo diagnóstico de laboratorios e imágenes.</v>
      </c>
      <c r="I294" s="498">
        <f>IFERROR(VLOOKUP('Formulario PPGR3'!$G294,'Formulario PPGR2'!$H$9:$V$721,15,FALSE),"")</f>
        <v>1</v>
      </c>
      <c r="J294" s="502" t="s">
        <v>2026</v>
      </c>
      <c r="K294" s="500" t="str">
        <f>IF(Tabla1[[#This Row],[Insumos]]="","",_xlfn.XLOOKUP(Tabla1[[#This Row],[Insumos]],Tabla10[Insumo],Tabla10[InsumoAbrev],"",0))</f>
        <v>lsImpresionyEncuadernacion</v>
      </c>
      <c r="L294" s="501" t="s">
        <v>2027</v>
      </c>
      <c r="M294" s="499" t="str">
        <f>IF(Tabla1[[#This Row],[Descripción]]="","",_xlfn.XLOOKUP(Tabla1[[#This Row],[Descripción]],Tabla10[Descripción],Tabla10[Unidad de Medida],"",0))</f>
        <v>unidad</v>
      </c>
      <c r="N294" s="509">
        <v>200</v>
      </c>
      <c r="O294" s="511">
        <f>IF(Tabla1[[#This Row],[Descripción]]="","",_xlfn.XLOOKUP(Tabla1[[#This Row],[Descripción]],Tabla10[Descripción],Tabla10[Precio Unitario],0))</f>
        <v>5</v>
      </c>
      <c r="P294" s="511">
        <f>IF(Tabla1[[#This Row],[Cantidad de Insumos]]="","",Tabla1[[#This Row],[Precio Unitario]]*Tabla1[[#This Row],[Cantidad de Insumos]])</f>
        <v>1000</v>
      </c>
      <c r="Q294" s="511" t="str">
        <f>IF(Tabla1[[#This Row],[Descripción]]="","",_xlfn.XLOOKUP(Tabla1[[#This Row],[Descripción]],Tabla10[Descripción],Tabla10[CODIGO PRESUPUESTARIO],0))</f>
        <v xml:space="preserve">2.2.2.2.01 </v>
      </c>
      <c r="R294" s="500" t="s">
        <v>2001</v>
      </c>
    </row>
    <row r="295" spans="2:18" ht="25.5">
      <c r="B295" s="190" t="e">
        <f>IF('Formulario PPGR3'!$G295="","",CONCATENATE('Formulario PPGR3'!$C295,".",'Formulario PPGR3'!$D295,".",'Formulario PPGR3'!$E295,".",'Formulario PPGR3'!$F295))</f>
        <v>#REF!</v>
      </c>
      <c r="C295" s="190" t="e">
        <f>IF('Formulario PPGR3'!$G295="","",'Formulario PPGR1'!#REF!)</f>
        <v>#REF!</v>
      </c>
      <c r="D295" s="190" t="e">
        <f>IF('Formulario PPGR3'!$G295="","",'Formulario PPGR1'!#REF!)</f>
        <v>#REF!</v>
      </c>
      <c r="E295" s="190" t="e">
        <f>IF('Formulario PPGR3'!$G295="","",'Formulario PPGR1'!#REF!)</f>
        <v>#REF!</v>
      </c>
      <c r="F295" s="190" t="e">
        <f>IF('Formulario PPGR3'!$G295="","",'Formulario PPGR1'!#REF!)</f>
        <v>#REF!</v>
      </c>
      <c r="G295" s="507" t="s">
        <v>773</v>
      </c>
      <c r="H295" s="497" t="str" cm="1">
        <f t="array" ref="H295">IF(Tabla1[[#This Row],[Código_Actividad]]="","",_xlfn.XLOOKUP(Tabla1[[#This Row],[Código_Actividad]],CodigoActividad,Tabla2[Actividades Programables Presupuestables],"",0))</f>
        <v>Premio nacional al personal de apoyo diagnóstico de laboratorios e imágenes.</v>
      </c>
      <c r="I295" s="498">
        <f>IFERROR(VLOOKUP('Formulario PPGR3'!$G295,'Formulario PPGR2'!$H$9:$V$721,15,FALSE),"")</f>
        <v>1</v>
      </c>
      <c r="J295" s="502" t="s">
        <v>2035</v>
      </c>
      <c r="K295" s="500" t="str">
        <f>IF(Tabla1[[#This Row],[Insumos]]="","",_xlfn.XLOOKUP(Tabla1[[#This Row],[Insumos]],Tabla10[Insumo],Tabla10[InsumoAbrev],"",0))</f>
        <v>lsEventosGenerales</v>
      </c>
      <c r="L295" s="501" t="s">
        <v>2037</v>
      </c>
      <c r="M295" s="499" t="str">
        <f>IF(Tabla1[[#This Row],[Descripción]]="","",_xlfn.XLOOKUP(Tabla1[[#This Row],[Descripción]],Tabla10[Descripción],Tabla10[Unidad de Medida],"",0))</f>
        <v>unidad</v>
      </c>
      <c r="N295" s="509">
        <v>2</v>
      </c>
      <c r="O295" s="511">
        <f>IF(Tabla1[[#This Row],[Descripción]]="","",_xlfn.XLOOKUP(Tabla1[[#This Row],[Descripción]],Tabla10[Descripción],Tabla10[Precio Unitario],0))</f>
        <v>220917.38</v>
      </c>
      <c r="P295" s="511">
        <f>IF(Tabla1[[#This Row],[Cantidad de Insumos]]="","",Tabla1[[#This Row],[Precio Unitario]]*Tabla1[[#This Row],[Cantidad de Insumos]])</f>
        <v>441834.76</v>
      </c>
      <c r="Q295" s="511" t="str">
        <f>IF(Tabla1[[#This Row],[Descripción]]="","",_xlfn.XLOOKUP(Tabla1[[#This Row],[Descripción]],Tabla10[Descripción],Tabla10[CODIGO PRESUPUESTARIO],0))</f>
        <v>2.2.8.6.01</v>
      </c>
      <c r="R295" s="500" t="s">
        <v>2001</v>
      </c>
    </row>
    <row r="296" spans="2:18" ht="38.25">
      <c r="B296" s="190" t="e">
        <f>IF('Formulario PPGR3'!$G296="","",CONCATENATE('Formulario PPGR3'!$C296,".",'Formulario PPGR3'!$D296,".",'Formulario PPGR3'!$E296,".",'Formulario PPGR3'!$F296))</f>
        <v>#REF!</v>
      </c>
      <c r="C296" s="190" t="e">
        <f>IF('Formulario PPGR3'!$G296="","",'Formulario PPGR1'!#REF!)</f>
        <v>#REF!</v>
      </c>
      <c r="D296" s="190" t="e">
        <f>IF('Formulario PPGR3'!$G296="","",'Formulario PPGR1'!#REF!)</f>
        <v>#REF!</v>
      </c>
      <c r="E296" s="190" t="e">
        <f>IF('Formulario PPGR3'!$G296="","",'Formulario PPGR1'!#REF!)</f>
        <v>#REF!</v>
      </c>
      <c r="F296" s="190" t="e">
        <f>IF('Formulario PPGR3'!$G296="","",'Formulario PPGR1'!#REF!)</f>
        <v>#REF!</v>
      </c>
      <c r="G296" s="507" t="s">
        <v>773</v>
      </c>
      <c r="H296" s="497" t="str" cm="1">
        <f t="array" ref="H296">IF(Tabla1[[#This Row],[Código_Actividad]]="","",_xlfn.XLOOKUP(Tabla1[[#This Row],[Código_Actividad]],CodigoActividad,Tabla2[Actividades Programables Presupuestables],"",0))</f>
        <v>Premio nacional al personal de apoyo diagnóstico de laboratorios e imágenes.</v>
      </c>
      <c r="I296" s="498">
        <f>IFERROR(VLOOKUP('Formulario PPGR3'!$G296,'Formulario PPGR2'!$H$9:$V$721,15,FALSE),"")</f>
        <v>1</v>
      </c>
      <c r="J296" s="502" t="s">
        <v>2044</v>
      </c>
      <c r="K296" s="500" t="str">
        <f>IF(Tabla1[[#This Row],[Insumos]]="","",_xlfn.XLOOKUP(Tabla1[[#This Row],[Insumos]],Tabla10[Insumo],Tabla10[InsumoAbrev],"",0))</f>
        <v>lsProductosArtesGraficas</v>
      </c>
      <c r="L296" s="501" t="s">
        <v>2064</v>
      </c>
      <c r="M296" s="499" t="str">
        <f>IF(Tabla1[[#This Row],[Descripción]]="","",_xlfn.XLOOKUP(Tabla1[[#This Row],[Descripción]],Tabla10[Descripción],Tabla10[Unidad de Medida],"",0))</f>
        <v>unidad</v>
      </c>
      <c r="N296" s="509">
        <v>20</v>
      </c>
      <c r="O296" s="511">
        <f>IF(Tabla1[[#This Row],[Descripción]]="","",_xlfn.XLOOKUP(Tabla1[[#This Row],[Descripción]],Tabla10[Descripción],Tabla10[Precio Unitario],0))</f>
        <v>5959</v>
      </c>
      <c r="P296" s="511">
        <f>IF(Tabla1[[#This Row],[Cantidad de Insumos]]="","",Tabla1[[#This Row],[Precio Unitario]]*Tabla1[[#This Row],[Cantidad de Insumos]])</f>
        <v>119180</v>
      </c>
      <c r="Q296" s="511" t="str">
        <f>IF(Tabla1[[#This Row],[Descripción]]="","",_xlfn.XLOOKUP(Tabla1[[#This Row],[Descripción]],Tabla10[Descripción],Tabla10[CODIGO PRESUPUESTARIO],0))</f>
        <v>2.3.3.3.01</v>
      </c>
      <c r="R296" s="500" t="s">
        <v>2001</v>
      </c>
    </row>
    <row r="297" spans="2:18" ht="38.25">
      <c r="B297" s="190" t="e">
        <f>IF('Formulario PPGR3'!$G297="","",CONCATENATE('Formulario PPGR3'!$C297,".",'Formulario PPGR3'!$D297,".",'Formulario PPGR3'!$E297,".",'Formulario PPGR3'!$F297))</f>
        <v>#REF!</v>
      </c>
      <c r="C297" s="190" t="e">
        <f>IF('Formulario PPGR3'!$G297="","",'Formulario PPGR1'!#REF!)</f>
        <v>#REF!</v>
      </c>
      <c r="D297" s="190" t="e">
        <f>IF('Formulario PPGR3'!$G297="","",'Formulario PPGR1'!#REF!)</f>
        <v>#REF!</v>
      </c>
      <c r="E297" s="190" t="e">
        <f>IF('Formulario PPGR3'!$G297="","",'Formulario PPGR1'!#REF!)</f>
        <v>#REF!</v>
      </c>
      <c r="F297" s="190" t="e">
        <f>IF('Formulario PPGR3'!$G297="","",'Formulario PPGR1'!#REF!)</f>
        <v>#REF!</v>
      </c>
      <c r="G297" s="507" t="s">
        <v>775</v>
      </c>
      <c r="H297" s="497" t="str" cm="1">
        <f t="array" ref="H297">IF(Tabla1[[#This Row],[Código_Actividad]]="","",_xlfn.XLOOKUP(Tabla1[[#This Row],[Código_Actividad]],CodigoActividad,Tabla2[Actividades Programables Presupuestables],"",0))</f>
        <v xml:space="preserve">Supervisión a los 10 SRS para verificar las acciones en los servicios de apoyo diagnóstico para la disminución de  la mortalidad materno infantil. </v>
      </c>
      <c r="I297" s="498">
        <f>IFERROR(VLOOKUP('Formulario PPGR3'!$G297,'Formulario PPGR2'!$H$9:$V$721,15,FALSE),"")</f>
        <v>10</v>
      </c>
      <c r="J297" s="502" t="s">
        <v>2004</v>
      </c>
      <c r="K297" s="500" t="s">
        <v>2060</v>
      </c>
      <c r="L297" s="501" t="s">
        <v>2019</v>
      </c>
      <c r="M297" s="499" t="str">
        <f>IF(Tabla1[[#This Row],[Descripción]]="","",_xlfn.XLOOKUP(Tabla1[[#This Row],[Descripción]],Tabla10[Descripción],Tabla10[Unidad de Medida],"",0))</f>
        <v>Depósito</v>
      </c>
      <c r="N297" s="509">
        <v>20</v>
      </c>
      <c r="O297" s="511">
        <f>IF(Tabla1[[#This Row],[Descripción]]="","",_xlfn.XLOOKUP(Tabla1[[#This Row],[Descripción]],Tabla10[Descripción],Tabla10[Precio Unitario],0))</f>
        <v>4750</v>
      </c>
      <c r="P297" s="511">
        <f>IF(Tabla1[[#This Row],[Cantidad de Insumos]]="","",Tabla1[[#This Row],[Precio Unitario]]*Tabla1[[#This Row],[Cantidad de Insumos]])</f>
        <v>95000</v>
      </c>
      <c r="Q297" s="511" t="str">
        <f>IF(Tabla1[[#This Row],[Descripción]]="","",_xlfn.XLOOKUP(Tabla1[[#This Row],[Descripción]],Tabla10[Descripción],Tabla10[CODIGO PRESUPUESTARIO],0))</f>
        <v>2.2.3.1.01</v>
      </c>
      <c r="R297" s="500" t="s">
        <v>2001</v>
      </c>
    </row>
    <row r="298" spans="2:18" ht="38.25">
      <c r="B298" s="190" t="e">
        <f>IF('Formulario PPGR3'!$G298="","",CONCATENATE('Formulario PPGR3'!$C298,".",'Formulario PPGR3'!$D298,".",'Formulario PPGR3'!$E298,".",'Formulario PPGR3'!$F298))</f>
        <v>#REF!</v>
      </c>
      <c r="C298" s="190" t="e">
        <f>IF('Formulario PPGR3'!$G298="","",'Formulario PPGR1'!#REF!)</f>
        <v>#REF!</v>
      </c>
      <c r="D298" s="190" t="e">
        <f>IF('Formulario PPGR3'!$G298="","",'Formulario PPGR1'!#REF!)</f>
        <v>#REF!</v>
      </c>
      <c r="E298" s="190" t="e">
        <f>IF('Formulario PPGR3'!$G298="","",'Formulario PPGR1'!#REF!)</f>
        <v>#REF!</v>
      </c>
      <c r="F298" s="190" t="e">
        <f>IF('Formulario PPGR3'!$G298="","",'Formulario PPGR1'!#REF!)</f>
        <v>#REF!</v>
      </c>
      <c r="G298" s="507" t="s">
        <v>775</v>
      </c>
      <c r="H298" s="497" t="str" cm="1">
        <f t="array" ref="H298">IF(Tabla1[[#This Row],[Código_Actividad]]="","",_xlfn.XLOOKUP(Tabla1[[#This Row],[Código_Actividad]],CodigoActividad,Tabla2[Actividades Programables Presupuestables],"",0))</f>
        <v xml:space="preserve">Supervisión a los 10 SRS para verificar las acciones en los servicios de apoyo diagnóstico para la disminución de  la mortalidad materno infantil. </v>
      </c>
      <c r="I298" s="498">
        <f>IFERROR(VLOOKUP('Formulario PPGR3'!$G298,'Formulario PPGR2'!$H$9:$V$721,15,FALSE),"")</f>
        <v>10</v>
      </c>
      <c r="J298" s="502" t="s">
        <v>2004</v>
      </c>
      <c r="K298" s="500" t="s">
        <v>2060</v>
      </c>
      <c r="L298" s="501" t="s">
        <v>2020</v>
      </c>
      <c r="M298" s="499" t="str">
        <f>IF(Tabla1[[#This Row],[Descripción]]="","",_xlfn.XLOOKUP(Tabla1[[#This Row],[Descripción]],Tabla10[Descripción],Tabla10[Unidad de Medida],"",0))</f>
        <v>Depósito</v>
      </c>
      <c r="N298" s="509">
        <v>10</v>
      </c>
      <c r="O298" s="511">
        <f>IF(Tabla1[[#This Row],[Descripción]]="","",_xlfn.XLOOKUP(Tabla1[[#This Row],[Descripción]],Tabla10[Descripción],Tabla10[Precio Unitario],0))</f>
        <v>3900</v>
      </c>
      <c r="P298" s="511">
        <f>IF(Tabla1[[#This Row],[Cantidad de Insumos]]="","",Tabla1[[#This Row],[Precio Unitario]]*Tabla1[[#This Row],[Cantidad de Insumos]])</f>
        <v>39000</v>
      </c>
      <c r="Q298" s="511" t="str">
        <f>IF(Tabla1[[#This Row],[Descripción]]="","",_xlfn.XLOOKUP(Tabla1[[#This Row],[Descripción]],Tabla10[Descripción],Tabla10[CODIGO PRESUPUESTARIO],0))</f>
        <v>2.2.3.1.01</v>
      </c>
      <c r="R298" s="500" t="s">
        <v>2001</v>
      </c>
    </row>
    <row r="299" spans="2:18" ht="38.25">
      <c r="B299" s="190" t="e">
        <f>IF('Formulario PPGR3'!$G299="","",CONCATENATE('Formulario PPGR3'!$C299,".",'Formulario PPGR3'!$D299,".",'Formulario PPGR3'!$E299,".",'Formulario PPGR3'!$F299))</f>
        <v>#REF!</v>
      </c>
      <c r="C299" s="190" t="e">
        <f>IF('Formulario PPGR3'!$G299="","",'Formulario PPGR1'!#REF!)</f>
        <v>#REF!</v>
      </c>
      <c r="D299" s="190" t="e">
        <f>IF('Formulario PPGR3'!$G299="","",'Formulario PPGR1'!#REF!)</f>
        <v>#REF!</v>
      </c>
      <c r="E299" s="190" t="e">
        <f>IF('Formulario PPGR3'!$G299="","",'Formulario PPGR1'!#REF!)</f>
        <v>#REF!</v>
      </c>
      <c r="F299" s="190" t="e">
        <f>IF('Formulario PPGR3'!$G299="","",'Formulario PPGR1'!#REF!)</f>
        <v>#REF!</v>
      </c>
      <c r="G299" s="507" t="s">
        <v>775</v>
      </c>
      <c r="H299" s="497" t="str" cm="1">
        <f t="array" ref="H299">IF(Tabla1[[#This Row],[Código_Actividad]]="","",_xlfn.XLOOKUP(Tabla1[[#This Row],[Código_Actividad]],CodigoActividad,Tabla2[Actividades Programables Presupuestables],"",0))</f>
        <v xml:space="preserve">Supervisión a los 10 SRS para verificar las acciones en los servicios de apoyo diagnóstico para la disminución de  la mortalidad materno infantil. </v>
      </c>
      <c r="I299" s="498">
        <f>IFERROR(VLOOKUP('Formulario PPGR3'!$G299,'Formulario PPGR2'!$H$9:$V$721,15,FALSE),"")</f>
        <v>10</v>
      </c>
      <c r="J299" s="502" t="s">
        <v>2002</v>
      </c>
      <c r="K299" s="500" t="s">
        <v>2061</v>
      </c>
      <c r="L299" s="501" t="s">
        <v>2003</v>
      </c>
      <c r="M299" s="499" t="str">
        <f>IF(Tabla1[[#This Row],[Descripción]]="","",_xlfn.XLOOKUP(Tabla1[[#This Row],[Descripción]],Tabla10[Descripción],Tabla10[Unidad de Medida],"",0))</f>
        <v>galon</v>
      </c>
      <c r="N299" s="509">
        <v>180</v>
      </c>
      <c r="O299" s="511">
        <f>IF(Tabla1[[#This Row],[Descripción]]="","",_xlfn.XLOOKUP(Tabla1[[#This Row],[Descripción]],Tabla10[Descripción],Tabla10[Precio Unitario],0))</f>
        <v>240</v>
      </c>
      <c r="P299" s="511">
        <f>IF(Tabla1[[#This Row],[Cantidad de Insumos]]="","",Tabla1[[#This Row],[Precio Unitario]]*Tabla1[[#This Row],[Cantidad de Insumos]])</f>
        <v>43200</v>
      </c>
      <c r="Q299" s="511" t="str">
        <f>IF(Tabla1[[#This Row],[Descripción]]="","",_xlfn.XLOOKUP(Tabla1[[#This Row],[Descripción]],Tabla10[Descripción],Tabla10[CODIGO PRESUPUESTARIO],0))</f>
        <v>2.3.7.1.02</v>
      </c>
      <c r="R299" s="500" t="s">
        <v>2001</v>
      </c>
    </row>
    <row r="300" spans="2:18" ht="38.25">
      <c r="B300" s="190" t="e">
        <f>IF('Formulario PPGR3'!$G300="","",CONCATENATE('Formulario PPGR3'!$C300,".",'Formulario PPGR3'!$D300,".",'Formulario PPGR3'!$E300,".",'Formulario PPGR3'!$F300))</f>
        <v>#REF!</v>
      </c>
      <c r="C300" s="190" t="e">
        <f>IF('Formulario PPGR3'!$G300="","",'Formulario PPGR1'!#REF!)</f>
        <v>#REF!</v>
      </c>
      <c r="D300" s="190" t="e">
        <f>IF('Formulario PPGR3'!$G300="","",'Formulario PPGR1'!#REF!)</f>
        <v>#REF!</v>
      </c>
      <c r="E300" s="190" t="e">
        <f>IF('Formulario PPGR3'!$G300="","",'Formulario PPGR1'!#REF!)</f>
        <v>#REF!</v>
      </c>
      <c r="F300" s="190" t="e">
        <f>IF('Formulario PPGR3'!$G300="","",'Formulario PPGR1'!#REF!)</f>
        <v>#REF!</v>
      </c>
      <c r="G300" s="507" t="s">
        <v>777</v>
      </c>
      <c r="H300" s="497" t="str" cm="1">
        <f t="array" ref="H300">IF(Tabla1[[#This Row],[Código_Actividad]]="","",_xlfn.XLOOKUP(Tabla1[[#This Row],[Código_Actividad]],CodigoActividad,Tabla2[Actividades Programables Presupuestables],"",0))</f>
        <v>Jornada Diagnostica en la unidad móvil para el personal de sede central en diagnóstico oportuno de cáncer y medicina general</v>
      </c>
      <c r="I300" s="498">
        <f>IFERROR(VLOOKUP('Formulario PPGR3'!$G300,'Formulario PPGR2'!$H$9:$V$721,15,FALSE),"")</f>
        <v>2</v>
      </c>
      <c r="J300" s="502" t="s">
        <v>1999</v>
      </c>
      <c r="K300" s="500" t="str">
        <f>IF(Tabla1[[#This Row],[Insumos]]="","",_xlfn.XLOOKUP(Tabla1[[#This Row],[Insumos]],Tabla10[Insumo],Tabla10[InsumoAbrev],"",0))</f>
        <v>lsAlimentosyBebidas</v>
      </c>
      <c r="L300" s="501" t="s">
        <v>2053</v>
      </c>
      <c r="M300" s="499" t="str">
        <f>IF(Tabla1[[#This Row],[Descripción]]="","",_xlfn.XLOOKUP(Tabla1[[#This Row],[Descripción]],Tabla10[Descripción],Tabla10[Unidad de Medida],"",0))</f>
        <v>unidad</v>
      </c>
      <c r="N300" s="509">
        <v>10</v>
      </c>
      <c r="O300" s="511">
        <f>IF(Tabla1[[#This Row],[Descripción]]="","",_xlfn.XLOOKUP(Tabla1[[#This Row],[Descripción]],Tabla10[Descripción],Tabla10[Precio Unitario],0))</f>
        <v>30975</v>
      </c>
      <c r="P300" s="511">
        <f>IF(Tabla1[[#This Row],[Cantidad de Insumos]]="","",Tabla1[[#This Row],[Precio Unitario]]*Tabla1[[#This Row],[Cantidad de Insumos]])</f>
        <v>309750</v>
      </c>
      <c r="Q300" s="511" t="str">
        <f>IF(Tabla1[[#This Row],[Descripción]]="","",_xlfn.XLOOKUP(Tabla1[[#This Row],[Descripción]],Tabla10[Descripción],Tabla10[CODIGO PRESUPUESTARIO],0))</f>
        <v>2.3.1.1.01</v>
      </c>
      <c r="R300" s="500" t="s">
        <v>2001</v>
      </c>
    </row>
    <row r="301" spans="2:18" ht="38.25">
      <c r="B301" s="190" t="e">
        <f>IF('Formulario PPGR3'!$G301="","",CONCATENATE('Formulario PPGR3'!$C301,".",'Formulario PPGR3'!$D301,".",'Formulario PPGR3'!$E301,".",'Formulario PPGR3'!$F301))</f>
        <v>#REF!</v>
      </c>
      <c r="C301" s="190" t="e">
        <f>IF('Formulario PPGR3'!$G301="","",'Formulario PPGR1'!#REF!)</f>
        <v>#REF!</v>
      </c>
      <c r="D301" s="190" t="e">
        <f>IF('Formulario PPGR3'!$G301="","",'Formulario PPGR1'!#REF!)</f>
        <v>#REF!</v>
      </c>
      <c r="E301" s="190" t="e">
        <f>IF('Formulario PPGR3'!$G301="","",'Formulario PPGR1'!#REF!)</f>
        <v>#REF!</v>
      </c>
      <c r="F301" s="190" t="e">
        <f>IF('Formulario PPGR3'!$G301="","",'Formulario PPGR1'!#REF!)</f>
        <v>#REF!</v>
      </c>
      <c r="G301" s="507" t="s">
        <v>779</v>
      </c>
      <c r="H301" s="497" t="str" cm="1">
        <f t="array" ref="H301">IF(Tabla1[[#This Row],[Código_Actividad]]="","",_xlfn.XLOOKUP(Tabla1[[#This Row],[Código_Actividad]],CodigoActividad,Tabla2[Actividades Programables Presupuestables],"",0))</f>
        <v>Visita  de supervisión a SRS para verificar   las acciones de bioseguridad  y radioprotección en los servicios de laboratorios e imágenes</v>
      </c>
      <c r="I301" s="498">
        <f>IFERROR(VLOOKUP('Formulario PPGR3'!$G301,'Formulario PPGR2'!$H$9:$V$721,15,FALSE),"")</f>
        <v>10</v>
      </c>
      <c r="J301" s="502" t="s">
        <v>2004</v>
      </c>
      <c r="K301" s="500" t="s">
        <v>2060</v>
      </c>
      <c r="L301" s="501" t="s">
        <v>2019</v>
      </c>
      <c r="M301" s="499" t="str">
        <f>IF(Tabla1[[#This Row],[Descripción]]="","",_xlfn.XLOOKUP(Tabla1[[#This Row],[Descripción]],Tabla10[Descripción],Tabla10[Unidad de Medida],"",0))</f>
        <v>Depósito</v>
      </c>
      <c r="N301" s="509">
        <v>20</v>
      </c>
      <c r="O301" s="511">
        <f>IF(Tabla1[[#This Row],[Descripción]]="","",_xlfn.XLOOKUP(Tabla1[[#This Row],[Descripción]],Tabla10[Descripción],Tabla10[Precio Unitario],0))</f>
        <v>4750</v>
      </c>
      <c r="P301" s="511">
        <f>IF(Tabla1[[#This Row],[Cantidad de Insumos]]="","",Tabla1[[#This Row],[Precio Unitario]]*Tabla1[[#This Row],[Cantidad de Insumos]])</f>
        <v>95000</v>
      </c>
      <c r="Q301" s="511" t="str">
        <f>IF(Tabla1[[#This Row],[Descripción]]="","",_xlfn.XLOOKUP(Tabla1[[#This Row],[Descripción]],Tabla10[Descripción],Tabla10[CODIGO PRESUPUESTARIO],0))</f>
        <v>2.2.3.1.01</v>
      </c>
      <c r="R301" s="500" t="s">
        <v>2001</v>
      </c>
    </row>
    <row r="302" spans="2:18" ht="38.25">
      <c r="B302" s="190" t="e">
        <f>IF('Formulario PPGR3'!$G302="","",CONCATENATE('Formulario PPGR3'!$C302,".",'Formulario PPGR3'!$D302,".",'Formulario PPGR3'!$E302,".",'Formulario PPGR3'!$F302))</f>
        <v>#REF!</v>
      </c>
      <c r="C302" s="190" t="e">
        <f>IF('Formulario PPGR3'!$G302="","",'Formulario PPGR1'!#REF!)</f>
        <v>#REF!</v>
      </c>
      <c r="D302" s="190" t="e">
        <f>IF('Formulario PPGR3'!$G302="","",'Formulario PPGR1'!#REF!)</f>
        <v>#REF!</v>
      </c>
      <c r="E302" s="190" t="e">
        <f>IF('Formulario PPGR3'!$G302="","",'Formulario PPGR1'!#REF!)</f>
        <v>#REF!</v>
      </c>
      <c r="F302" s="190" t="e">
        <f>IF('Formulario PPGR3'!$G302="","",'Formulario PPGR1'!#REF!)</f>
        <v>#REF!</v>
      </c>
      <c r="G302" s="507" t="s">
        <v>779</v>
      </c>
      <c r="H302" s="497" t="str" cm="1">
        <f t="array" ref="H302">IF(Tabla1[[#This Row],[Código_Actividad]]="","",_xlfn.XLOOKUP(Tabla1[[#This Row],[Código_Actividad]],CodigoActividad,Tabla2[Actividades Programables Presupuestables],"",0))</f>
        <v>Visita  de supervisión a SRS para verificar   las acciones de bioseguridad  y radioprotección en los servicios de laboratorios e imágenes</v>
      </c>
      <c r="I302" s="498">
        <f>IFERROR(VLOOKUP('Formulario PPGR3'!$G302,'Formulario PPGR2'!$H$9:$V$721,15,FALSE),"")</f>
        <v>10</v>
      </c>
      <c r="J302" s="502" t="s">
        <v>2004</v>
      </c>
      <c r="K302" s="500" t="s">
        <v>2060</v>
      </c>
      <c r="L302" s="501" t="s">
        <v>2020</v>
      </c>
      <c r="M302" s="499" t="str">
        <f>IF(Tabla1[[#This Row],[Descripción]]="","",_xlfn.XLOOKUP(Tabla1[[#This Row],[Descripción]],Tabla10[Descripción],Tabla10[Unidad de Medida],"",0))</f>
        <v>Depósito</v>
      </c>
      <c r="N302" s="509">
        <v>10</v>
      </c>
      <c r="O302" s="511">
        <f>IF(Tabla1[[#This Row],[Descripción]]="","",_xlfn.XLOOKUP(Tabla1[[#This Row],[Descripción]],Tabla10[Descripción],Tabla10[Precio Unitario],0))</f>
        <v>3900</v>
      </c>
      <c r="P302" s="511">
        <f>IF(Tabla1[[#This Row],[Cantidad de Insumos]]="","",Tabla1[[#This Row],[Precio Unitario]]*Tabla1[[#This Row],[Cantidad de Insumos]])</f>
        <v>39000</v>
      </c>
      <c r="Q302" s="511" t="str">
        <f>IF(Tabla1[[#This Row],[Descripción]]="","",_xlfn.XLOOKUP(Tabla1[[#This Row],[Descripción]],Tabla10[Descripción],Tabla10[CODIGO PRESUPUESTARIO],0))</f>
        <v>2.2.3.1.01</v>
      </c>
      <c r="R302" s="500" t="s">
        <v>2001</v>
      </c>
    </row>
    <row r="303" spans="2:18" ht="38.25">
      <c r="B303" s="190" t="e">
        <f>IF('Formulario PPGR3'!$G303="","",CONCATENATE('Formulario PPGR3'!$C303,".",'Formulario PPGR3'!$D303,".",'Formulario PPGR3'!$E303,".",'Formulario PPGR3'!$F303))</f>
        <v>#REF!</v>
      </c>
      <c r="C303" s="190" t="e">
        <f>IF('Formulario PPGR3'!$G303="","",'Formulario PPGR1'!#REF!)</f>
        <v>#REF!</v>
      </c>
      <c r="D303" s="190" t="e">
        <f>IF('Formulario PPGR3'!$G303="","",'Formulario PPGR1'!#REF!)</f>
        <v>#REF!</v>
      </c>
      <c r="E303" s="190" t="e">
        <f>IF('Formulario PPGR3'!$G303="","",'Formulario PPGR1'!#REF!)</f>
        <v>#REF!</v>
      </c>
      <c r="F303" s="190" t="e">
        <f>IF('Formulario PPGR3'!$G303="","",'Formulario PPGR1'!#REF!)</f>
        <v>#REF!</v>
      </c>
      <c r="G303" s="507" t="s">
        <v>779</v>
      </c>
      <c r="H303" s="497" t="str" cm="1">
        <f t="array" ref="H303">IF(Tabla1[[#This Row],[Código_Actividad]]="","",_xlfn.XLOOKUP(Tabla1[[#This Row],[Código_Actividad]],CodigoActividad,Tabla2[Actividades Programables Presupuestables],"",0))</f>
        <v>Visita  de supervisión a SRS para verificar   las acciones de bioseguridad  y radioprotección en los servicios de laboratorios e imágenes</v>
      </c>
      <c r="I303" s="498">
        <f>IFERROR(VLOOKUP('Formulario PPGR3'!$G303,'Formulario PPGR2'!$H$9:$V$721,15,FALSE),"")</f>
        <v>10</v>
      </c>
      <c r="J303" s="502" t="s">
        <v>2002</v>
      </c>
      <c r="K303" s="500" t="s">
        <v>2061</v>
      </c>
      <c r="L303" s="501" t="s">
        <v>2003</v>
      </c>
      <c r="M303" s="499" t="str">
        <f>IF(Tabla1[[#This Row],[Descripción]]="","",_xlfn.XLOOKUP(Tabla1[[#This Row],[Descripción]],Tabla10[Descripción],Tabla10[Unidad de Medida],"",0))</f>
        <v>galon</v>
      </c>
      <c r="N303" s="509">
        <v>180</v>
      </c>
      <c r="O303" s="511">
        <f>IF(Tabla1[[#This Row],[Descripción]]="","",_xlfn.XLOOKUP(Tabla1[[#This Row],[Descripción]],Tabla10[Descripción],Tabla10[Precio Unitario],0))</f>
        <v>240</v>
      </c>
      <c r="P303" s="511">
        <f>IF(Tabla1[[#This Row],[Cantidad de Insumos]]="","",Tabla1[[#This Row],[Precio Unitario]]*Tabla1[[#This Row],[Cantidad de Insumos]])</f>
        <v>43200</v>
      </c>
      <c r="Q303" s="511" t="str">
        <f>IF(Tabla1[[#This Row],[Descripción]]="","",_xlfn.XLOOKUP(Tabla1[[#This Row],[Descripción]],Tabla10[Descripción],Tabla10[CODIGO PRESUPUESTARIO],0))</f>
        <v>2.3.7.1.02</v>
      </c>
      <c r="R303" s="500" t="s">
        <v>2001</v>
      </c>
    </row>
    <row r="304" spans="2:18" ht="38.25">
      <c r="B304" s="190" t="e">
        <f>IF('Formulario PPGR3'!$G304="","",CONCATENATE('Formulario PPGR3'!$C304,".",'Formulario PPGR3'!$D304,".",'Formulario PPGR3'!$E304,".",'Formulario PPGR3'!$F304))</f>
        <v>#REF!</v>
      </c>
      <c r="C304" s="190" t="e">
        <f>IF('Formulario PPGR3'!$G304="","",'Formulario PPGR1'!#REF!)</f>
        <v>#REF!</v>
      </c>
      <c r="D304" s="190" t="e">
        <f>IF('Formulario PPGR3'!$G304="","",'Formulario PPGR1'!#REF!)</f>
        <v>#REF!</v>
      </c>
      <c r="E304" s="190" t="e">
        <f>IF('Formulario PPGR3'!$G304="","",'Formulario PPGR1'!#REF!)</f>
        <v>#REF!</v>
      </c>
      <c r="F304" s="190" t="e">
        <f>IF('Formulario PPGR3'!$G304="","",'Formulario PPGR1'!#REF!)</f>
        <v>#REF!</v>
      </c>
      <c r="G304" s="507" t="s">
        <v>781</v>
      </c>
      <c r="H304" s="497" t="str" cm="1">
        <f t="array" ref="H304">IF(Tabla1[[#This Row],[Código_Actividad]]="","",_xlfn.XLOOKUP(Tabla1[[#This Row],[Código_Actividad]],CodigoActividad,Tabla2[Actividades Programables Presupuestables],"",0))</f>
        <v>Supervisión  a EES de segundo nivel para el fortalecimiento de la provisión de los servicios de laboratorio e  imágenes en los 10 SRS</v>
      </c>
      <c r="I304" s="498">
        <f>IFERROR(VLOOKUP('Formulario PPGR3'!$G304,'Formulario PPGR2'!$H$9:$V$721,15,FALSE),"")</f>
        <v>10</v>
      </c>
      <c r="J304" s="502" t="s">
        <v>2004</v>
      </c>
      <c r="K304" s="500" t="s">
        <v>2060</v>
      </c>
      <c r="L304" s="501" t="s">
        <v>2019</v>
      </c>
      <c r="M304" s="499" t="str">
        <f>IF(Tabla1[[#This Row],[Descripción]]="","",_xlfn.XLOOKUP(Tabla1[[#This Row],[Descripción]],Tabla10[Descripción],Tabla10[Unidad de Medida],"",0))</f>
        <v>Depósito</v>
      </c>
      <c r="N304" s="509">
        <v>20</v>
      </c>
      <c r="O304" s="511">
        <f>IF(Tabla1[[#This Row],[Descripción]]="","",_xlfn.XLOOKUP(Tabla1[[#This Row],[Descripción]],Tabla10[Descripción],Tabla10[Precio Unitario],0))</f>
        <v>4750</v>
      </c>
      <c r="P304" s="511">
        <f>IF(Tabla1[[#This Row],[Cantidad de Insumos]]="","",Tabla1[[#This Row],[Precio Unitario]]*Tabla1[[#This Row],[Cantidad de Insumos]])</f>
        <v>95000</v>
      </c>
      <c r="Q304" s="511" t="str">
        <f>IF(Tabla1[[#This Row],[Descripción]]="","",_xlfn.XLOOKUP(Tabla1[[#This Row],[Descripción]],Tabla10[Descripción],Tabla10[CODIGO PRESUPUESTARIO],0))</f>
        <v>2.2.3.1.01</v>
      </c>
      <c r="R304" s="500" t="s">
        <v>2001</v>
      </c>
    </row>
    <row r="305" spans="2:18" ht="38.25">
      <c r="B305" s="190" t="e">
        <f>IF('Formulario PPGR3'!$G305="","",CONCATENATE('Formulario PPGR3'!$C305,".",'Formulario PPGR3'!$D305,".",'Formulario PPGR3'!$E305,".",'Formulario PPGR3'!$F305))</f>
        <v>#REF!</v>
      </c>
      <c r="C305" s="190" t="e">
        <f>IF('Formulario PPGR3'!$G305="","",'Formulario PPGR1'!#REF!)</f>
        <v>#REF!</v>
      </c>
      <c r="D305" s="190" t="e">
        <f>IF('Formulario PPGR3'!$G305="","",'Formulario PPGR1'!#REF!)</f>
        <v>#REF!</v>
      </c>
      <c r="E305" s="190" t="e">
        <f>IF('Formulario PPGR3'!$G305="","",'Formulario PPGR1'!#REF!)</f>
        <v>#REF!</v>
      </c>
      <c r="F305" s="190" t="e">
        <f>IF('Formulario PPGR3'!$G305="","",'Formulario PPGR1'!#REF!)</f>
        <v>#REF!</v>
      </c>
      <c r="G305" s="507" t="s">
        <v>781</v>
      </c>
      <c r="H305" s="497" t="str" cm="1">
        <f t="array" ref="H305">IF(Tabla1[[#This Row],[Código_Actividad]]="","",_xlfn.XLOOKUP(Tabla1[[#This Row],[Código_Actividad]],CodigoActividad,Tabla2[Actividades Programables Presupuestables],"",0))</f>
        <v>Supervisión  a EES de segundo nivel para el fortalecimiento de la provisión de los servicios de laboratorio e  imágenes en los 10 SRS</v>
      </c>
      <c r="I305" s="498">
        <f>IFERROR(VLOOKUP('Formulario PPGR3'!$G305,'Formulario PPGR2'!$H$9:$V$721,15,FALSE),"")</f>
        <v>10</v>
      </c>
      <c r="J305" s="502" t="s">
        <v>2004</v>
      </c>
      <c r="K305" s="500" t="s">
        <v>2060</v>
      </c>
      <c r="L305" s="501" t="s">
        <v>2020</v>
      </c>
      <c r="M305" s="499" t="str">
        <f>IF(Tabla1[[#This Row],[Descripción]]="","",_xlfn.XLOOKUP(Tabla1[[#This Row],[Descripción]],Tabla10[Descripción],Tabla10[Unidad de Medida],"",0))</f>
        <v>Depósito</v>
      </c>
      <c r="N305" s="509">
        <v>10</v>
      </c>
      <c r="O305" s="511">
        <f>IF(Tabla1[[#This Row],[Descripción]]="","",_xlfn.XLOOKUP(Tabla1[[#This Row],[Descripción]],Tabla10[Descripción],Tabla10[Precio Unitario],0))</f>
        <v>3900</v>
      </c>
      <c r="P305" s="511">
        <f>IF(Tabla1[[#This Row],[Cantidad de Insumos]]="","",Tabla1[[#This Row],[Precio Unitario]]*Tabla1[[#This Row],[Cantidad de Insumos]])</f>
        <v>39000</v>
      </c>
      <c r="Q305" s="511" t="str">
        <f>IF(Tabla1[[#This Row],[Descripción]]="","",_xlfn.XLOOKUP(Tabla1[[#This Row],[Descripción]],Tabla10[Descripción],Tabla10[CODIGO PRESUPUESTARIO],0))</f>
        <v>2.2.3.1.01</v>
      </c>
      <c r="R305" s="500" t="s">
        <v>2001</v>
      </c>
    </row>
    <row r="306" spans="2:18" ht="38.25">
      <c r="B306" s="190" t="e">
        <f>IF('Formulario PPGR3'!$G306="","",CONCATENATE('Formulario PPGR3'!$C306,".",'Formulario PPGR3'!$D306,".",'Formulario PPGR3'!$E306,".",'Formulario PPGR3'!$F306))</f>
        <v>#REF!</v>
      </c>
      <c r="C306" s="190" t="e">
        <f>IF('Formulario PPGR3'!$G306="","",'Formulario PPGR1'!#REF!)</f>
        <v>#REF!</v>
      </c>
      <c r="D306" s="190" t="e">
        <f>IF('Formulario PPGR3'!$G306="","",'Formulario PPGR1'!#REF!)</f>
        <v>#REF!</v>
      </c>
      <c r="E306" s="190" t="e">
        <f>IF('Formulario PPGR3'!$G306="","",'Formulario PPGR1'!#REF!)</f>
        <v>#REF!</v>
      </c>
      <c r="F306" s="190" t="e">
        <f>IF('Formulario PPGR3'!$G306="","",'Formulario PPGR1'!#REF!)</f>
        <v>#REF!</v>
      </c>
      <c r="G306" s="507" t="s">
        <v>781</v>
      </c>
      <c r="H306" s="497" t="str" cm="1">
        <f t="array" ref="H306">IF(Tabla1[[#This Row],[Código_Actividad]]="","",_xlfn.XLOOKUP(Tabla1[[#This Row],[Código_Actividad]],CodigoActividad,Tabla2[Actividades Programables Presupuestables],"",0))</f>
        <v>Supervisión  a EES de segundo nivel para el fortalecimiento de la provisión de los servicios de laboratorio e  imágenes en los 10 SRS</v>
      </c>
      <c r="I306" s="498">
        <f>IFERROR(VLOOKUP('Formulario PPGR3'!$G306,'Formulario PPGR2'!$H$9:$V$721,15,FALSE),"")</f>
        <v>10</v>
      </c>
      <c r="J306" s="502" t="s">
        <v>2002</v>
      </c>
      <c r="K306" s="500" t="s">
        <v>2061</v>
      </c>
      <c r="L306" s="501" t="s">
        <v>2003</v>
      </c>
      <c r="M306" s="499" t="str">
        <f>IF(Tabla1[[#This Row],[Descripción]]="","",_xlfn.XLOOKUP(Tabla1[[#This Row],[Descripción]],Tabla10[Descripción],Tabla10[Unidad de Medida],"",0))</f>
        <v>galon</v>
      </c>
      <c r="N306" s="509">
        <v>180</v>
      </c>
      <c r="O306" s="511">
        <f>IF(Tabla1[[#This Row],[Descripción]]="","",_xlfn.XLOOKUP(Tabla1[[#This Row],[Descripción]],Tabla10[Descripción],Tabla10[Precio Unitario],0))</f>
        <v>240</v>
      </c>
      <c r="P306" s="511">
        <f>IF(Tabla1[[#This Row],[Cantidad de Insumos]]="","",Tabla1[[#This Row],[Precio Unitario]]*Tabla1[[#This Row],[Cantidad de Insumos]])</f>
        <v>43200</v>
      </c>
      <c r="Q306" s="511" t="str">
        <f>IF(Tabla1[[#This Row],[Descripción]]="","",_xlfn.XLOOKUP(Tabla1[[#This Row],[Descripción]],Tabla10[Descripción],Tabla10[CODIGO PRESUPUESTARIO],0))</f>
        <v>2.3.7.1.02</v>
      </c>
      <c r="R306" s="500" t="s">
        <v>2001</v>
      </c>
    </row>
    <row r="307" spans="2:18" ht="51">
      <c r="B307" s="190" t="e">
        <f>IF('Formulario PPGR3'!$G307="","",CONCATENATE('Formulario PPGR3'!$C307,".",'Formulario PPGR3'!$D307,".",'Formulario PPGR3'!$E307,".",'Formulario PPGR3'!$F307))</f>
        <v>#REF!</v>
      </c>
      <c r="C307" s="190" t="e">
        <f>IF('Formulario PPGR3'!$G307="","",'Formulario PPGR1'!#REF!)</f>
        <v>#REF!</v>
      </c>
      <c r="D307" s="190" t="e">
        <f>IF('Formulario PPGR3'!$G307="","",'Formulario PPGR1'!#REF!)</f>
        <v>#REF!</v>
      </c>
      <c r="E307" s="190" t="e">
        <f>IF('Formulario PPGR3'!$G307="","",'Formulario PPGR1'!#REF!)</f>
        <v>#REF!</v>
      </c>
      <c r="F307" s="190" t="e">
        <f>IF('Formulario PPGR3'!$G307="","",'Formulario PPGR1'!#REF!)</f>
        <v>#REF!</v>
      </c>
      <c r="G307" s="507" t="s">
        <v>783</v>
      </c>
      <c r="H307" s="497" t="str" cm="1">
        <f t="array" ref="H307">IF(Tabla1[[#This Row],[Código_Actividad]]="","",_xlfn.XLOOKUP(Tabla1[[#This Row],[Código_Actividad]],CodigoActividad,Tabla2[Actividades Programables Presupuestables],"",0))</f>
        <v>Supervisión a EES que cuentan con departamento de microbiología para validar la provisión de insumos, certificación , mantenimiento de las cabinas de bioseguridad y automatización de los servicios</v>
      </c>
      <c r="I307" s="498">
        <f>IFERROR(VLOOKUP('Formulario PPGR3'!$G307,'Formulario PPGR2'!$H$9:$V$721,15,FALSE),"")</f>
        <v>12</v>
      </c>
      <c r="J307" s="502" t="s">
        <v>2004</v>
      </c>
      <c r="K307" s="500" t="s">
        <v>2060</v>
      </c>
      <c r="L307" s="501" t="s">
        <v>2019</v>
      </c>
      <c r="M307" s="499" t="str">
        <f>IF(Tabla1[[#This Row],[Descripción]]="","",_xlfn.XLOOKUP(Tabla1[[#This Row],[Descripción]],Tabla10[Descripción],Tabla10[Unidad de Medida],"",0))</f>
        <v>Depósito</v>
      </c>
      <c r="N307" s="509">
        <v>24</v>
      </c>
      <c r="O307" s="511">
        <f>IF(Tabla1[[#This Row],[Descripción]]="","",_xlfn.XLOOKUP(Tabla1[[#This Row],[Descripción]],Tabla10[Descripción],Tabla10[Precio Unitario],0))</f>
        <v>4750</v>
      </c>
      <c r="P307" s="511">
        <f>IF(Tabla1[[#This Row],[Cantidad de Insumos]]="","",Tabla1[[#This Row],[Precio Unitario]]*Tabla1[[#This Row],[Cantidad de Insumos]])</f>
        <v>114000</v>
      </c>
      <c r="Q307" s="511" t="str">
        <f>IF(Tabla1[[#This Row],[Descripción]]="","",_xlfn.XLOOKUP(Tabla1[[#This Row],[Descripción]],Tabla10[Descripción],Tabla10[CODIGO PRESUPUESTARIO],0))</f>
        <v>2.2.3.1.01</v>
      </c>
      <c r="R307" s="500" t="s">
        <v>2001</v>
      </c>
    </row>
    <row r="308" spans="2:18" ht="51">
      <c r="B308" s="190" t="e">
        <f>IF('Formulario PPGR3'!$G308="","",CONCATENATE('Formulario PPGR3'!$C308,".",'Formulario PPGR3'!$D308,".",'Formulario PPGR3'!$E308,".",'Formulario PPGR3'!$F308))</f>
        <v>#REF!</v>
      </c>
      <c r="C308" s="190" t="e">
        <f>IF('Formulario PPGR3'!$G308="","",'Formulario PPGR1'!#REF!)</f>
        <v>#REF!</v>
      </c>
      <c r="D308" s="190" t="e">
        <f>IF('Formulario PPGR3'!$G308="","",'Formulario PPGR1'!#REF!)</f>
        <v>#REF!</v>
      </c>
      <c r="E308" s="190" t="e">
        <f>IF('Formulario PPGR3'!$G308="","",'Formulario PPGR1'!#REF!)</f>
        <v>#REF!</v>
      </c>
      <c r="F308" s="190" t="e">
        <f>IF('Formulario PPGR3'!$G308="","",'Formulario PPGR1'!#REF!)</f>
        <v>#REF!</v>
      </c>
      <c r="G308" s="507" t="s">
        <v>783</v>
      </c>
      <c r="H308" s="497" t="str" cm="1">
        <f t="array" ref="H308">IF(Tabla1[[#This Row],[Código_Actividad]]="","",_xlfn.XLOOKUP(Tabla1[[#This Row],[Código_Actividad]],CodigoActividad,Tabla2[Actividades Programables Presupuestables],"",0))</f>
        <v>Supervisión a EES que cuentan con departamento de microbiología para validar la provisión de insumos, certificación , mantenimiento de las cabinas de bioseguridad y automatización de los servicios</v>
      </c>
      <c r="I308" s="498">
        <f>IFERROR(VLOOKUP('Formulario PPGR3'!$G308,'Formulario PPGR2'!$H$9:$V$721,15,FALSE),"")</f>
        <v>12</v>
      </c>
      <c r="J308" s="502" t="s">
        <v>2004</v>
      </c>
      <c r="K308" s="500" t="s">
        <v>2060</v>
      </c>
      <c r="L308" s="501" t="s">
        <v>2020</v>
      </c>
      <c r="M308" s="499" t="str">
        <f>IF(Tabla1[[#This Row],[Descripción]]="","",_xlfn.XLOOKUP(Tabla1[[#This Row],[Descripción]],Tabla10[Descripción],Tabla10[Unidad de Medida],"",0))</f>
        <v>Depósito</v>
      </c>
      <c r="N308" s="509">
        <v>12</v>
      </c>
      <c r="O308" s="511">
        <f>IF(Tabla1[[#This Row],[Descripción]]="","",_xlfn.XLOOKUP(Tabla1[[#This Row],[Descripción]],Tabla10[Descripción],Tabla10[Precio Unitario],0))</f>
        <v>3900</v>
      </c>
      <c r="P308" s="511">
        <f>IF(Tabla1[[#This Row],[Cantidad de Insumos]]="","",Tabla1[[#This Row],[Precio Unitario]]*Tabla1[[#This Row],[Cantidad de Insumos]])</f>
        <v>46800</v>
      </c>
      <c r="Q308" s="511" t="str">
        <f>IF(Tabla1[[#This Row],[Descripción]]="","",_xlfn.XLOOKUP(Tabla1[[#This Row],[Descripción]],Tabla10[Descripción],Tabla10[CODIGO PRESUPUESTARIO],0))</f>
        <v>2.2.3.1.01</v>
      </c>
      <c r="R308" s="500" t="s">
        <v>2001</v>
      </c>
    </row>
    <row r="309" spans="2:18" ht="51">
      <c r="B309" s="190" t="e">
        <f>IF('Formulario PPGR3'!$G309="","",CONCATENATE('Formulario PPGR3'!$C309,".",'Formulario PPGR3'!$D309,".",'Formulario PPGR3'!$E309,".",'Formulario PPGR3'!$F309))</f>
        <v>#REF!</v>
      </c>
      <c r="C309" s="190" t="e">
        <f>IF('Formulario PPGR3'!$G309="","",'Formulario PPGR1'!#REF!)</f>
        <v>#REF!</v>
      </c>
      <c r="D309" s="190" t="e">
        <f>IF('Formulario PPGR3'!$G309="","",'Formulario PPGR1'!#REF!)</f>
        <v>#REF!</v>
      </c>
      <c r="E309" s="190" t="e">
        <f>IF('Formulario PPGR3'!$G309="","",'Formulario PPGR1'!#REF!)</f>
        <v>#REF!</v>
      </c>
      <c r="F309" s="190" t="e">
        <f>IF('Formulario PPGR3'!$G309="","",'Formulario PPGR1'!#REF!)</f>
        <v>#REF!</v>
      </c>
      <c r="G309" s="507" t="s">
        <v>783</v>
      </c>
      <c r="H309" s="497" t="str" cm="1">
        <f t="array" ref="H309">IF(Tabla1[[#This Row],[Código_Actividad]]="","",_xlfn.XLOOKUP(Tabla1[[#This Row],[Código_Actividad]],CodigoActividad,Tabla2[Actividades Programables Presupuestables],"",0))</f>
        <v>Supervisión a EES que cuentan con departamento de microbiología para validar la provisión de insumos, certificación , mantenimiento de las cabinas de bioseguridad y automatización de los servicios</v>
      </c>
      <c r="I309" s="498">
        <f>IFERROR(VLOOKUP('Formulario PPGR3'!$G309,'Formulario PPGR2'!$H$9:$V$721,15,FALSE),"")</f>
        <v>12</v>
      </c>
      <c r="J309" s="502" t="s">
        <v>2002</v>
      </c>
      <c r="K309" s="500" t="s">
        <v>2061</v>
      </c>
      <c r="L309" s="501" t="s">
        <v>2003</v>
      </c>
      <c r="M309" s="499" t="str">
        <f>IF(Tabla1[[#This Row],[Descripción]]="","",_xlfn.XLOOKUP(Tabla1[[#This Row],[Descripción]],Tabla10[Descripción],Tabla10[Unidad de Medida],"",0))</f>
        <v>galon</v>
      </c>
      <c r="N309" s="509">
        <v>204</v>
      </c>
      <c r="O309" s="511">
        <f>IF(Tabla1[[#This Row],[Descripción]]="","",_xlfn.XLOOKUP(Tabla1[[#This Row],[Descripción]],Tabla10[Descripción],Tabla10[Precio Unitario],0))</f>
        <v>240</v>
      </c>
      <c r="P309" s="511">
        <f>IF(Tabla1[[#This Row],[Cantidad de Insumos]]="","",Tabla1[[#This Row],[Precio Unitario]]*Tabla1[[#This Row],[Cantidad de Insumos]])</f>
        <v>48960</v>
      </c>
      <c r="Q309" s="511" t="str">
        <f>IF(Tabla1[[#This Row],[Descripción]]="","",_xlfn.XLOOKUP(Tabla1[[#This Row],[Descripción]],Tabla10[Descripción],Tabla10[CODIGO PRESUPUESTARIO],0))</f>
        <v>2.3.7.1.02</v>
      </c>
      <c r="R309" s="500" t="s">
        <v>2001</v>
      </c>
    </row>
    <row r="310" spans="2:18" ht="38.25">
      <c r="B310" s="190" t="e">
        <f>IF('Formulario PPGR3'!$G310="","",CONCATENATE('Formulario PPGR3'!$C310,".",'Formulario PPGR3'!$D310,".",'Formulario PPGR3'!$E310,".",'Formulario PPGR3'!$F310))</f>
        <v>#REF!</v>
      </c>
      <c r="C310" s="190" t="e">
        <f>IF('Formulario PPGR3'!$G310="","",'Formulario PPGR1'!#REF!)</f>
        <v>#REF!</v>
      </c>
      <c r="D310" s="190" t="e">
        <f>IF('Formulario PPGR3'!$G310="","",'Formulario PPGR1'!#REF!)</f>
        <v>#REF!</v>
      </c>
      <c r="E310" s="190" t="e">
        <f>IF('Formulario PPGR3'!$G310="","",'Formulario PPGR1'!#REF!)</f>
        <v>#REF!</v>
      </c>
      <c r="F310" s="190" t="e">
        <f>IF('Formulario PPGR3'!$G310="","",'Formulario PPGR1'!#REF!)</f>
        <v>#REF!</v>
      </c>
      <c r="G310" s="507" t="s">
        <v>785</v>
      </c>
      <c r="H310" s="497" t="str" cm="1">
        <f t="array" ref="H310">IF(Tabla1[[#This Row],[Código_Actividad]]="","",_xlfn.XLOOKUP(Tabla1[[#This Row],[Código_Actividad]],CodigoActividad,Tabla2[Actividades Programables Presupuestables],"",0))</f>
        <v>Jornada de captación y  donación voluntaria de  sangre</v>
      </c>
      <c r="I310" s="498">
        <f>IFERROR(VLOOKUP('Formulario PPGR3'!$G310,'Formulario PPGR2'!$H$9:$V$721,15,FALSE),"")</f>
        <v>2</v>
      </c>
      <c r="J310" s="502" t="s">
        <v>1999</v>
      </c>
      <c r="K310" s="500" t="str">
        <f>IF(Tabla1[[#This Row],[Insumos]]="","",_xlfn.XLOOKUP(Tabla1[[#This Row],[Insumos]],Tabla10[Insumo],Tabla10[InsumoAbrev],"",0))</f>
        <v>lsAlimentosyBebidas</v>
      </c>
      <c r="L310" s="501" t="s">
        <v>2062</v>
      </c>
      <c r="M310" s="499" t="str">
        <f>IF(Tabla1[[#This Row],[Descripción]]="","",_xlfn.XLOOKUP(Tabla1[[#This Row],[Descripción]],Tabla10[Descripción],Tabla10[Unidad de Medida],"",0))</f>
        <v>unidad</v>
      </c>
      <c r="N310" s="509">
        <v>3</v>
      </c>
      <c r="O310" s="511">
        <f>IF(Tabla1[[#This Row],[Descripción]]="","",_xlfn.XLOOKUP(Tabla1[[#This Row],[Descripción]],Tabla10[Descripción],Tabla10[Precio Unitario],0))</f>
        <v>32833.5</v>
      </c>
      <c r="P310" s="511">
        <f>IF(Tabla1[[#This Row],[Cantidad de Insumos]]="","",Tabla1[[#This Row],[Precio Unitario]]*Tabla1[[#This Row],[Cantidad de Insumos]])</f>
        <v>98500.5</v>
      </c>
      <c r="Q310" s="511" t="str">
        <f>IF(Tabla1[[#This Row],[Descripción]]="","",_xlfn.XLOOKUP(Tabla1[[#This Row],[Descripción]],Tabla10[Descripción],Tabla10[CODIGO PRESUPUESTARIO],0))</f>
        <v>2.3.1.1.01</v>
      </c>
      <c r="R310" s="500" t="s">
        <v>2001</v>
      </c>
    </row>
    <row r="311" spans="2:18" ht="25.5">
      <c r="B311" s="190" t="e">
        <f>IF('Formulario PPGR3'!$G311="","",CONCATENATE('Formulario PPGR3'!$C311,".",'Formulario PPGR3'!$D311,".",'Formulario PPGR3'!$E311,".",'Formulario PPGR3'!$F311))</f>
        <v>#REF!</v>
      </c>
      <c r="C311" s="190" t="e">
        <f>IF('Formulario PPGR3'!$G311="","",'Formulario PPGR1'!#REF!)</f>
        <v>#REF!</v>
      </c>
      <c r="D311" s="190" t="e">
        <f>IF('Formulario PPGR3'!$G311="","",'Formulario PPGR1'!#REF!)</f>
        <v>#REF!</v>
      </c>
      <c r="E311" s="190" t="e">
        <f>IF('Formulario PPGR3'!$G311="","",'Formulario PPGR1'!#REF!)</f>
        <v>#REF!</v>
      </c>
      <c r="F311" s="190" t="e">
        <f>IF('Formulario PPGR3'!$G311="","",'Formulario PPGR1'!#REF!)</f>
        <v>#REF!</v>
      </c>
      <c r="G311" s="507" t="s">
        <v>785</v>
      </c>
      <c r="H311" s="497" t="str" cm="1">
        <f t="array" ref="H311">IF(Tabla1[[#This Row],[Código_Actividad]]="","",_xlfn.XLOOKUP(Tabla1[[#This Row],[Código_Actividad]],CodigoActividad,Tabla2[Actividades Programables Presupuestables],"",0))</f>
        <v>Jornada de captación y  donación voluntaria de  sangre</v>
      </c>
      <c r="I311" s="498">
        <f>IFERROR(VLOOKUP('Formulario PPGR3'!$G311,'Formulario PPGR2'!$H$9:$V$721,15,FALSE),"")</f>
        <v>2</v>
      </c>
      <c r="J311" s="502" t="s">
        <v>2002</v>
      </c>
      <c r="K311" s="500" t="str">
        <f>IF(Tabla1[[#This Row],[Insumos]]="","",_xlfn.XLOOKUP(Tabla1[[#This Row],[Insumos]],Tabla10[Insumo],Tabla10[InsumoAbrev],"",0))</f>
        <v>lsGasoil</v>
      </c>
      <c r="L311" s="501" t="s">
        <v>2003</v>
      </c>
      <c r="M311" s="499" t="str">
        <f>IF(Tabla1[[#This Row],[Descripción]]="","",_xlfn.XLOOKUP(Tabla1[[#This Row],[Descripción]],Tabla10[Descripción],Tabla10[Unidad de Medida],"",0))</f>
        <v>galon</v>
      </c>
      <c r="N311" s="509">
        <v>10</v>
      </c>
      <c r="O311" s="511">
        <f>IF(Tabla1[[#This Row],[Descripción]]="","",_xlfn.XLOOKUP(Tabla1[[#This Row],[Descripción]],Tabla10[Descripción],Tabla10[Precio Unitario],0))</f>
        <v>240</v>
      </c>
      <c r="P311" s="511">
        <f>IF(Tabla1[[#This Row],[Cantidad de Insumos]]="","",Tabla1[[#This Row],[Precio Unitario]]*Tabla1[[#This Row],[Cantidad de Insumos]])</f>
        <v>2400</v>
      </c>
      <c r="Q311" s="511" t="str">
        <f>IF(Tabla1[[#This Row],[Descripción]]="","",_xlfn.XLOOKUP(Tabla1[[#This Row],[Descripción]],Tabla10[Descripción],Tabla10[CODIGO PRESUPUESTARIO],0))</f>
        <v>2.3.7.1.02</v>
      </c>
      <c r="R311" s="500" t="s">
        <v>2001</v>
      </c>
    </row>
    <row r="312" spans="2:18" ht="25.5">
      <c r="B312" s="190" t="e">
        <f>IF('Formulario PPGR3'!$G312="","",CONCATENATE('Formulario PPGR3'!$C312,".",'Formulario PPGR3'!$D312,".",'Formulario PPGR3'!$E312,".",'Formulario PPGR3'!$F312))</f>
        <v>#REF!</v>
      </c>
      <c r="C312" s="190" t="e">
        <f>IF('Formulario PPGR3'!$G312="","",'Formulario PPGR1'!#REF!)</f>
        <v>#REF!</v>
      </c>
      <c r="D312" s="190" t="e">
        <f>IF('Formulario PPGR3'!$G312="","",'Formulario PPGR1'!#REF!)</f>
        <v>#REF!</v>
      </c>
      <c r="E312" s="190" t="e">
        <f>IF('Formulario PPGR3'!$G312="","",'Formulario PPGR1'!#REF!)</f>
        <v>#REF!</v>
      </c>
      <c r="F312" s="190" t="e">
        <f>IF('Formulario PPGR3'!$G312="","",'Formulario PPGR1'!#REF!)</f>
        <v>#REF!</v>
      </c>
      <c r="G312" s="507" t="s">
        <v>785</v>
      </c>
      <c r="H312" s="497" t="str" cm="1">
        <f t="array" ref="H312">IF(Tabla1[[#This Row],[Código_Actividad]]="","",_xlfn.XLOOKUP(Tabla1[[#This Row],[Código_Actividad]],CodigoActividad,Tabla2[Actividades Programables Presupuestables],"",0))</f>
        <v>Jornada de captación y  donación voluntaria de  sangre</v>
      </c>
      <c r="I312" s="498">
        <f>IFERROR(VLOOKUP('Formulario PPGR3'!$G312,'Formulario PPGR2'!$H$9:$V$721,15,FALSE),"")</f>
        <v>2</v>
      </c>
      <c r="J312" s="502" t="s">
        <v>2026</v>
      </c>
      <c r="K312" s="500" t="str">
        <f>IF(Tabla1[[#This Row],[Insumos]]="","",_xlfn.XLOOKUP(Tabla1[[#This Row],[Insumos]],Tabla10[Insumo],Tabla10[InsumoAbrev],"",0))</f>
        <v>lsImpresionyEncuadernacion</v>
      </c>
      <c r="L312" s="501" t="s">
        <v>2027</v>
      </c>
      <c r="M312" s="499" t="str">
        <f>IF(Tabla1[[#This Row],[Descripción]]="","",_xlfn.XLOOKUP(Tabla1[[#This Row],[Descripción]],Tabla10[Descripción],Tabla10[Unidad de Medida],"",0))</f>
        <v>unidad</v>
      </c>
      <c r="N312" s="509">
        <v>200</v>
      </c>
      <c r="O312" s="511">
        <f>IF(Tabla1[[#This Row],[Descripción]]="","",_xlfn.XLOOKUP(Tabla1[[#This Row],[Descripción]],Tabla10[Descripción],Tabla10[Precio Unitario],0))</f>
        <v>5</v>
      </c>
      <c r="P312" s="511">
        <f>IF(Tabla1[[#This Row],[Cantidad de Insumos]]="","",Tabla1[[#This Row],[Precio Unitario]]*Tabla1[[#This Row],[Cantidad de Insumos]])</f>
        <v>1000</v>
      </c>
      <c r="Q312" s="511" t="str">
        <f>IF(Tabla1[[#This Row],[Descripción]]="","",_xlfn.XLOOKUP(Tabla1[[#This Row],[Descripción]],Tabla10[Descripción],Tabla10[CODIGO PRESUPUESTARIO],0))</f>
        <v xml:space="preserve">2.2.2.2.01 </v>
      </c>
      <c r="R312" s="500" t="s">
        <v>2001</v>
      </c>
    </row>
    <row r="313" spans="2:18" ht="25.5">
      <c r="B313" s="190" t="e">
        <f>IF('Formulario PPGR3'!$G313="","",CONCATENATE('Formulario PPGR3'!$C313,".",'Formulario PPGR3'!$D313,".",'Formulario PPGR3'!$E313,".",'Formulario PPGR3'!$F313))</f>
        <v>#REF!</v>
      </c>
      <c r="C313" s="190" t="e">
        <f>IF('Formulario PPGR3'!$G313="","",'Formulario PPGR1'!#REF!)</f>
        <v>#REF!</v>
      </c>
      <c r="D313" s="190" t="e">
        <f>IF('Formulario PPGR3'!$G313="","",'Formulario PPGR1'!#REF!)</f>
        <v>#REF!</v>
      </c>
      <c r="E313" s="190" t="e">
        <f>IF('Formulario PPGR3'!$G313="","",'Formulario PPGR1'!#REF!)</f>
        <v>#REF!</v>
      </c>
      <c r="F313" s="190" t="e">
        <f>IF('Formulario PPGR3'!$G313="","",'Formulario PPGR1'!#REF!)</f>
        <v>#REF!</v>
      </c>
      <c r="G313" s="507" t="s">
        <v>785</v>
      </c>
      <c r="H313" s="497" t="str" cm="1">
        <f t="array" ref="H313">IF(Tabla1[[#This Row],[Código_Actividad]]="","",_xlfn.XLOOKUP(Tabla1[[#This Row],[Código_Actividad]],CodigoActividad,Tabla2[Actividades Programables Presupuestables],"",0))</f>
        <v>Jornada de captación y  donación voluntaria de  sangre</v>
      </c>
      <c r="I313" s="498">
        <f>IFERROR(VLOOKUP('Formulario PPGR3'!$G313,'Formulario PPGR2'!$H$9:$V$721,15,FALSE),"")</f>
        <v>2</v>
      </c>
      <c r="J313" s="502" t="s">
        <v>2035</v>
      </c>
      <c r="K313" s="500" t="str">
        <f>IF(Tabla1[[#This Row],[Insumos]]="","",_xlfn.XLOOKUP(Tabla1[[#This Row],[Insumos]],Tabla10[Insumo],Tabla10[InsumoAbrev],"",0))</f>
        <v>lsEventosGenerales</v>
      </c>
      <c r="L313" s="501" t="s">
        <v>2037</v>
      </c>
      <c r="M313" s="499" t="str">
        <f>IF(Tabla1[[#This Row],[Descripción]]="","",_xlfn.XLOOKUP(Tabla1[[#This Row],[Descripción]],Tabla10[Descripción],Tabla10[Unidad de Medida],"",0))</f>
        <v>unidad</v>
      </c>
      <c r="N313" s="509">
        <v>2</v>
      </c>
      <c r="O313" s="511">
        <f>IF(Tabla1[[#This Row],[Descripción]]="","",_xlfn.XLOOKUP(Tabla1[[#This Row],[Descripción]],Tabla10[Descripción],Tabla10[Precio Unitario],0))</f>
        <v>220917.38</v>
      </c>
      <c r="P313" s="511">
        <f>IF(Tabla1[[#This Row],[Cantidad de Insumos]]="","",Tabla1[[#This Row],[Precio Unitario]]*Tabla1[[#This Row],[Cantidad de Insumos]])</f>
        <v>441834.76</v>
      </c>
      <c r="Q313" s="511" t="str">
        <f>IF(Tabla1[[#This Row],[Descripción]]="","",_xlfn.XLOOKUP(Tabla1[[#This Row],[Descripción]],Tabla10[Descripción],Tabla10[CODIGO PRESUPUESTARIO],0))</f>
        <v>2.2.8.6.01</v>
      </c>
      <c r="R313" s="500" t="s">
        <v>2001</v>
      </c>
    </row>
    <row r="314" spans="2:18" ht="38.25">
      <c r="B314" s="190" t="e">
        <f>IF('Formulario PPGR3'!$G314="","",CONCATENATE('Formulario PPGR3'!$C314,".",'Formulario PPGR3'!$D314,".",'Formulario PPGR3'!$E314,".",'Formulario PPGR3'!$F314))</f>
        <v>#REF!</v>
      </c>
      <c r="C314" s="190" t="e">
        <f>IF('Formulario PPGR3'!$G314="","",'Formulario PPGR1'!#REF!)</f>
        <v>#REF!</v>
      </c>
      <c r="D314" s="190" t="e">
        <f>IF('Formulario PPGR3'!$G314="","",'Formulario PPGR1'!#REF!)</f>
        <v>#REF!</v>
      </c>
      <c r="E314" s="190" t="e">
        <f>IF('Formulario PPGR3'!$G314="","",'Formulario PPGR1'!#REF!)</f>
        <v>#REF!</v>
      </c>
      <c r="F314" s="190" t="e">
        <f>IF('Formulario PPGR3'!$G314="","",'Formulario PPGR1'!#REF!)</f>
        <v>#REF!</v>
      </c>
      <c r="G314" s="507" t="s">
        <v>787</v>
      </c>
      <c r="H314" s="497" t="str" cm="1">
        <f t="array" ref="H314">IF(Tabla1[[#This Row],[Código_Actividad]]="","",_xlfn.XLOOKUP(Tabla1[[#This Row],[Código_Actividad]],CodigoActividad,Tabla2[Actividades Programables Presupuestables],"",0))</f>
        <v>Seguimiento a los EES que cuentan con  servicios de  bancos de sangre para revisión  de los documentos en los 10 SRS</v>
      </c>
      <c r="I314" s="498">
        <f>IFERROR(VLOOKUP('Formulario PPGR3'!$G314,'Formulario PPGR2'!$H$9:$V$721,15,FALSE),"")</f>
        <v>16</v>
      </c>
      <c r="J314" s="502" t="s">
        <v>2004</v>
      </c>
      <c r="K314" s="500" t="s">
        <v>2060</v>
      </c>
      <c r="L314" s="501" t="s">
        <v>2019</v>
      </c>
      <c r="M314" s="499" t="str">
        <f>IF(Tabla1[[#This Row],[Descripción]]="","",_xlfn.XLOOKUP(Tabla1[[#This Row],[Descripción]],Tabla10[Descripción],Tabla10[Unidad de Medida],"",0))</f>
        <v>Depósito</v>
      </c>
      <c r="N314" s="509">
        <v>16</v>
      </c>
      <c r="O314" s="511">
        <f>IF(Tabla1[[#This Row],[Descripción]]="","",_xlfn.XLOOKUP(Tabla1[[#This Row],[Descripción]],Tabla10[Descripción],Tabla10[Precio Unitario],0))</f>
        <v>4750</v>
      </c>
      <c r="P314" s="511">
        <f>IF(Tabla1[[#This Row],[Cantidad de Insumos]]="","",Tabla1[[#This Row],[Precio Unitario]]*Tabla1[[#This Row],[Cantidad de Insumos]])</f>
        <v>76000</v>
      </c>
      <c r="Q314" s="511" t="str">
        <f>IF(Tabla1[[#This Row],[Descripción]]="","",_xlfn.XLOOKUP(Tabla1[[#This Row],[Descripción]],Tabla10[Descripción],Tabla10[CODIGO PRESUPUESTARIO],0))</f>
        <v>2.2.3.1.01</v>
      </c>
      <c r="R314" s="500" t="s">
        <v>2001</v>
      </c>
    </row>
    <row r="315" spans="2:18" ht="38.25">
      <c r="B315" s="190" t="e">
        <f>IF('Formulario PPGR3'!$G315="","",CONCATENATE('Formulario PPGR3'!$C315,".",'Formulario PPGR3'!$D315,".",'Formulario PPGR3'!$E315,".",'Formulario PPGR3'!$F315))</f>
        <v>#REF!</v>
      </c>
      <c r="C315" s="190" t="e">
        <f>IF('Formulario PPGR3'!$G315="","",'Formulario PPGR1'!#REF!)</f>
        <v>#REF!</v>
      </c>
      <c r="D315" s="190" t="e">
        <f>IF('Formulario PPGR3'!$G315="","",'Formulario PPGR1'!#REF!)</f>
        <v>#REF!</v>
      </c>
      <c r="E315" s="190" t="e">
        <f>IF('Formulario PPGR3'!$G315="","",'Formulario PPGR1'!#REF!)</f>
        <v>#REF!</v>
      </c>
      <c r="F315" s="190" t="e">
        <f>IF('Formulario PPGR3'!$G315="","",'Formulario PPGR1'!#REF!)</f>
        <v>#REF!</v>
      </c>
      <c r="G315" s="507" t="s">
        <v>787</v>
      </c>
      <c r="H315" s="497" t="str" cm="1">
        <f t="array" ref="H315">IF(Tabla1[[#This Row],[Código_Actividad]]="","",_xlfn.XLOOKUP(Tabla1[[#This Row],[Código_Actividad]],CodigoActividad,Tabla2[Actividades Programables Presupuestables],"",0))</f>
        <v>Seguimiento a los EES que cuentan con  servicios de  bancos de sangre para revisión  de los documentos en los 10 SRS</v>
      </c>
      <c r="I315" s="498">
        <f>IFERROR(VLOOKUP('Formulario PPGR3'!$G315,'Formulario PPGR2'!$H$9:$V$721,15,FALSE),"")</f>
        <v>16</v>
      </c>
      <c r="J315" s="502" t="s">
        <v>2004</v>
      </c>
      <c r="K315" s="500" t="s">
        <v>2060</v>
      </c>
      <c r="L315" s="501" t="s">
        <v>2020</v>
      </c>
      <c r="M315" s="499" t="str">
        <f>IF(Tabla1[[#This Row],[Descripción]]="","",_xlfn.XLOOKUP(Tabla1[[#This Row],[Descripción]],Tabla10[Descripción],Tabla10[Unidad de Medida],"",0))</f>
        <v>Depósito</v>
      </c>
      <c r="N315" s="509">
        <v>32</v>
      </c>
      <c r="O315" s="511">
        <f>IF(Tabla1[[#This Row],[Descripción]]="","",_xlfn.XLOOKUP(Tabla1[[#This Row],[Descripción]],Tabla10[Descripción],Tabla10[Precio Unitario],0))</f>
        <v>3900</v>
      </c>
      <c r="P315" s="511">
        <f>IF(Tabla1[[#This Row],[Cantidad de Insumos]]="","",Tabla1[[#This Row],[Precio Unitario]]*Tabla1[[#This Row],[Cantidad de Insumos]])</f>
        <v>124800</v>
      </c>
      <c r="Q315" s="511" t="str">
        <f>IF(Tabla1[[#This Row],[Descripción]]="","",_xlfn.XLOOKUP(Tabla1[[#This Row],[Descripción]],Tabla10[Descripción],Tabla10[CODIGO PRESUPUESTARIO],0))</f>
        <v>2.2.3.1.01</v>
      </c>
      <c r="R315" s="500" t="s">
        <v>2001</v>
      </c>
    </row>
    <row r="316" spans="2:18" ht="38.25">
      <c r="B316" s="190" t="e">
        <f>IF('Formulario PPGR3'!$G316="","",CONCATENATE('Formulario PPGR3'!$C316,".",'Formulario PPGR3'!$D316,".",'Formulario PPGR3'!$E316,".",'Formulario PPGR3'!$F316))</f>
        <v>#REF!</v>
      </c>
      <c r="C316" s="190" t="e">
        <f>IF('Formulario PPGR3'!$G316="","",'Formulario PPGR1'!#REF!)</f>
        <v>#REF!</v>
      </c>
      <c r="D316" s="190" t="e">
        <f>IF('Formulario PPGR3'!$G316="","",'Formulario PPGR1'!#REF!)</f>
        <v>#REF!</v>
      </c>
      <c r="E316" s="190" t="e">
        <f>IF('Formulario PPGR3'!$G316="","",'Formulario PPGR1'!#REF!)</f>
        <v>#REF!</v>
      </c>
      <c r="F316" s="190" t="e">
        <f>IF('Formulario PPGR3'!$G316="","",'Formulario PPGR1'!#REF!)</f>
        <v>#REF!</v>
      </c>
      <c r="G316" s="507" t="s">
        <v>787</v>
      </c>
      <c r="H316" s="497" t="str" cm="1">
        <f t="array" ref="H316">IF(Tabla1[[#This Row],[Código_Actividad]]="","",_xlfn.XLOOKUP(Tabla1[[#This Row],[Código_Actividad]],CodigoActividad,Tabla2[Actividades Programables Presupuestables],"",0))</f>
        <v>Seguimiento a los EES que cuentan con  servicios de  bancos de sangre para revisión  de los documentos en los 10 SRS</v>
      </c>
      <c r="I316" s="498">
        <f>IFERROR(VLOOKUP('Formulario PPGR3'!$G316,'Formulario PPGR2'!$H$9:$V$721,15,FALSE),"")</f>
        <v>16</v>
      </c>
      <c r="J316" s="502" t="s">
        <v>2002</v>
      </c>
      <c r="K316" s="500" t="s">
        <v>2061</v>
      </c>
      <c r="L316" s="501" t="s">
        <v>2003</v>
      </c>
      <c r="M316" s="499" t="str">
        <f>IF(Tabla1[[#This Row],[Descripción]]="","",_xlfn.XLOOKUP(Tabla1[[#This Row],[Descripción]],Tabla10[Descripción],Tabla10[Unidad de Medida],"",0))</f>
        <v>galon</v>
      </c>
      <c r="N316" s="509">
        <v>288</v>
      </c>
      <c r="O316" s="511">
        <f>IF(Tabla1[[#This Row],[Descripción]]="","",_xlfn.XLOOKUP(Tabla1[[#This Row],[Descripción]],Tabla10[Descripción],Tabla10[Precio Unitario],0))</f>
        <v>240</v>
      </c>
      <c r="P316" s="511">
        <f>IF(Tabla1[[#This Row],[Cantidad de Insumos]]="","",Tabla1[[#This Row],[Precio Unitario]]*Tabla1[[#This Row],[Cantidad de Insumos]])</f>
        <v>69120</v>
      </c>
      <c r="Q316" s="511" t="str">
        <f>IF(Tabla1[[#This Row],[Descripción]]="","",_xlfn.XLOOKUP(Tabla1[[#This Row],[Descripción]],Tabla10[Descripción],Tabla10[CODIGO PRESUPUESTARIO],0))</f>
        <v>2.3.7.1.02</v>
      </c>
      <c r="R316" s="500" t="s">
        <v>2001</v>
      </c>
    </row>
    <row r="317" spans="2:18" ht="38.25">
      <c r="B317" s="190" t="e">
        <f>IF('Formulario PPGR3'!$G317="","",CONCATENATE('Formulario PPGR3'!$C317,".",'Formulario PPGR3'!$D317,".",'Formulario PPGR3'!$E317,".",'Formulario PPGR3'!$F317))</f>
        <v>#REF!</v>
      </c>
      <c r="C317" s="190" t="e">
        <f>IF('Formulario PPGR3'!$G317="","",'Formulario PPGR1'!#REF!)</f>
        <v>#REF!</v>
      </c>
      <c r="D317" s="190" t="e">
        <f>IF('Formulario PPGR3'!$G317="","",'Formulario PPGR1'!#REF!)</f>
        <v>#REF!</v>
      </c>
      <c r="E317" s="190" t="e">
        <f>IF('Formulario PPGR3'!$G317="","",'Formulario PPGR1'!#REF!)</f>
        <v>#REF!</v>
      </c>
      <c r="F317" s="190" t="e">
        <f>IF('Formulario PPGR3'!$G317="","",'Formulario PPGR1'!#REF!)</f>
        <v>#REF!</v>
      </c>
      <c r="G317" s="507" t="s">
        <v>789</v>
      </c>
      <c r="H317" s="497" t="str" cm="1">
        <f t="array" ref="H317">IF(Tabla1[[#This Row],[Código_Actividad]]="","",_xlfn.XLOOKUP(Tabla1[[#This Row],[Código_Actividad]],CodigoActividad,Tabla2[Actividades Programables Presupuestables],"",0))</f>
        <v>Supervisión al cumplimiento del control de calidad y mantenimiento de los equipos de imágenes en EES de primer y segundo nivel de los 10 SRS</v>
      </c>
      <c r="I317" s="498">
        <f>IFERROR(VLOOKUP('Formulario PPGR3'!$G317,'Formulario PPGR2'!$H$9:$V$721,15,FALSE),"")</f>
        <v>13</v>
      </c>
      <c r="J317" s="502" t="s">
        <v>2004</v>
      </c>
      <c r="K317" s="500" t="s">
        <v>2060</v>
      </c>
      <c r="L317" s="501" t="s">
        <v>2019</v>
      </c>
      <c r="M317" s="499" t="str">
        <f>IF(Tabla1[[#This Row],[Descripción]]="","",_xlfn.XLOOKUP(Tabla1[[#This Row],[Descripción]],Tabla10[Descripción],Tabla10[Unidad de Medida],"",0))</f>
        <v>Depósito</v>
      </c>
      <c r="N317" s="509">
        <v>26</v>
      </c>
      <c r="O317" s="511">
        <f>IF(Tabla1[[#This Row],[Descripción]]="","",_xlfn.XLOOKUP(Tabla1[[#This Row],[Descripción]],Tabla10[Descripción],Tabla10[Precio Unitario],0))</f>
        <v>4750</v>
      </c>
      <c r="P317" s="511">
        <f>IF(Tabla1[[#This Row],[Cantidad de Insumos]]="","",Tabla1[[#This Row],[Precio Unitario]]*Tabla1[[#This Row],[Cantidad de Insumos]])</f>
        <v>123500</v>
      </c>
      <c r="Q317" s="511" t="str">
        <f>IF(Tabla1[[#This Row],[Descripción]]="","",_xlfn.XLOOKUP(Tabla1[[#This Row],[Descripción]],Tabla10[Descripción],Tabla10[CODIGO PRESUPUESTARIO],0))</f>
        <v>2.2.3.1.01</v>
      </c>
      <c r="R317" s="500" t="s">
        <v>2001</v>
      </c>
    </row>
    <row r="318" spans="2:18" ht="38.25">
      <c r="B318" s="190" t="e">
        <f>IF('Formulario PPGR3'!$G318="","",CONCATENATE('Formulario PPGR3'!$C318,".",'Formulario PPGR3'!$D318,".",'Formulario PPGR3'!$E318,".",'Formulario PPGR3'!$F318))</f>
        <v>#REF!</v>
      </c>
      <c r="C318" s="190" t="e">
        <f>IF('Formulario PPGR3'!$G318="","",'Formulario PPGR1'!#REF!)</f>
        <v>#REF!</v>
      </c>
      <c r="D318" s="190" t="e">
        <f>IF('Formulario PPGR3'!$G318="","",'Formulario PPGR1'!#REF!)</f>
        <v>#REF!</v>
      </c>
      <c r="E318" s="190" t="e">
        <f>IF('Formulario PPGR3'!$G318="","",'Formulario PPGR1'!#REF!)</f>
        <v>#REF!</v>
      </c>
      <c r="F318" s="190" t="e">
        <f>IF('Formulario PPGR3'!$G318="","",'Formulario PPGR1'!#REF!)</f>
        <v>#REF!</v>
      </c>
      <c r="G318" s="507" t="s">
        <v>789</v>
      </c>
      <c r="H318" s="497" t="str" cm="1">
        <f t="array" ref="H318">IF(Tabla1[[#This Row],[Código_Actividad]]="","",_xlfn.XLOOKUP(Tabla1[[#This Row],[Código_Actividad]],CodigoActividad,Tabla2[Actividades Programables Presupuestables],"",0))</f>
        <v>Supervisión al cumplimiento del control de calidad y mantenimiento de los equipos de imágenes en EES de primer y segundo nivel de los 10 SRS</v>
      </c>
      <c r="I318" s="498">
        <f>IFERROR(VLOOKUP('Formulario PPGR3'!$G318,'Formulario PPGR2'!$H$9:$V$721,15,FALSE),"")</f>
        <v>13</v>
      </c>
      <c r="J318" s="502" t="s">
        <v>2004</v>
      </c>
      <c r="K318" s="500" t="s">
        <v>2060</v>
      </c>
      <c r="L318" s="501" t="s">
        <v>2020</v>
      </c>
      <c r="M318" s="499" t="str">
        <f>IF(Tabla1[[#This Row],[Descripción]]="","",_xlfn.XLOOKUP(Tabla1[[#This Row],[Descripción]],Tabla10[Descripción],Tabla10[Unidad de Medida],"",0))</f>
        <v>Depósito</v>
      </c>
      <c r="N318" s="509">
        <v>13</v>
      </c>
      <c r="O318" s="511">
        <f>IF(Tabla1[[#This Row],[Descripción]]="","",_xlfn.XLOOKUP(Tabla1[[#This Row],[Descripción]],Tabla10[Descripción],Tabla10[Precio Unitario],0))</f>
        <v>3900</v>
      </c>
      <c r="P318" s="511">
        <f>IF(Tabla1[[#This Row],[Cantidad de Insumos]]="","",Tabla1[[#This Row],[Precio Unitario]]*Tabla1[[#This Row],[Cantidad de Insumos]])</f>
        <v>50700</v>
      </c>
      <c r="Q318" s="511" t="str">
        <f>IF(Tabla1[[#This Row],[Descripción]]="","",_xlfn.XLOOKUP(Tabla1[[#This Row],[Descripción]],Tabla10[Descripción],Tabla10[CODIGO PRESUPUESTARIO],0))</f>
        <v>2.2.3.1.01</v>
      </c>
      <c r="R318" s="500" t="s">
        <v>2001</v>
      </c>
    </row>
    <row r="319" spans="2:18" ht="38.25">
      <c r="B319" s="190" t="e">
        <f>IF('Formulario PPGR3'!$G319="","",CONCATENATE('Formulario PPGR3'!$C319,".",'Formulario PPGR3'!$D319,".",'Formulario PPGR3'!$E319,".",'Formulario PPGR3'!$F319))</f>
        <v>#REF!</v>
      </c>
      <c r="C319" s="190" t="e">
        <f>IF('Formulario PPGR3'!$G319="","",'Formulario PPGR1'!#REF!)</f>
        <v>#REF!</v>
      </c>
      <c r="D319" s="190" t="e">
        <f>IF('Formulario PPGR3'!$G319="","",'Formulario PPGR1'!#REF!)</f>
        <v>#REF!</v>
      </c>
      <c r="E319" s="190" t="e">
        <f>IF('Formulario PPGR3'!$G319="","",'Formulario PPGR1'!#REF!)</f>
        <v>#REF!</v>
      </c>
      <c r="F319" s="190" t="e">
        <f>IF('Formulario PPGR3'!$G319="","",'Formulario PPGR1'!#REF!)</f>
        <v>#REF!</v>
      </c>
      <c r="G319" s="507" t="s">
        <v>789</v>
      </c>
      <c r="H319" s="497" t="str" cm="1">
        <f t="array" ref="H319">IF(Tabla1[[#This Row],[Código_Actividad]]="","",_xlfn.XLOOKUP(Tabla1[[#This Row],[Código_Actividad]],CodigoActividad,Tabla2[Actividades Programables Presupuestables],"",0))</f>
        <v>Supervisión al cumplimiento del control de calidad y mantenimiento de los equipos de imágenes en EES de primer y segundo nivel de los 10 SRS</v>
      </c>
      <c r="I319" s="498">
        <f>IFERROR(VLOOKUP('Formulario PPGR3'!$G319,'Formulario PPGR2'!$H$9:$V$721,15,FALSE),"")</f>
        <v>13</v>
      </c>
      <c r="J319" s="502" t="s">
        <v>2002</v>
      </c>
      <c r="K319" s="500" t="s">
        <v>2061</v>
      </c>
      <c r="L319" s="501" t="s">
        <v>2003</v>
      </c>
      <c r="M319" s="499" t="str">
        <f>IF(Tabla1[[#This Row],[Descripción]]="","",_xlfn.XLOOKUP(Tabla1[[#This Row],[Descripción]],Tabla10[Descripción],Tabla10[Unidad de Medida],"",0))</f>
        <v>galon</v>
      </c>
      <c r="N319" s="509">
        <v>286</v>
      </c>
      <c r="O319" s="511">
        <f>IF(Tabla1[[#This Row],[Descripción]]="","",_xlfn.XLOOKUP(Tabla1[[#This Row],[Descripción]],Tabla10[Descripción],Tabla10[Precio Unitario],0))</f>
        <v>240</v>
      </c>
      <c r="P319" s="511">
        <f>IF(Tabla1[[#This Row],[Cantidad de Insumos]]="","",Tabla1[[#This Row],[Precio Unitario]]*Tabla1[[#This Row],[Cantidad de Insumos]])</f>
        <v>68640</v>
      </c>
      <c r="Q319" s="511" t="str">
        <f>IF(Tabla1[[#This Row],[Descripción]]="","",_xlfn.XLOOKUP(Tabla1[[#This Row],[Descripción]],Tabla10[Descripción],Tabla10[CODIGO PRESUPUESTARIO],0))</f>
        <v>2.3.7.1.02</v>
      </c>
      <c r="R319" s="500" t="s">
        <v>2001</v>
      </c>
    </row>
    <row r="320" spans="2:18" ht="25.5">
      <c r="B320" s="190" t="e">
        <f>IF('Formulario PPGR3'!$G320="","",CONCATENATE('Formulario PPGR3'!$C320,".",'Formulario PPGR3'!$D320,".",'Formulario PPGR3'!$E320,".",'Formulario PPGR3'!$F320))</f>
        <v>#REF!</v>
      </c>
      <c r="C320" s="190" t="e">
        <f>IF('Formulario PPGR3'!$G320="","",'Formulario PPGR1'!#REF!)</f>
        <v>#REF!</v>
      </c>
      <c r="D320" s="190" t="e">
        <f>IF('Formulario PPGR3'!$G320="","",'Formulario PPGR1'!#REF!)</f>
        <v>#REF!</v>
      </c>
      <c r="E320" s="190" t="e">
        <f>IF('Formulario PPGR3'!$G320="","",'Formulario PPGR1'!#REF!)</f>
        <v>#REF!</v>
      </c>
      <c r="F320" s="190" t="e">
        <f>IF('Formulario PPGR3'!$G320="","",'Formulario PPGR1'!#REF!)</f>
        <v>#REF!</v>
      </c>
      <c r="G320" s="507" t="s">
        <v>791</v>
      </c>
      <c r="H320" s="497" t="str" cm="1">
        <f t="array" ref="H320">IF(Tabla1[[#This Row],[Código_Actividad]]="","",_xlfn.XLOOKUP(Tabla1[[#This Row],[Código_Actividad]],CodigoActividad,Tabla2[Actividades Programables Presupuestables],"",0))</f>
        <v xml:space="preserve">Seguimiento a la realización  de estudios contrastados en  EES que cuenten con servicios de tomografía. </v>
      </c>
      <c r="I320" s="498">
        <f>IFERROR(VLOOKUP('Formulario PPGR3'!$G320,'Formulario PPGR2'!$H$9:$V$721,15,FALSE),"")</f>
        <v>10</v>
      </c>
      <c r="J320" s="502" t="s">
        <v>2004</v>
      </c>
      <c r="K320" s="500" t="s">
        <v>2060</v>
      </c>
      <c r="L320" s="501" t="s">
        <v>2019</v>
      </c>
      <c r="M320" s="499" t="str">
        <f>IF(Tabla1[[#This Row],[Descripción]]="","",_xlfn.XLOOKUP(Tabla1[[#This Row],[Descripción]],Tabla10[Descripción],Tabla10[Unidad de Medida],"",0))</f>
        <v>Depósito</v>
      </c>
      <c r="N320" s="509">
        <v>20</v>
      </c>
      <c r="O320" s="511">
        <f>IF(Tabla1[[#This Row],[Descripción]]="","",_xlfn.XLOOKUP(Tabla1[[#This Row],[Descripción]],Tabla10[Descripción],Tabla10[Precio Unitario],0))</f>
        <v>4750</v>
      </c>
      <c r="P320" s="511">
        <f>IF(Tabla1[[#This Row],[Cantidad de Insumos]]="","",Tabla1[[#This Row],[Precio Unitario]]*Tabla1[[#This Row],[Cantidad de Insumos]])</f>
        <v>95000</v>
      </c>
      <c r="Q320" s="511" t="str">
        <f>IF(Tabla1[[#This Row],[Descripción]]="","",_xlfn.XLOOKUP(Tabla1[[#This Row],[Descripción]],Tabla10[Descripción],Tabla10[CODIGO PRESUPUESTARIO],0))</f>
        <v>2.2.3.1.01</v>
      </c>
      <c r="R320" s="500" t="s">
        <v>2001</v>
      </c>
    </row>
    <row r="321" spans="2:18" ht="25.5">
      <c r="B321" s="190" t="e">
        <f>IF('Formulario PPGR3'!$G321="","",CONCATENATE('Formulario PPGR3'!$C321,".",'Formulario PPGR3'!$D321,".",'Formulario PPGR3'!$E321,".",'Formulario PPGR3'!$F321))</f>
        <v>#REF!</v>
      </c>
      <c r="C321" s="190" t="e">
        <f>IF('Formulario PPGR3'!$G321="","",'Formulario PPGR1'!#REF!)</f>
        <v>#REF!</v>
      </c>
      <c r="D321" s="190" t="e">
        <f>IF('Formulario PPGR3'!$G321="","",'Formulario PPGR1'!#REF!)</f>
        <v>#REF!</v>
      </c>
      <c r="E321" s="190" t="e">
        <f>IF('Formulario PPGR3'!$G321="","",'Formulario PPGR1'!#REF!)</f>
        <v>#REF!</v>
      </c>
      <c r="F321" s="190" t="e">
        <f>IF('Formulario PPGR3'!$G321="","",'Formulario PPGR1'!#REF!)</f>
        <v>#REF!</v>
      </c>
      <c r="G321" s="507" t="s">
        <v>791</v>
      </c>
      <c r="H321" s="497" t="str" cm="1">
        <f t="array" ref="H321">IF(Tabla1[[#This Row],[Código_Actividad]]="","",_xlfn.XLOOKUP(Tabla1[[#This Row],[Código_Actividad]],CodigoActividad,Tabla2[Actividades Programables Presupuestables],"",0))</f>
        <v xml:space="preserve">Seguimiento a la realización  de estudios contrastados en  EES que cuenten con servicios de tomografía. </v>
      </c>
      <c r="I321" s="498">
        <f>IFERROR(VLOOKUP('Formulario PPGR3'!$G321,'Formulario PPGR2'!$H$9:$V$721,15,FALSE),"")</f>
        <v>10</v>
      </c>
      <c r="J321" s="502" t="s">
        <v>2004</v>
      </c>
      <c r="K321" s="500" t="s">
        <v>2060</v>
      </c>
      <c r="L321" s="501" t="s">
        <v>2020</v>
      </c>
      <c r="M321" s="499" t="str">
        <f>IF(Tabla1[[#This Row],[Descripción]]="","",_xlfn.XLOOKUP(Tabla1[[#This Row],[Descripción]],Tabla10[Descripción],Tabla10[Unidad de Medida],"",0))</f>
        <v>Depósito</v>
      </c>
      <c r="N321" s="509">
        <v>10</v>
      </c>
      <c r="O321" s="511">
        <f>IF(Tabla1[[#This Row],[Descripción]]="","",_xlfn.XLOOKUP(Tabla1[[#This Row],[Descripción]],Tabla10[Descripción],Tabla10[Precio Unitario],0))</f>
        <v>3900</v>
      </c>
      <c r="P321" s="511">
        <f>IF(Tabla1[[#This Row],[Cantidad de Insumos]]="","",Tabla1[[#This Row],[Precio Unitario]]*Tabla1[[#This Row],[Cantidad de Insumos]])</f>
        <v>39000</v>
      </c>
      <c r="Q321" s="511" t="str">
        <f>IF(Tabla1[[#This Row],[Descripción]]="","",_xlfn.XLOOKUP(Tabla1[[#This Row],[Descripción]],Tabla10[Descripción],Tabla10[CODIGO PRESUPUESTARIO],0))</f>
        <v>2.2.3.1.01</v>
      </c>
      <c r="R321" s="500" t="s">
        <v>2001</v>
      </c>
    </row>
    <row r="322" spans="2:18" ht="25.5">
      <c r="B322" s="190" t="e">
        <f>IF('Formulario PPGR3'!$G322="","",CONCATENATE('Formulario PPGR3'!$C322,".",'Formulario PPGR3'!$D322,".",'Formulario PPGR3'!$E322,".",'Formulario PPGR3'!$F322))</f>
        <v>#REF!</v>
      </c>
      <c r="C322" s="190" t="e">
        <f>IF('Formulario PPGR3'!$G322="","",'Formulario PPGR1'!#REF!)</f>
        <v>#REF!</v>
      </c>
      <c r="D322" s="190" t="e">
        <f>IF('Formulario PPGR3'!$G322="","",'Formulario PPGR1'!#REF!)</f>
        <v>#REF!</v>
      </c>
      <c r="E322" s="190" t="e">
        <f>IF('Formulario PPGR3'!$G322="","",'Formulario PPGR1'!#REF!)</f>
        <v>#REF!</v>
      </c>
      <c r="F322" s="190" t="e">
        <f>IF('Formulario PPGR3'!$G322="","",'Formulario PPGR1'!#REF!)</f>
        <v>#REF!</v>
      </c>
      <c r="G322" s="507" t="s">
        <v>791</v>
      </c>
      <c r="H322" s="497" t="str" cm="1">
        <f t="array" ref="H322">IF(Tabla1[[#This Row],[Código_Actividad]]="","",_xlfn.XLOOKUP(Tabla1[[#This Row],[Código_Actividad]],CodigoActividad,Tabla2[Actividades Programables Presupuestables],"",0))</f>
        <v xml:space="preserve">Seguimiento a la realización  de estudios contrastados en  EES que cuenten con servicios de tomografía. </v>
      </c>
      <c r="I322" s="498">
        <f>IFERROR(VLOOKUP('Formulario PPGR3'!$G322,'Formulario PPGR2'!$H$9:$V$721,15,FALSE),"")</f>
        <v>10</v>
      </c>
      <c r="J322" s="502" t="s">
        <v>2002</v>
      </c>
      <c r="K322" s="500" t="s">
        <v>2061</v>
      </c>
      <c r="L322" s="501" t="s">
        <v>2003</v>
      </c>
      <c r="M322" s="499" t="str">
        <f>IF(Tabla1[[#This Row],[Descripción]]="","",_xlfn.XLOOKUP(Tabla1[[#This Row],[Descripción]],Tabla10[Descripción],Tabla10[Unidad de Medida],"",0))</f>
        <v>galon</v>
      </c>
      <c r="N322" s="509">
        <v>280</v>
      </c>
      <c r="O322" s="511">
        <f>IF(Tabla1[[#This Row],[Descripción]]="","",_xlfn.XLOOKUP(Tabla1[[#This Row],[Descripción]],Tabla10[Descripción],Tabla10[Precio Unitario],0))</f>
        <v>240</v>
      </c>
      <c r="P322" s="511">
        <f>IF(Tabla1[[#This Row],[Cantidad de Insumos]]="","",Tabla1[[#This Row],[Precio Unitario]]*Tabla1[[#This Row],[Cantidad de Insumos]])</f>
        <v>67200</v>
      </c>
      <c r="Q322" s="511" t="str">
        <f>IF(Tabla1[[#This Row],[Descripción]]="","",_xlfn.XLOOKUP(Tabla1[[#This Row],[Descripción]],Tabla10[Descripción],Tabla10[CODIGO PRESUPUESTARIO],0))</f>
        <v>2.3.7.1.02</v>
      </c>
      <c r="R322" s="500" t="s">
        <v>2001</v>
      </c>
    </row>
    <row r="323" spans="2:18" ht="25.5">
      <c r="B323" s="190" t="e">
        <f>IF('Formulario PPGR3'!$G323="","",CONCATENATE('Formulario PPGR3'!$C323,".",'Formulario PPGR3'!$D323,".",'Formulario PPGR3'!$E323,".",'Formulario PPGR3'!$F323))</f>
        <v>#REF!</v>
      </c>
      <c r="C323" s="190" t="e">
        <f>IF('Formulario PPGR3'!$G323="","",'Formulario PPGR1'!#REF!)</f>
        <v>#REF!</v>
      </c>
      <c r="D323" s="190" t="e">
        <f>IF('Formulario PPGR3'!$G323="","",'Formulario PPGR1'!#REF!)</f>
        <v>#REF!</v>
      </c>
      <c r="E323" s="190" t="e">
        <f>IF('Formulario PPGR3'!$G323="","",'Formulario PPGR1'!#REF!)</f>
        <v>#REF!</v>
      </c>
      <c r="F323" s="190" t="e">
        <f>IF('Formulario PPGR3'!$G323="","",'Formulario PPGR1'!#REF!)</f>
        <v>#REF!</v>
      </c>
      <c r="G323" s="507" t="s">
        <v>798</v>
      </c>
      <c r="H323" s="497" t="str" cm="1">
        <f t="array" ref="H323">IF(Tabla1[[#This Row],[Código_Actividad]]="","",_xlfn.XLOOKUP(Tabla1[[#This Row],[Código_Actividad]],CodigoActividad,Tabla2[Actividades Programables Presupuestables],"",0))</f>
        <v>Supervisión a los 10 SRS  para validar el cumplimiento de los procedimientos del SUTMER.</v>
      </c>
      <c r="I323" s="498">
        <f>IFERROR(VLOOKUP('Formulario PPGR3'!$G323,'Formulario PPGR2'!$H$9:$V$721,15,FALSE),"")</f>
        <v>10</v>
      </c>
      <c r="J323" s="502" t="s">
        <v>2004</v>
      </c>
      <c r="K323" s="500" t="s">
        <v>2060</v>
      </c>
      <c r="L323" s="501" t="s">
        <v>2019</v>
      </c>
      <c r="M323" s="499" t="str">
        <f>IF(Tabla1[[#This Row],[Descripción]]="","",_xlfn.XLOOKUP(Tabla1[[#This Row],[Descripción]],Tabla10[Descripción],Tabla10[Unidad de Medida],"",0))</f>
        <v>Depósito</v>
      </c>
      <c r="N323" s="509">
        <v>10</v>
      </c>
      <c r="O323" s="511">
        <f>IF(Tabla1[[#This Row],[Descripción]]="","",_xlfn.XLOOKUP(Tabla1[[#This Row],[Descripción]],Tabla10[Descripción],Tabla10[Precio Unitario],0))</f>
        <v>4750</v>
      </c>
      <c r="P323" s="511">
        <f>IF(Tabla1[[#This Row],[Cantidad de Insumos]]="","",Tabla1[[#This Row],[Precio Unitario]]*Tabla1[[#This Row],[Cantidad de Insumos]])</f>
        <v>47500</v>
      </c>
      <c r="Q323" s="511" t="str">
        <f>IF(Tabla1[[#This Row],[Descripción]]="","",_xlfn.XLOOKUP(Tabla1[[#This Row],[Descripción]],Tabla10[Descripción],Tabla10[CODIGO PRESUPUESTARIO],0))</f>
        <v>2.2.3.1.01</v>
      </c>
      <c r="R323" s="500" t="s">
        <v>2001</v>
      </c>
    </row>
    <row r="324" spans="2:18" ht="25.5">
      <c r="B324" s="190" t="e">
        <f>IF('Formulario PPGR3'!$G324="","",CONCATENATE('Formulario PPGR3'!$C324,".",'Formulario PPGR3'!$D324,".",'Formulario PPGR3'!$E324,".",'Formulario PPGR3'!$F324))</f>
        <v>#REF!</v>
      </c>
      <c r="C324" s="190" t="e">
        <f>IF('Formulario PPGR3'!$G324="","",'Formulario PPGR1'!#REF!)</f>
        <v>#REF!</v>
      </c>
      <c r="D324" s="190" t="e">
        <f>IF('Formulario PPGR3'!$G324="","",'Formulario PPGR1'!#REF!)</f>
        <v>#REF!</v>
      </c>
      <c r="E324" s="190" t="e">
        <f>IF('Formulario PPGR3'!$G324="","",'Formulario PPGR1'!#REF!)</f>
        <v>#REF!</v>
      </c>
      <c r="F324" s="190" t="e">
        <f>IF('Formulario PPGR3'!$G324="","",'Formulario PPGR1'!#REF!)</f>
        <v>#REF!</v>
      </c>
      <c r="G324" s="507" t="s">
        <v>798</v>
      </c>
      <c r="H324" s="497" t="str" cm="1">
        <f t="array" ref="H324">IF(Tabla1[[#This Row],[Código_Actividad]]="","",_xlfn.XLOOKUP(Tabla1[[#This Row],[Código_Actividad]],CodigoActividad,Tabla2[Actividades Programables Presupuestables],"",0))</f>
        <v>Supervisión a los 10 SRS  para validar el cumplimiento de los procedimientos del SUTMER.</v>
      </c>
      <c r="I324" s="498">
        <f>IFERROR(VLOOKUP('Formulario PPGR3'!$G324,'Formulario PPGR2'!$H$9:$V$721,15,FALSE),"")</f>
        <v>10</v>
      </c>
      <c r="J324" s="502" t="s">
        <v>2004</v>
      </c>
      <c r="K324" s="500" t="s">
        <v>2060</v>
      </c>
      <c r="L324" s="501" t="s">
        <v>2020</v>
      </c>
      <c r="M324" s="499" t="str">
        <f>IF(Tabla1[[#This Row],[Descripción]]="","",_xlfn.XLOOKUP(Tabla1[[#This Row],[Descripción]],Tabla10[Descripción],Tabla10[Unidad de Medida],"",0))</f>
        <v>Depósito</v>
      </c>
      <c r="N324" s="509">
        <v>20</v>
      </c>
      <c r="O324" s="511">
        <f>IF(Tabla1[[#This Row],[Descripción]]="","",_xlfn.XLOOKUP(Tabla1[[#This Row],[Descripción]],Tabla10[Descripción],Tabla10[Precio Unitario],0))</f>
        <v>3900</v>
      </c>
      <c r="P324" s="511">
        <f>IF(Tabla1[[#This Row],[Cantidad de Insumos]]="","",Tabla1[[#This Row],[Precio Unitario]]*Tabla1[[#This Row],[Cantidad de Insumos]])</f>
        <v>78000</v>
      </c>
      <c r="Q324" s="511" t="str">
        <f>IF(Tabla1[[#This Row],[Descripción]]="","",_xlfn.XLOOKUP(Tabla1[[#This Row],[Descripción]],Tabla10[Descripción],Tabla10[CODIGO PRESUPUESTARIO],0))</f>
        <v>2.2.3.1.01</v>
      </c>
      <c r="R324" s="500" t="s">
        <v>2001</v>
      </c>
    </row>
    <row r="325" spans="2:18" ht="25.5">
      <c r="B325" s="190" t="e">
        <f>IF('Formulario PPGR3'!$G325="","",CONCATENATE('Formulario PPGR3'!$C325,".",'Formulario PPGR3'!$D325,".",'Formulario PPGR3'!$E325,".",'Formulario PPGR3'!$F325))</f>
        <v>#REF!</v>
      </c>
      <c r="C325" s="190" t="e">
        <f>IF('Formulario PPGR3'!$G325="","",'Formulario PPGR1'!#REF!)</f>
        <v>#REF!</v>
      </c>
      <c r="D325" s="190" t="e">
        <f>IF('Formulario PPGR3'!$G325="","",'Formulario PPGR1'!#REF!)</f>
        <v>#REF!</v>
      </c>
      <c r="E325" s="190" t="e">
        <f>IF('Formulario PPGR3'!$G325="","",'Formulario PPGR1'!#REF!)</f>
        <v>#REF!</v>
      </c>
      <c r="F325" s="190" t="e">
        <f>IF('Formulario PPGR3'!$G325="","",'Formulario PPGR1'!#REF!)</f>
        <v>#REF!</v>
      </c>
      <c r="G325" s="507" t="s">
        <v>798</v>
      </c>
      <c r="H325" s="497" t="str" cm="1">
        <f t="array" ref="H325">IF(Tabla1[[#This Row],[Código_Actividad]]="","",_xlfn.XLOOKUP(Tabla1[[#This Row],[Código_Actividad]],CodigoActividad,Tabla2[Actividades Programables Presupuestables],"",0))</f>
        <v>Supervisión a los 10 SRS  para validar el cumplimiento de los procedimientos del SUTMER.</v>
      </c>
      <c r="I325" s="498">
        <f>IFERROR(VLOOKUP('Formulario PPGR3'!$G325,'Formulario PPGR2'!$H$9:$V$721,15,FALSE),"")</f>
        <v>10</v>
      </c>
      <c r="J325" s="502" t="s">
        <v>2002</v>
      </c>
      <c r="K325" s="500" t="s">
        <v>2061</v>
      </c>
      <c r="L325" s="501" t="s">
        <v>2003</v>
      </c>
      <c r="M325" s="499" t="str">
        <f>IF(Tabla1[[#This Row],[Descripción]]="","",_xlfn.XLOOKUP(Tabla1[[#This Row],[Descripción]],Tabla10[Descripción],Tabla10[Unidad de Medida],"",0))</f>
        <v>galon</v>
      </c>
      <c r="N325" s="509">
        <v>280</v>
      </c>
      <c r="O325" s="511">
        <f>IF(Tabla1[[#This Row],[Descripción]]="","",_xlfn.XLOOKUP(Tabla1[[#This Row],[Descripción]],Tabla10[Descripción],Tabla10[Precio Unitario],0))</f>
        <v>240</v>
      </c>
      <c r="P325" s="511">
        <f>IF(Tabla1[[#This Row],[Cantidad de Insumos]]="","",Tabla1[[#This Row],[Precio Unitario]]*Tabla1[[#This Row],[Cantidad de Insumos]])</f>
        <v>67200</v>
      </c>
      <c r="Q325" s="511" t="str">
        <f>IF(Tabla1[[#This Row],[Descripción]]="","",_xlfn.XLOOKUP(Tabla1[[#This Row],[Descripción]],Tabla10[Descripción],Tabla10[CODIGO PRESUPUESTARIO],0))</f>
        <v>2.3.7.1.02</v>
      </c>
      <c r="R325" s="500" t="s">
        <v>2001</v>
      </c>
    </row>
    <row r="326" spans="2:18">
      <c r="B326" s="190" t="e">
        <f>IF('Formulario PPGR3'!$G326="","",CONCATENATE('Formulario PPGR3'!$C326,".",'Formulario PPGR3'!$D326,".",'Formulario PPGR3'!$E326,".",'Formulario PPGR3'!$F326))</f>
        <v>#REF!</v>
      </c>
      <c r="C326" s="190" t="e">
        <f>IF('Formulario PPGR3'!$G326="","",'Formulario PPGR1'!#REF!)</f>
        <v>#REF!</v>
      </c>
      <c r="D326" s="190" t="e">
        <f>IF('Formulario PPGR3'!$G326="","",'Formulario PPGR1'!#REF!)</f>
        <v>#REF!</v>
      </c>
      <c r="E326" s="190" t="e">
        <f>IF('Formulario PPGR3'!$G326="","",'Formulario PPGR1'!#REF!)</f>
        <v>#REF!</v>
      </c>
      <c r="F326" s="190" t="e">
        <f>IF('Formulario PPGR3'!$G326="","",'Formulario PPGR1'!#REF!)</f>
        <v>#REF!</v>
      </c>
      <c r="G326" s="507" t="s">
        <v>2065</v>
      </c>
      <c r="H326" s="497" t="str" cm="1">
        <f t="array" ref="H326">IF(Tabla1[[#This Row],[Código_Actividad]]="","",_xlfn.XLOOKUP(Tabla1[[#This Row],[Código_Actividad]],CodigoActividad,Tabla2[Actividades Programables Presupuestables],"",0))</f>
        <v/>
      </c>
      <c r="I326" s="498" t="str">
        <f>IFERROR(VLOOKUP('Formulario PPGR3'!$G326,'Formulario PPGR2'!$H$9:$V$721,15,FALSE),"")</f>
        <v/>
      </c>
      <c r="J326" s="502" t="s">
        <v>2004</v>
      </c>
      <c r="K326" s="500" t="s">
        <v>2060</v>
      </c>
      <c r="L326" s="501" t="s">
        <v>2019</v>
      </c>
      <c r="M326" s="499" t="str">
        <f>IF(Tabla1[[#This Row],[Descripción]]="","",_xlfn.XLOOKUP(Tabla1[[#This Row],[Descripción]],Tabla10[Descripción],Tabla10[Unidad de Medida],"",0))</f>
        <v>Depósito</v>
      </c>
      <c r="N326" s="509">
        <v>10</v>
      </c>
      <c r="O326" s="511">
        <f>IF(Tabla1[[#This Row],[Descripción]]="","",_xlfn.XLOOKUP(Tabla1[[#This Row],[Descripción]],Tabla10[Descripción],Tabla10[Precio Unitario],0))</f>
        <v>4750</v>
      </c>
      <c r="P326" s="511">
        <f>IF(Tabla1[[#This Row],[Cantidad de Insumos]]="","",Tabla1[[#This Row],[Precio Unitario]]*Tabla1[[#This Row],[Cantidad de Insumos]])</f>
        <v>47500</v>
      </c>
      <c r="Q326" s="511" t="str">
        <f>IF(Tabla1[[#This Row],[Descripción]]="","",_xlfn.XLOOKUP(Tabla1[[#This Row],[Descripción]],Tabla10[Descripción],Tabla10[CODIGO PRESUPUESTARIO],0))</f>
        <v>2.2.3.1.01</v>
      </c>
      <c r="R326" s="500" t="s">
        <v>2001</v>
      </c>
    </row>
    <row r="327" spans="2:18">
      <c r="B327" s="190" t="e">
        <f>IF('Formulario PPGR3'!$G327="","",CONCATENATE('Formulario PPGR3'!$C327,".",'Formulario PPGR3'!$D327,".",'Formulario PPGR3'!$E327,".",'Formulario PPGR3'!$F327))</f>
        <v>#REF!</v>
      </c>
      <c r="C327" s="190" t="e">
        <f>IF('Formulario PPGR3'!$G327="","",'Formulario PPGR1'!#REF!)</f>
        <v>#REF!</v>
      </c>
      <c r="D327" s="190" t="e">
        <f>IF('Formulario PPGR3'!$G327="","",'Formulario PPGR1'!#REF!)</f>
        <v>#REF!</v>
      </c>
      <c r="E327" s="190" t="e">
        <f>IF('Formulario PPGR3'!$G327="","",'Formulario PPGR1'!#REF!)</f>
        <v>#REF!</v>
      </c>
      <c r="F327" s="190" t="e">
        <f>IF('Formulario PPGR3'!$G327="","",'Formulario PPGR1'!#REF!)</f>
        <v>#REF!</v>
      </c>
      <c r="G327" s="507" t="s">
        <v>2065</v>
      </c>
      <c r="H327" s="497" t="str" cm="1">
        <f t="array" ref="H327">IF(Tabla1[[#This Row],[Código_Actividad]]="","",_xlfn.XLOOKUP(Tabla1[[#This Row],[Código_Actividad]],CodigoActividad,Tabla2[Actividades Programables Presupuestables],"",0))</f>
        <v/>
      </c>
      <c r="I327" s="498" t="str">
        <f>IFERROR(VLOOKUP('Formulario PPGR3'!$G327,'Formulario PPGR2'!$H$9:$V$721,15,FALSE),"")</f>
        <v/>
      </c>
      <c r="J327" s="502" t="s">
        <v>2004</v>
      </c>
      <c r="K327" s="500" t="s">
        <v>2060</v>
      </c>
      <c r="L327" s="501" t="s">
        <v>2020</v>
      </c>
      <c r="M327" s="499" t="str">
        <f>IF(Tabla1[[#This Row],[Descripción]]="","",_xlfn.XLOOKUP(Tabla1[[#This Row],[Descripción]],Tabla10[Descripción],Tabla10[Unidad de Medida],"",0))</f>
        <v>Depósito</v>
      </c>
      <c r="N327" s="509">
        <v>20</v>
      </c>
      <c r="O327" s="511">
        <f>IF(Tabla1[[#This Row],[Descripción]]="","",_xlfn.XLOOKUP(Tabla1[[#This Row],[Descripción]],Tabla10[Descripción],Tabla10[Precio Unitario],0))</f>
        <v>3900</v>
      </c>
      <c r="P327" s="511">
        <f>IF(Tabla1[[#This Row],[Cantidad de Insumos]]="","",Tabla1[[#This Row],[Precio Unitario]]*Tabla1[[#This Row],[Cantidad de Insumos]])</f>
        <v>78000</v>
      </c>
      <c r="Q327" s="511" t="str">
        <f>IF(Tabla1[[#This Row],[Descripción]]="","",_xlfn.XLOOKUP(Tabla1[[#This Row],[Descripción]],Tabla10[Descripción],Tabla10[CODIGO PRESUPUESTARIO],0))</f>
        <v>2.2.3.1.01</v>
      </c>
      <c r="R327" s="500" t="s">
        <v>2001</v>
      </c>
    </row>
    <row r="328" spans="2:18">
      <c r="B328" s="190" t="e">
        <f>IF('Formulario PPGR3'!$G328="","",CONCATENATE('Formulario PPGR3'!$C328,".",'Formulario PPGR3'!$D328,".",'Formulario PPGR3'!$E328,".",'Formulario PPGR3'!$F328))</f>
        <v>#REF!</v>
      </c>
      <c r="C328" s="190" t="e">
        <f>IF('Formulario PPGR3'!$G328="","",'Formulario PPGR1'!#REF!)</f>
        <v>#REF!</v>
      </c>
      <c r="D328" s="190" t="e">
        <f>IF('Formulario PPGR3'!$G328="","",'Formulario PPGR1'!#REF!)</f>
        <v>#REF!</v>
      </c>
      <c r="E328" s="190" t="e">
        <f>IF('Formulario PPGR3'!$G328="","",'Formulario PPGR1'!#REF!)</f>
        <v>#REF!</v>
      </c>
      <c r="F328" s="190" t="e">
        <f>IF('Formulario PPGR3'!$G328="","",'Formulario PPGR1'!#REF!)</f>
        <v>#REF!</v>
      </c>
      <c r="G328" s="507" t="s">
        <v>2065</v>
      </c>
      <c r="H328" s="497" t="str" cm="1">
        <f t="array" ref="H328">IF(Tabla1[[#This Row],[Código_Actividad]]="","",_xlfn.XLOOKUP(Tabla1[[#This Row],[Código_Actividad]],CodigoActividad,Tabla2[Actividades Programables Presupuestables],"",0))</f>
        <v/>
      </c>
      <c r="I328" s="498" t="str">
        <f>IFERROR(VLOOKUP('Formulario PPGR3'!$G328,'Formulario PPGR2'!$H$9:$V$721,15,FALSE),"")</f>
        <v/>
      </c>
      <c r="J328" s="502" t="s">
        <v>2002</v>
      </c>
      <c r="K328" s="500" t="s">
        <v>2061</v>
      </c>
      <c r="L328" s="501" t="s">
        <v>2003</v>
      </c>
      <c r="M328" s="499" t="str">
        <f>IF(Tabla1[[#This Row],[Descripción]]="","",_xlfn.XLOOKUP(Tabla1[[#This Row],[Descripción]],Tabla10[Descripción],Tabla10[Unidad de Medida],"",0))</f>
        <v>galon</v>
      </c>
      <c r="N328" s="509">
        <v>200</v>
      </c>
      <c r="O328" s="511">
        <f>IF(Tabla1[[#This Row],[Descripción]]="","",_xlfn.XLOOKUP(Tabla1[[#This Row],[Descripción]],Tabla10[Descripción],Tabla10[Precio Unitario],0))</f>
        <v>240</v>
      </c>
      <c r="P328" s="511">
        <f>IF(Tabla1[[#This Row],[Cantidad de Insumos]]="","",Tabla1[[#This Row],[Precio Unitario]]*Tabla1[[#This Row],[Cantidad de Insumos]])</f>
        <v>48000</v>
      </c>
      <c r="Q328" s="511" t="str">
        <f>IF(Tabla1[[#This Row],[Descripción]]="","",_xlfn.XLOOKUP(Tabla1[[#This Row],[Descripción]],Tabla10[Descripción],Tabla10[CODIGO PRESUPUESTARIO],0))</f>
        <v>2.3.7.1.02</v>
      </c>
      <c r="R328" s="500" t="s">
        <v>2001</v>
      </c>
    </row>
    <row r="329" spans="2:18" ht="25.5">
      <c r="B329" s="190" t="e">
        <f>IF('Formulario PPGR3'!$G329="","",CONCATENATE('Formulario PPGR3'!$C329,".",'Formulario PPGR3'!$D329,".",'Formulario PPGR3'!$E329,".",'Formulario PPGR3'!$F329))</f>
        <v>#REF!</v>
      </c>
      <c r="C329" s="190" t="e">
        <f>IF('Formulario PPGR3'!$G329="","",'Formulario PPGR1'!#REF!)</f>
        <v>#REF!</v>
      </c>
      <c r="D329" s="190" t="e">
        <f>IF('Formulario PPGR3'!$G329="","",'Formulario PPGR1'!#REF!)</f>
        <v>#REF!</v>
      </c>
      <c r="E329" s="190" t="e">
        <f>IF('Formulario PPGR3'!$G329="","",'Formulario PPGR1'!#REF!)</f>
        <v>#REF!</v>
      </c>
      <c r="F329" s="190" t="e">
        <f>IF('Formulario PPGR3'!$G329="","",'Formulario PPGR1'!#REF!)</f>
        <v>#REF!</v>
      </c>
      <c r="G329" s="507" t="s">
        <v>1688</v>
      </c>
      <c r="H329" s="497" t="str" cm="1">
        <f t="array" ref="H329">IF(Tabla1[[#This Row],[Código_Actividad]]="","",_xlfn.XLOOKUP(Tabla1[[#This Row],[Código_Actividad]],CodigoActividad,Tabla2[Actividades Programables Presupuestables],"",0))</f>
        <v>Implementación del proyecto de Telediagnóstico en regiones priorizadas.</v>
      </c>
      <c r="I329" s="498">
        <f>IFERROR(VLOOKUP('Formulario PPGR3'!$G329,'Formulario PPGR2'!$H$9:$V$721,15,FALSE),"")</f>
        <v>1</v>
      </c>
      <c r="J329" s="502" t="s">
        <v>2039</v>
      </c>
      <c r="K329" s="500" t="str">
        <f>IF(Tabla1[[#This Row],[Insumos]]="","",_xlfn.XLOOKUP(Tabla1[[#This Row],[Insumos]],Tabla10[Insumo],Tabla10[InsumoAbrev],"",0))</f>
        <v>lsEquiposComputos</v>
      </c>
      <c r="L329" s="501" t="s">
        <v>2040</v>
      </c>
      <c r="M329" s="499" t="str">
        <f>IF(Tabla1[[#This Row],[Descripción]]="","",_xlfn.XLOOKUP(Tabla1[[#This Row],[Descripción]],Tabla10[Descripción],Tabla10[Unidad de Medida],"",0))</f>
        <v>unidad</v>
      </c>
      <c r="N329" s="509">
        <v>10</v>
      </c>
      <c r="O329" s="511">
        <f>IF(Tabla1[[#This Row],[Descripción]]="","",_xlfn.XLOOKUP(Tabla1[[#This Row],[Descripción]],Tabla10[Descripción],Tabla10[Precio Unitario],0))</f>
        <v>56724</v>
      </c>
      <c r="P329" s="511">
        <f>IF(Tabla1[[#This Row],[Cantidad de Insumos]]="","",Tabla1[[#This Row],[Precio Unitario]]*Tabla1[[#This Row],[Cantidad de Insumos]])</f>
        <v>567240</v>
      </c>
      <c r="Q329" s="511" t="str">
        <f>IF(Tabla1[[#This Row],[Descripción]]="","",_xlfn.XLOOKUP(Tabla1[[#This Row],[Descripción]],Tabla10[Descripción],Tabla10[CODIGO PRESUPUESTARIO],0))</f>
        <v>2.6.1.3.01</v>
      </c>
      <c r="R329" s="500" t="s">
        <v>2001</v>
      </c>
    </row>
    <row r="330" spans="2:18" ht="25.5">
      <c r="B330" s="190" t="e">
        <f>IF('Formulario PPGR3'!$G330="","",CONCATENATE('Formulario PPGR3'!$C330,".",'Formulario PPGR3'!$D330,".",'Formulario PPGR3'!$E330,".",'Formulario PPGR3'!$F330))</f>
        <v>#REF!</v>
      </c>
      <c r="C330" s="190" t="e">
        <f>IF('Formulario PPGR3'!$G330="","",'Formulario PPGR1'!#REF!)</f>
        <v>#REF!</v>
      </c>
      <c r="D330" s="190" t="e">
        <f>IF('Formulario PPGR3'!$G330="","",'Formulario PPGR1'!#REF!)</f>
        <v>#REF!</v>
      </c>
      <c r="E330" s="190" t="e">
        <f>IF('Formulario PPGR3'!$G330="","",'Formulario PPGR1'!#REF!)</f>
        <v>#REF!</v>
      </c>
      <c r="F330" s="190" t="e">
        <f>IF('Formulario PPGR3'!$G330="","",'Formulario PPGR1'!#REF!)</f>
        <v>#REF!</v>
      </c>
      <c r="G330" s="507" t="s">
        <v>1688</v>
      </c>
      <c r="H330" s="497" t="str" cm="1">
        <f t="array" ref="H330">IF(Tabla1[[#This Row],[Código_Actividad]]="","",_xlfn.XLOOKUP(Tabla1[[#This Row],[Código_Actividad]],CodigoActividad,Tabla2[Actividades Programables Presupuestables],"",0))</f>
        <v>Implementación del proyecto de Telediagnóstico en regiones priorizadas.</v>
      </c>
      <c r="I330" s="498">
        <f>IFERROR(VLOOKUP('Formulario PPGR3'!$G330,'Formulario PPGR2'!$H$9:$V$721,15,FALSE),"")</f>
        <v>1</v>
      </c>
      <c r="J330" s="502" t="s">
        <v>2039</v>
      </c>
      <c r="K330" s="500" t="str">
        <f>IF(Tabla1[[#This Row],[Insumos]]="","",_xlfn.XLOOKUP(Tabla1[[#This Row],[Insumos]],Tabla10[Insumo],Tabla10[InsumoAbrev],"",0))</f>
        <v>lsEquiposComputos</v>
      </c>
      <c r="L330" s="501" t="s">
        <v>2041</v>
      </c>
      <c r="M330" s="499" t="str">
        <f>IF(Tabla1[[#This Row],[Descripción]]="","",_xlfn.XLOOKUP(Tabla1[[#This Row],[Descripción]],Tabla10[Descripción],Tabla10[Unidad de Medida],"",0))</f>
        <v>unidad</v>
      </c>
      <c r="N330" s="509">
        <v>10</v>
      </c>
      <c r="O330" s="511">
        <f>IF(Tabla1[[#This Row],[Descripción]]="","",_xlfn.XLOOKUP(Tabla1[[#This Row],[Descripción]],Tabla10[Descripción],Tabla10[Precio Unitario],0))</f>
        <v>32499</v>
      </c>
      <c r="P330" s="511">
        <f>IF(Tabla1[[#This Row],[Cantidad de Insumos]]="","",Tabla1[[#This Row],[Precio Unitario]]*Tabla1[[#This Row],[Cantidad de Insumos]])</f>
        <v>324990</v>
      </c>
      <c r="Q330" s="511" t="str">
        <f>IF(Tabla1[[#This Row],[Descripción]]="","",_xlfn.XLOOKUP(Tabla1[[#This Row],[Descripción]],Tabla10[Descripción],Tabla10[CODIGO PRESUPUESTARIO],0))</f>
        <v>2.6.1.3.01</v>
      </c>
      <c r="R330" s="500" t="s">
        <v>2001</v>
      </c>
    </row>
    <row r="331" spans="2:18" ht="25.5">
      <c r="B331" s="190" t="e">
        <f>IF('Formulario PPGR3'!$G331="","",CONCATENATE('Formulario PPGR3'!$C331,".",'Formulario PPGR3'!$D331,".",'Formulario PPGR3'!$E331,".",'Formulario PPGR3'!$F331))</f>
        <v>#REF!</v>
      </c>
      <c r="C331" s="190" t="e">
        <f>IF('Formulario PPGR3'!$G331="","",'Formulario PPGR1'!#REF!)</f>
        <v>#REF!</v>
      </c>
      <c r="D331" s="190" t="e">
        <f>IF('Formulario PPGR3'!$G331="","",'Formulario PPGR1'!#REF!)</f>
        <v>#REF!</v>
      </c>
      <c r="E331" s="190" t="e">
        <f>IF('Formulario PPGR3'!$G331="","",'Formulario PPGR1'!#REF!)</f>
        <v>#REF!</v>
      </c>
      <c r="F331" s="190" t="e">
        <f>IF('Formulario PPGR3'!$G331="","",'Formulario PPGR1'!#REF!)</f>
        <v>#REF!</v>
      </c>
      <c r="G331" s="507" t="s">
        <v>1688</v>
      </c>
      <c r="H331" s="497" t="str" cm="1">
        <f t="array" ref="H331">IF(Tabla1[[#This Row],[Código_Actividad]]="","",_xlfn.XLOOKUP(Tabla1[[#This Row],[Código_Actividad]],CodigoActividad,Tabla2[Actividades Programables Presupuestables],"",0))</f>
        <v>Implementación del proyecto de Telediagnóstico en regiones priorizadas.</v>
      </c>
      <c r="I331" s="498">
        <f>IFERROR(VLOOKUP('Formulario PPGR3'!$G331,'Formulario PPGR2'!$H$9:$V$721,15,FALSE),"")</f>
        <v>1</v>
      </c>
      <c r="J331" s="502" t="s">
        <v>2039</v>
      </c>
      <c r="K331" s="500" t="str">
        <f>IF(Tabla1[[#This Row],[Insumos]]="","",_xlfn.XLOOKUP(Tabla1[[#This Row],[Insumos]],Tabla10[Insumo],Tabla10[InsumoAbrev],"",0))</f>
        <v>lsEquiposComputos</v>
      </c>
      <c r="L331" s="501" t="s">
        <v>2042</v>
      </c>
      <c r="M331" s="499" t="str">
        <f>IF(Tabla1[[#This Row],[Descripción]]="","",_xlfn.XLOOKUP(Tabla1[[#This Row],[Descripción]],Tabla10[Descripción],Tabla10[Unidad de Medida],"",0))</f>
        <v>unidad</v>
      </c>
      <c r="N331" s="509">
        <v>10</v>
      </c>
      <c r="O331" s="511">
        <f>IF(Tabla1[[#This Row],[Descripción]]="","",_xlfn.XLOOKUP(Tabla1[[#This Row],[Descripción]],Tabla10[Descripción],Tabla10[Precio Unitario],0))</f>
        <v>54000</v>
      </c>
      <c r="P331" s="511">
        <f>IF(Tabla1[[#This Row],[Cantidad de Insumos]]="","",Tabla1[[#This Row],[Precio Unitario]]*Tabla1[[#This Row],[Cantidad de Insumos]])</f>
        <v>540000</v>
      </c>
      <c r="Q331" s="511" t="str">
        <f>IF(Tabla1[[#This Row],[Descripción]]="","",_xlfn.XLOOKUP(Tabla1[[#This Row],[Descripción]],Tabla10[Descripción],Tabla10[CODIGO PRESUPUESTARIO],0))</f>
        <v>2.6.1.3.01</v>
      </c>
      <c r="R331" s="500" t="s">
        <v>2001</v>
      </c>
    </row>
    <row r="332" spans="2:18" ht="25.5">
      <c r="B332" s="190" t="e">
        <f>IF('Formulario PPGR3'!$G332="","",CONCATENATE('Formulario PPGR3'!$C332,".",'Formulario PPGR3'!$D332,".",'Formulario PPGR3'!$E332,".",'Formulario PPGR3'!$F332))</f>
        <v>#REF!</v>
      </c>
      <c r="C332" s="190" t="e">
        <f>IF('Formulario PPGR3'!$G332="","",'Formulario PPGR1'!#REF!)</f>
        <v>#REF!</v>
      </c>
      <c r="D332" s="190" t="e">
        <f>IF('Formulario PPGR3'!$G332="","",'Formulario PPGR1'!#REF!)</f>
        <v>#REF!</v>
      </c>
      <c r="E332" s="190" t="e">
        <f>IF('Formulario PPGR3'!$G332="","",'Formulario PPGR1'!#REF!)</f>
        <v>#REF!</v>
      </c>
      <c r="F332" s="190" t="e">
        <f>IF('Formulario PPGR3'!$G332="","",'Formulario PPGR1'!#REF!)</f>
        <v>#REF!</v>
      </c>
      <c r="G332" s="507" t="s">
        <v>1688</v>
      </c>
      <c r="H332" s="497" t="str" cm="1">
        <f t="array" ref="H332">IF(Tabla1[[#This Row],[Código_Actividad]]="","",_xlfn.XLOOKUP(Tabla1[[#This Row],[Código_Actividad]],CodigoActividad,Tabla2[Actividades Programables Presupuestables],"",0))</f>
        <v>Implementación del proyecto de Telediagnóstico en regiones priorizadas.</v>
      </c>
      <c r="I332" s="498">
        <f>IFERROR(VLOOKUP('Formulario PPGR3'!$G332,'Formulario PPGR2'!$H$9:$V$721,15,FALSE),"")</f>
        <v>1</v>
      </c>
      <c r="J332" s="502" t="s">
        <v>2023</v>
      </c>
      <c r="K332" s="500" t="str">
        <f>IF(Tabla1[[#This Row],[Insumos]]="","",_xlfn.XLOOKUP(Tabla1[[#This Row],[Insumos]],Tabla10[Insumo],Tabla10[InsumoAbrev],"",0))</f>
        <v>lsMueblesdeOficina</v>
      </c>
      <c r="L332" s="501" t="s">
        <v>2066</v>
      </c>
      <c r="M332" s="499" t="str">
        <f>IF(Tabla1[[#This Row],[Descripción]]="","",_xlfn.XLOOKUP(Tabla1[[#This Row],[Descripción]],Tabla10[Descripción],Tabla10[Unidad de Medida],"",0))</f>
        <v>unidad</v>
      </c>
      <c r="N332" s="509">
        <v>5</v>
      </c>
      <c r="O332" s="511">
        <f>IF(Tabla1[[#This Row],[Descripción]]="","",_xlfn.XLOOKUP(Tabla1[[#This Row],[Descripción]],Tabla10[Descripción],Tabla10[Precio Unitario],0))</f>
        <v>5900</v>
      </c>
      <c r="P332" s="511">
        <f>IF(Tabla1[[#This Row],[Cantidad de Insumos]]="","",Tabla1[[#This Row],[Precio Unitario]]*Tabla1[[#This Row],[Cantidad de Insumos]])</f>
        <v>29500</v>
      </c>
      <c r="Q332" s="511" t="str">
        <f>IF(Tabla1[[#This Row],[Descripción]]="","",_xlfn.XLOOKUP(Tabla1[[#This Row],[Descripción]],Tabla10[Descripción],Tabla10[CODIGO PRESUPUESTARIO],0))</f>
        <v>2.6.1.1.02</v>
      </c>
      <c r="R332" s="500" t="s">
        <v>2001</v>
      </c>
    </row>
    <row r="333" spans="2:18" ht="25.5">
      <c r="B333" s="190" t="e">
        <f>IF('Formulario PPGR3'!$G333="","",CONCATENATE('Formulario PPGR3'!$C333,".",'Formulario PPGR3'!$D333,".",'Formulario PPGR3'!$E333,".",'Formulario PPGR3'!$F333))</f>
        <v>#REF!</v>
      </c>
      <c r="C333" s="190" t="e">
        <f>IF('Formulario PPGR3'!$G333="","",'Formulario PPGR1'!#REF!)</f>
        <v>#REF!</v>
      </c>
      <c r="D333" s="190" t="e">
        <f>IF('Formulario PPGR3'!$G333="","",'Formulario PPGR1'!#REF!)</f>
        <v>#REF!</v>
      </c>
      <c r="E333" s="190" t="e">
        <f>IF('Formulario PPGR3'!$G333="","",'Formulario PPGR1'!#REF!)</f>
        <v>#REF!</v>
      </c>
      <c r="F333" s="190" t="e">
        <f>IF('Formulario PPGR3'!$G333="","",'Formulario PPGR1'!#REF!)</f>
        <v>#REF!</v>
      </c>
      <c r="G333" s="507" t="s">
        <v>1688</v>
      </c>
      <c r="H333" s="497" t="str" cm="1">
        <f t="array" ref="H333">IF(Tabla1[[#This Row],[Código_Actividad]]="","",_xlfn.XLOOKUP(Tabla1[[#This Row],[Código_Actividad]],CodigoActividad,Tabla2[Actividades Programables Presupuestables],"",0))</f>
        <v>Implementación del proyecto de Telediagnóstico en regiones priorizadas.</v>
      </c>
      <c r="I333" s="498">
        <f>IFERROR(VLOOKUP('Formulario PPGR3'!$G333,'Formulario PPGR2'!$H$9:$V$721,15,FALSE),"")</f>
        <v>1</v>
      </c>
      <c r="J333" s="502" t="s">
        <v>2023</v>
      </c>
      <c r="K333" s="500" t="str">
        <f>IF(Tabla1[[#This Row],[Insumos]]="","",_xlfn.XLOOKUP(Tabla1[[#This Row],[Insumos]],Tabla10[Insumo],Tabla10[InsumoAbrev],"",0))</f>
        <v>lsMueblesdeOficina</v>
      </c>
      <c r="L333" s="501" t="s">
        <v>2048</v>
      </c>
      <c r="M333" s="499" t="str">
        <f>IF(Tabla1[[#This Row],[Descripción]]="","",_xlfn.XLOOKUP(Tabla1[[#This Row],[Descripción]],Tabla10[Descripción],Tabla10[Unidad de Medida],"",0))</f>
        <v>unidad</v>
      </c>
      <c r="N333" s="509">
        <v>2</v>
      </c>
      <c r="O333" s="511">
        <f>IF(Tabla1[[#This Row],[Descripción]]="","",_xlfn.XLOOKUP(Tabla1[[#This Row],[Descripción]],Tabla10[Descripción],Tabla10[Precio Unitario],0))</f>
        <v>6938.4</v>
      </c>
      <c r="P333" s="511">
        <f>IF(Tabla1[[#This Row],[Cantidad de Insumos]]="","",Tabla1[[#This Row],[Precio Unitario]]*Tabla1[[#This Row],[Cantidad de Insumos]])</f>
        <v>13876.8</v>
      </c>
      <c r="Q333" s="511" t="str">
        <f>IF(Tabla1[[#This Row],[Descripción]]="","",_xlfn.XLOOKUP(Tabla1[[#This Row],[Descripción]],Tabla10[Descripción],Tabla10[CODIGO PRESUPUESTARIO],0))</f>
        <v>2.6.1.1.02</v>
      </c>
      <c r="R333" s="500" t="s">
        <v>2001</v>
      </c>
    </row>
    <row r="334" spans="2:18" ht="25.5">
      <c r="B334" s="190" t="e">
        <f>IF('Formulario PPGR3'!$G334="","",CONCATENATE('Formulario PPGR3'!$C334,".",'Formulario PPGR3'!$D334,".",'Formulario PPGR3'!$E334,".",'Formulario PPGR3'!$F334))</f>
        <v>#REF!</v>
      </c>
      <c r="C334" s="190" t="e">
        <f>IF('Formulario PPGR3'!$G334="","",'Formulario PPGR1'!#REF!)</f>
        <v>#REF!</v>
      </c>
      <c r="D334" s="190" t="e">
        <f>IF('Formulario PPGR3'!$G334="","",'Formulario PPGR1'!#REF!)</f>
        <v>#REF!</v>
      </c>
      <c r="E334" s="190" t="e">
        <f>IF('Formulario PPGR3'!$G334="","",'Formulario PPGR1'!#REF!)</f>
        <v>#REF!</v>
      </c>
      <c r="F334" s="190" t="e">
        <f>IF('Formulario PPGR3'!$G334="","",'Formulario PPGR1'!#REF!)</f>
        <v>#REF!</v>
      </c>
      <c r="G334" s="507" t="s">
        <v>1688</v>
      </c>
      <c r="H334" s="497" t="str" cm="1">
        <f t="array" ref="H334">IF(Tabla1[[#This Row],[Código_Actividad]]="","",_xlfn.XLOOKUP(Tabla1[[#This Row],[Código_Actividad]],CodigoActividad,Tabla2[Actividades Programables Presupuestables],"",0))</f>
        <v>Implementación del proyecto de Telediagnóstico en regiones priorizadas.</v>
      </c>
      <c r="I334" s="498">
        <f>IFERROR(VLOOKUP('Formulario PPGR3'!$G334,'Formulario PPGR2'!$H$9:$V$721,15,FALSE),"")</f>
        <v>1</v>
      </c>
      <c r="J334" s="502" t="s">
        <v>2023</v>
      </c>
      <c r="K334" s="500" t="str">
        <f>IF(Tabla1[[#This Row],[Insumos]]="","",_xlfn.XLOOKUP(Tabla1[[#This Row],[Insumos]],Tabla10[Insumo],Tabla10[InsumoAbrev],"",0))</f>
        <v>lsMueblesdeOficina</v>
      </c>
      <c r="L334" s="501" t="s">
        <v>2067</v>
      </c>
      <c r="M334" s="499" t="str">
        <f>IF(Tabla1[[#This Row],[Descripción]]="","",_xlfn.XLOOKUP(Tabla1[[#This Row],[Descripción]],Tabla10[Descripción],Tabla10[Unidad de Medida],"",0))</f>
        <v>unidad</v>
      </c>
      <c r="N334" s="509">
        <v>5</v>
      </c>
      <c r="O334" s="511">
        <f>IF(Tabla1[[#This Row],[Descripción]]="","",_xlfn.XLOOKUP(Tabla1[[#This Row],[Descripción]],Tabla10[Descripción],Tabla10[Precio Unitario],0))</f>
        <v>5605</v>
      </c>
      <c r="P334" s="511">
        <f>IF(Tabla1[[#This Row],[Cantidad de Insumos]]="","",Tabla1[[#This Row],[Precio Unitario]]*Tabla1[[#This Row],[Cantidad de Insumos]])</f>
        <v>28025</v>
      </c>
      <c r="Q334" s="511" t="str">
        <f>IF(Tabla1[[#This Row],[Descripción]]="","",_xlfn.XLOOKUP(Tabla1[[#This Row],[Descripción]],Tabla10[Descripción],Tabla10[CODIGO PRESUPUESTARIO],0))</f>
        <v>2.6.1.1.02</v>
      </c>
      <c r="R334" s="500" t="s">
        <v>2001</v>
      </c>
    </row>
    <row r="335" spans="2:18" ht="25.5">
      <c r="B335" s="190" t="e">
        <f>IF('Formulario PPGR3'!$G335="","",CONCATENATE('Formulario PPGR3'!$C335,".",'Formulario PPGR3'!$D335,".",'Formulario PPGR3'!$E335,".",'Formulario PPGR3'!$F335))</f>
        <v>#REF!</v>
      </c>
      <c r="C335" s="190" t="e">
        <f>IF('Formulario PPGR3'!$G335="","",'Formulario PPGR1'!#REF!)</f>
        <v>#REF!</v>
      </c>
      <c r="D335" s="190" t="e">
        <f>IF('Formulario PPGR3'!$G335="","",'Formulario PPGR1'!#REF!)</f>
        <v>#REF!</v>
      </c>
      <c r="E335" s="190" t="e">
        <f>IF('Formulario PPGR3'!$G335="","",'Formulario PPGR1'!#REF!)</f>
        <v>#REF!</v>
      </c>
      <c r="F335" s="190" t="e">
        <f>IF('Formulario PPGR3'!$G335="","",'Formulario PPGR1'!#REF!)</f>
        <v>#REF!</v>
      </c>
      <c r="G335" s="507" t="s">
        <v>1688</v>
      </c>
      <c r="H335" s="497" t="str" cm="1">
        <f t="array" ref="H335">IF(Tabla1[[#This Row],[Código_Actividad]]="","",_xlfn.XLOOKUP(Tabla1[[#This Row],[Código_Actividad]],CodigoActividad,Tabla2[Actividades Programables Presupuestables],"",0))</f>
        <v>Implementación del proyecto de Telediagnóstico en regiones priorizadas.</v>
      </c>
      <c r="I335" s="498">
        <f>IFERROR(VLOOKUP('Formulario PPGR3'!$G335,'Formulario PPGR2'!$H$9:$V$721,15,FALSE),"")</f>
        <v>1</v>
      </c>
      <c r="J335" s="502" t="s">
        <v>2023</v>
      </c>
      <c r="K335" s="500" t="str">
        <f>IF(Tabla1[[#This Row],[Insumos]]="","",_xlfn.XLOOKUP(Tabla1[[#This Row],[Insumos]],Tabla10[Insumo],Tabla10[InsumoAbrev],"",0))</f>
        <v>lsMueblesdeOficina</v>
      </c>
      <c r="L335" s="501" t="s">
        <v>2024</v>
      </c>
      <c r="M335" s="499" t="str">
        <f>IF(Tabla1[[#This Row],[Descripción]]="","",_xlfn.XLOOKUP(Tabla1[[#This Row],[Descripción]],Tabla10[Descripción],Tabla10[Unidad de Medida],"",0))</f>
        <v>unidad</v>
      </c>
      <c r="N335" s="509">
        <v>5</v>
      </c>
      <c r="O335" s="511">
        <f>IF(Tabla1[[#This Row],[Descripción]]="","",_xlfn.XLOOKUP(Tabla1[[#This Row],[Descripción]],Tabla10[Descripción],Tabla10[Precio Unitario],0))</f>
        <v>14004.83</v>
      </c>
      <c r="P335" s="511">
        <f>IF(Tabla1[[#This Row],[Cantidad de Insumos]]="","",Tabla1[[#This Row],[Precio Unitario]]*Tabla1[[#This Row],[Cantidad de Insumos]])</f>
        <v>70024.149999999994</v>
      </c>
      <c r="Q335" s="511" t="str">
        <f>IF(Tabla1[[#This Row],[Descripción]]="","",_xlfn.XLOOKUP(Tabla1[[#This Row],[Descripción]],Tabla10[Descripción],Tabla10[CODIGO PRESUPUESTARIO],0))</f>
        <v>2.6.1.1.02</v>
      </c>
      <c r="R335" s="500" t="s">
        <v>2001</v>
      </c>
    </row>
    <row r="336" spans="2:18" ht="25.5">
      <c r="B336" s="190" t="e">
        <f>IF('Formulario PPGR3'!$G336="","",CONCATENATE('Formulario PPGR3'!$C336,".",'Formulario PPGR3'!$D336,".",'Formulario PPGR3'!$E336,".",'Formulario PPGR3'!$F336))</f>
        <v>#REF!</v>
      </c>
      <c r="C336" s="190" t="e">
        <f>IF('Formulario PPGR3'!$G336="","",'Formulario PPGR1'!#REF!)</f>
        <v>#REF!</v>
      </c>
      <c r="D336" s="190" t="e">
        <f>IF('Formulario PPGR3'!$G336="","",'Formulario PPGR1'!#REF!)</f>
        <v>#REF!</v>
      </c>
      <c r="E336" s="190" t="e">
        <f>IF('Formulario PPGR3'!$G336="","",'Formulario PPGR1'!#REF!)</f>
        <v>#REF!</v>
      </c>
      <c r="F336" s="190" t="e">
        <f>IF('Formulario PPGR3'!$G336="","",'Formulario PPGR1'!#REF!)</f>
        <v>#REF!</v>
      </c>
      <c r="G336" s="507" t="s">
        <v>1688</v>
      </c>
      <c r="H336" s="497" t="str" cm="1">
        <f t="array" ref="H336">IF(Tabla1[[#This Row],[Código_Actividad]]="","",_xlfn.XLOOKUP(Tabla1[[#This Row],[Código_Actividad]],CodigoActividad,Tabla2[Actividades Programables Presupuestables],"",0))</f>
        <v>Implementación del proyecto de Telediagnóstico en regiones priorizadas.</v>
      </c>
      <c r="I336" s="498">
        <f>IFERROR(VLOOKUP('Formulario PPGR3'!$G336,'Formulario PPGR2'!$H$9:$V$721,15,FALSE),"")</f>
        <v>1</v>
      </c>
      <c r="J336" s="502" t="s">
        <v>2023</v>
      </c>
      <c r="K336" s="500" t="str">
        <f>IF(Tabla1[[#This Row],[Insumos]]="","",_xlfn.XLOOKUP(Tabla1[[#This Row],[Insumos]],Tabla10[Insumo],Tabla10[InsumoAbrev],"",0))</f>
        <v>lsMueblesdeOficina</v>
      </c>
      <c r="L336" s="501" t="s">
        <v>2068</v>
      </c>
      <c r="M336" s="499" t="str">
        <f>IF(Tabla1[[#This Row],[Descripción]]="","",_xlfn.XLOOKUP(Tabla1[[#This Row],[Descripción]],Tabla10[Descripción],Tabla10[Unidad de Medida],"",0))</f>
        <v>unidad</v>
      </c>
      <c r="N336" s="509">
        <v>5</v>
      </c>
      <c r="O336" s="511">
        <f>IF(Tabla1[[#This Row],[Descripción]]="","",_xlfn.XLOOKUP(Tabla1[[#This Row],[Descripción]],Tabla10[Descripción],Tabla10[Precio Unitario],0))</f>
        <v>14160</v>
      </c>
      <c r="P336" s="511">
        <f>IF(Tabla1[[#This Row],[Cantidad de Insumos]]="","",Tabla1[[#This Row],[Precio Unitario]]*Tabla1[[#This Row],[Cantidad de Insumos]])</f>
        <v>70800</v>
      </c>
      <c r="Q336" s="511" t="str">
        <f>IF(Tabla1[[#This Row],[Descripción]]="","",_xlfn.XLOOKUP(Tabla1[[#This Row],[Descripción]],Tabla10[Descripción],Tabla10[CODIGO PRESUPUESTARIO],0))</f>
        <v>2.6.1.1.01</v>
      </c>
      <c r="R336" s="500" t="s">
        <v>2001</v>
      </c>
    </row>
    <row r="337" spans="2:18" ht="51">
      <c r="B337" s="190" t="e">
        <f>IF('Formulario PPGR3'!$G337="","",CONCATENATE('Formulario PPGR3'!$C337,".",'Formulario PPGR3'!$D337,".",'Formulario PPGR3'!$E337,".",'Formulario PPGR3'!$F337))</f>
        <v>#REF!</v>
      </c>
      <c r="C337" s="190" t="e">
        <f>IF('Formulario PPGR3'!$G337="","",'Formulario PPGR1'!#REF!)</f>
        <v>#REF!</v>
      </c>
      <c r="D337" s="190" t="e">
        <f>IF('Formulario PPGR3'!$G337="","",'Formulario PPGR1'!#REF!)</f>
        <v>#REF!</v>
      </c>
      <c r="E337" s="190" t="e">
        <f>IF('Formulario PPGR3'!$G337="","",'Formulario PPGR1'!#REF!)</f>
        <v>#REF!</v>
      </c>
      <c r="F337" s="190" t="e">
        <f>IF('Formulario PPGR3'!$G337="","",'Formulario PPGR1'!#REF!)</f>
        <v>#REF!</v>
      </c>
      <c r="G337" s="507" t="s">
        <v>1754</v>
      </c>
      <c r="H337" s="497" t="str" cm="1">
        <f t="array" ref="H337">IF(Tabla1[[#This Row],[Código_Actividad]]="","",_xlfn.XLOOKUP(Tabla1[[#This Row],[Código_Actividad]],CodigoActividad,Tabla2[Actividades Programables Presupuestables],"",0))</f>
        <v>Monitoreo a  los 10 SRS en el  pase de lista de verificación SLIPTA para el Fortalecimiento Gerencial y calidad de los Laboratorios  Clínicos , como indicador SISMAP SALUD</v>
      </c>
      <c r="I337" s="498">
        <f>IFERROR(VLOOKUP('Formulario PPGR3'!$G337,'Formulario PPGR2'!$H$9:$V$721,15,FALSE),"")</f>
        <v>10</v>
      </c>
      <c r="J337" s="502" t="s">
        <v>2004</v>
      </c>
      <c r="K337" s="500" t="s">
        <v>2060</v>
      </c>
      <c r="L337" s="501" t="s">
        <v>2019</v>
      </c>
      <c r="M337" s="499" t="str">
        <f>IF(Tabla1[[#This Row],[Descripción]]="","",_xlfn.XLOOKUP(Tabla1[[#This Row],[Descripción]],Tabla10[Descripción],Tabla10[Unidad de Medida],"",0))</f>
        <v>Depósito</v>
      </c>
      <c r="N337" s="509">
        <v>10</v>
      </c>
      <c r="O337" s="511">
        <f>IF(Tabla1[[#This Row],[Descripción]]="","",_xlfn.XLOOKUP(Tabla1[[#This Row],[Descripción]],Tabla10[Descripción],Tabla10[Precio Unitario],0))</f>
        <v>4750</v>
      </c>
      <c r="P337" s="511">
        <f>IF(Tabla1[[#This Row],[Cantidad de Insumos]]="","",Tabla1[[#This Row],[Precio Unitario]]*Tabla1[[#This Row],[Cantidad de Insumos]])</f>
        <v>47500</v>
      </c>
      <c r="Q337" s="511" t="str">
        <f>IF(Tabla1[[#This Row],[Descripción]]="","",_xlfn.XLOOKUP(Tabla1[[#This Row],[Descripción]],Tabla10[Descripción],Tabla10[CODIGO PRESUPUESTARIO],0))</f>
        <v>2.2.3.1.01</v>
      </c>
      <c r="R337" s="500" t="s">
        <v>2001</v>
      </c>
    </row>
    <row r="338" spans="2:18" ht="51">
      <c r="B338" s="190" t="e">
        <f>IF('Formulario PPGR3'!$G338="","",CONCATENATE('Formulario PPGR3'!$C338,".",'Formulario PPGR3'!$D338,".",'Formulario PPGR3'!$E338,".",'Formulario PPGR3'!$F338))</f>
        <v>#REF!</v>
      </c>
      <c r="C338" s="190" t="e">
        <f>IF('Formulario PPGR3'!$G338="","",'Formulario PPGR1'!#REF!)</f>
        <v>#REF!</v>
      </c>
      <c r="D338" s="190" t="e">
        <f>IF('Formulario PPGR3'!$G338="","",'Formulario PPGR1'!#REF!)</f>
        <v>#REF!</v>
      </c>
      <c r="E338" s="190" t="e">
        <f>IF('Formulario PPGR3'!$G338="","",'Formulario PPGR1'!#REF!)</f>
        <v>#REF!</v>
      </c>
      <c r="F338" s="190" t="e">
        <f>IF('Formulario PPGR3'!$G338="","",'Formulario PPGR1'!#REF!)</f>
        <v>#REF!</v>
      </c>
      <c r="G338" s="507" t="s">
        <v>1754</v>
      </c>
      <c r="H338" s="497" t="str" cm="1">
        <f t="array" ref="H338">IF(Tabla1[[#This Row],[Código_Actividad]]="","",_xlfn.XLOOKUP(Tabla1[[#This Row],[Código_Actividad]],CodigoActividad,Tabla2[Actividades Programables Presupuestables],"",0))</f>
        <v>Monitoreo a  los 10 SRS en el  pase de lista de verificación SLIPTA para el Fortalecimiento Gerencial y calidad de los Laboratorios  Clínicos , como indicador SISMAP SALUD</v>
      </c>
      <c r="I338" s="498">
        <f>IFERROR(VLOOKUP('Formulario PPGR3'!$G338,'Formulario PPGR2'!$H$9:$V$721,15,FALSE),"")</f>
        <v>10</v>
      </c>
      <c r="J338" s="502" t="s">
        <v>2004</v>
      </c>
      <c r="K338" s="500" t="s">
        <v>2060</v>
      </c>
      <c r="L338" s="501" t="s">
        <v>2020</v>
      </c>
      <c r="M338" s="499" t="str">
        <f>IF(Tabla1[[#This Row],[Descripción]]="","",_xlfn.XLOOKUP(Tabla1[[#This Row],[Descripción]],Tabla10[Descripción],Tabla10[Unidad de Medida],"",0))</f>
        <v>Depósito</v>
      </c>
      <c r="N338" s="509">
        <v>10</v>
      </c>
      <c r="O338" s="511">
        <f>IF(Tabla1[[#This Row],[Descripción]]="","",_xlfn.XLOOKUP(Tabla1[[#This Row],[Descripción]],Tabla10[Descripción],Tabla10[Precio Unitario],0))</f>
        <v>3900</v>
      </c>
      <c r="P338" s="511">
        <f>IF(Tabla1[[#This Row],[Cantidad de Insumos]]="","",Tabla1[[#This Row],[Precio Unitario]]*Tabla1[[#This Row],[Cantidad de Insumos]])</f>
        <v>39000</v>
      </c>
      <c r="Q338" s="511" t="str">
        <f>IF(Tabla1[[#This Row],[Descripción]]="","",_xlfn.XLOOKUP(Tabla1[[#This Row],[Descripción]],Tabla10[Descripción],Tabla10[CODIGO PRESUPUESTARIO],0))</f>
        <v>2.2.3.1.01</v>
      </c>
      <c r="R338" s="500" t="s">
        <v>2001</v>
      </c>
    </row>
    <row r="339" spans="2:18" ht="51">
      <c r="B339" s="190" t="e">
        <f>IF('Formulario PPGR3'!$G339="","",CONCATENATE('Formulario PPGR3'!$C339,".",'Formulario PPGR3'!$D339,".",'Formulario PPGR3'!$E339,".",'Formulario PPGR3'!$F339))</f>
        <v>#REF!</v>
      </c>
      <c r="C339" s="190" t="e">
        <f>IF('Formulario PPGR3'!$G339="","",'Formulario PPGR1'!#REF!)</f>
        <v>#REF!</v>
      </c>
      <c r="D339" s="190" t="e">
        <f>IF('Formulario PPGR3'!$G339="","",'Formulario PPGR1'!#REF!)</f>
        <v>#REF!</v>
      </c>
      <c r="E339" s="190" t="e">
        <f>IF('Formulario PPGR3'!$G339="","",'Formulario PPGR1'!#REF!)</f>
        <v>#REF!</v>
      </c>
      <c r="F339" s="190" t="e">
        <f>IF('Formulario PPGR3'!$G339="","",'Formulario PPGR1'!#REF!)</f>
        <v>#REF!</v>
      </c>
      <c r="G339" s="507" t="s">
        <v>1754</v>
      </c>
      <c r="H339" s="497" t="str" cm="1">
        <f t="array" ref="H339">IF(Tabla1[[#This Row],[Código_Actividad]]="","",_xlfn.XLOOKUP(Tabla1[[#This Row],[Código_Actividad]],CodigoActividad,Tabla2[Actividades Programables Presupuestables],"",0))</f>
        <v>Monitoreo a  los 10 SRS en el  pase de lista de verificación SLIPTA para el Fortalecimiento Gerencial y calidad de los Laboratorios  Clínicos , como indicador SISMAP SALUD</v>
      </c>
      <c r="I339" s="498">
        <f>IFERROR(VLOOKUP('Formulario PPGR3'!$G339,'Formulario PPGR2'!$H$9:$V$721,15,FALSE),"")</f>
        <v>10</v>
      </c>
      <c r="J339" s="502" t="s">
        <v>2002</v>
      </c>
      <c r="K339" s="500" t="s">
        <v>2061</v>
      </c>
      <c r="L339" s="501" t="s">
        <v>2003</v>
      </c>
      <c r="M339" s="499" t="str">
        <f>IF(Tabla1[[#This Row],[Descripción]]="","",_xlfn.XLOOKUP(Tabla1[[#This Row],[Descripción]],Tabla10[Descripción],Tabla10[Unidad de Medida],"",0))</f>
        <v>galon</v>
      </c>
      <c r="N339" s="509">
        <v>280</v>
      </c>
      <c r="O339" s="511">
        <f>IF(Tabla1[[#This Row],[Descripción]]="","",_xlfn.XLOOKUP(Tabla1[[#This Row],[Descripción]],Tabla10[Descripción],Tabla10[Precio Unitario],0))</f>
        <v>240</v>
      </c>
      <c r="P339" s="511">
        <f>IF(Tabla1[[#This Row],[Cantidad de Insumos]]="","",Tabla1[[#This Row],[Precio Unitario]]*Tabla1[[#This Row],[Cantidad de Insumos]])</f>
        <v>67200</v>
      </c>
      <c r="Q339" s="511" t="str">
        <f>IF(Tabla1[[#This Row],[Descripción]]="","",_xlfn.XLOOKUP(Tabla1[[#This Row],[Descripción]],Tabla10[Descripción],Tabla10[CODIGO PRESUPUESTARIO],0))</f>
        <v>2.3.7.1.02</v>
      </c>
      <c r="R339" s="500" t="s">
        <v>2001</v>
      </c>
    </row>
    <row r="340" spans="2:18" ht="38.25">
      <c r="B340" s="190" t="e">
        <f>IF('Formulario PPGR3'!$G340="","",CONCATENATE('Formulario PPGR3'!$C340,".",'Formulario PPGR3'!$D340,".",'Formulario PPGR3'!$E340,".",'Formulario PPGR3'!$F340))</f>
        <v>#REF!</v>
      </c>
      <c r="C340" s="190" t="e">
        <f>IF('Formulario PPGR3'!$G340="","",'Formulario PPGR1'!#REF!)</f>
        <v>#REF!</v>
      </c>
      <c r="D340" s="190" t="e">
        <f>IF('Formulario PPGR3'!$G340="","",'Formulario PPGR1'!#REF!)</f>
        <v>#REF!</v>
      </c>
      <c r="E340" s="190" t="e">
        <f>IF('Formulario PPGR3'!$G340="","",'Formulario PPGR1'!#REF!)</f>
        <v>#REF!</v>
      </c>
      <c r="F340" s="190" t="e">
        <f>IF('Formulario PPGR3'!$G340="","",'Formulario PPGR1'!#REF!)</f>
        <v>#REF!</v>
      </c>
      <c r="G340" s="507" t="s">
        <v>561</v>
      </c>
      <c r="H340" s="497" t="str" cm="1">
        <f t="array" ref="H340">IF(Tabla1[[#This Row],[Código_Actividad]]="","",_xlfn.XLOOKUP(Tabla1[[#This Row],[Código_Actividad]],CodigoActividad,Tabla2[Actividades Programables Presupuestables],"",0))</f>
        <v>Visita de supervisión  a los SRS para verificar el cumplimiento de las acciones para el diagnóstico de malaria en los SRS.</v>
      </c>
      <c r="I340" s="498">
        <f>IFERROR(VLOOKUP('Formulario PPGR3'!$G340,'Formulario PPGR2'!$H$9:$V$721,15,FALSE),"")</f>
        <v>10</v>
      </c>
      <c r="J340" s="502" t="s">
        <v>2004</v>
      </c>
      <c r="K340" s="500" t="s">
        <v>2060</v>
      </c>
      <c r="L340" s="501" t="s">
        <v>2019</v>
      </c>
      <c r="M340" s="499" t="str">
        <f>IF(Tabla1[[#This Row],[Descripción]]="","",_xlfn.XLOOKUP(Tabla1[[#This Row],[Descripción]],Tabla10[Descripción],Tabla10[Unidad de Medida],"",0))</f>
        <v>Depósito</v>
      </c>
      <c r="N340" s="509">
        <v>10</v>
      </c>
      <c r="O340" s="511">
        <f>IF(Tabla1[[#This Row],[Descripción]]="","",_xlfn.XLOOKUP(Tabla1[[#This Row],[Descripción]],Tabla10[Descripción],Tabla10[Precio Unitario],0))</f>
        <v>4750</v>
      </c>
      <c r="P340" s="511">
        <f>IF(Tabla1[[#This Row],[Cantidad de Insumos]]="","",Tabla1[[#This Row],[Precio Unitario]]*Tabla1[[#This Row],[Cantidad de Insumos]])</f>
        <v>47500</v>
      </c>
      <c r="Q340" s="511" t="str">
        <f>IF(Tabla1[[#This Row],[Descripción]]="","",_xlfn.XLOOKUP(Tabla1[[#This Row],[Descripción]],Tabla10[Descripción],Tabla10[CODIGO PRESUPUESTARIO],0))</f>
        <v>2.2.3.1.01</v>
      </c>
      <c r="R340" s="500" t="s">
        <v>2001</v>
      </c>
    </row>
    <row r="341" spans="2:18" ht="38.25">
      <c r="B341" s="190" t="e">
        <f>IF('Formulario PPGR3'!$G341="","",CONCATENATE('Formulario PPGR3'!$C341,".",'Formulario PPGR3'!$D341,".",'Formulario PPGR3'!$E341,".",'Formulario PPGR3'!$F341))</f>
        <v>#REF!</v>
      </c>
      <c r="C341" s="190" t="e">
        <f>IF('Formulario PPGR3'!$G341="","",'Formulario PPGR1'!#REF!)</f>
        <v>#REF!</v>
      </c>
      <c r="D341" s="190" t="e">
        <f>IF('Formulario PPGR3'!$G341="","",'Formulario PPGR1'!#REF!)</f>
        <v>#REF!</v>
      </c>
      <c r="E341" s="190" t="e">
        <f>IF('Formulario PPGR3'!$G341="","",'Formulario PPGR1'!#REF!)</f>
        <v>#REF!</v>
      </c>
      <c r="F341" s="190" t="e">
        <f>IF('Formulario PPGR3'!$G341="","",'Formulario PPGR1'!#REF!)</f>
        <v>#REF!</v>
      </c>
      <c r="G341" s="507" t="s">
        <v>561</v>
      </c>
      <c r="H341" s="497" t="str" cm="1">
        <f t="array" ref="H341">IF(Tabla1[[#This Row],[Código_Actividad]]="","",_xlfn.XLOOKUP(Tabla1[[#This Row],[Código_Actividad]],CodigoActividad,Tabla2[Actividades Programables Presupuestables],"",0))</f>
        <v>Visita de supervisión  a los SRS para verificar el cumplimiento de las acciones para el diagnóstico de malaria en los SRS.</v>
      </c>
      <c r="I341" s="498">
        <f>IFERROR(VLOOKUP('Formulario PPGR3'!$G341,'Formulario PPGR2'!$H$9:$V$721,15,FALSE),"")</f>
        <v>10</v>
      </c>
      <c r="J341" s="502" t="s">
        <v>2004</v>
      </c>
      <c r="K341" s="500" t="s">
        <v>2060</v>
      </c>
      <c r="L341" s="501" t="s">
        <v>2020</v>
      </c>
      <c r="M341" s="499" t="str">
        <f>IF(Tabla1[[#This Row],[Descripción]]="","",_xlfn.XLOOKUP(Tabla1[[#This Row],[Descripción]],Tabla10[Descripción],Tabla10[Unidad de Medida],"",0))</f>
        <v>Depósito</v>
      </c>
      <c r="N341" s="509">
        <v>10</v>
      </c>
      <c r="O341" s="511">
        <f>IF(Tabla1[[#This Row],[Descripción]]="","",_xlfn.XLOOKUP(Tabla1[[#This Row],[Descripción]],Tabla10[Descripción],Tabla10[Precio Unitario],0))</f>
        <v>3900</v>
      </c>
      <c r="P341" s="511">
        <f>IF(Tabla1[[#This Row],[Cantidad de Insumos]]="","",Tabla1[[#This Row],[Precio Unitario]]*Tabla1[[#This Row],[Cantidad de Insumos]])</f>
        <v>39000</v>
      </c>
      <c r="Q341" s="511" t="str">
        <f>IF(Tabla1[[#This Row],[Descripción]]="","",_xlfn.XLOOKUP(Tabla1[[#This Row],[Descripción]],Tabla10[Descripción],Tabla10[CODIGO PRESUPUESTARIO],0))</f>
        <v>2.2.3.1.01</v>
      </c>
      <c r="R341" s="500" t="s">
        <v>2001</v>
      </c>
    </row>
    <row r="342" spans="2:18" ht="38.25">
      <c r="B342" s="190" t="e">
        <f>IF('Formulario PPGR3'!$G342="","",CONCATENATE('Formulario PPGR3'!$C342,".",'Formulario PPGR3'!$D342,".",'Formulario PPGR3'!$E342,".",'Formulario PPGR3'!$F342))</f>
        <v>#REF!</v>
      </c>
      <c r="C342" s="190" t="e">
        <f>IF('Formulario PPGR3'!$G342="","",'Formulario PPGR1'!#REF!)</f>
        <v>#REF!</v>
      </c>
      <c r="D342" s="190" t="e">
        <f>IF('Formulario PPGR3'!$G342="","",'Formulario PPGR1'!#REF!)</f>
        <v>#REF!</v>
      </c>
      <c r="E342" s="190" t="e">
        <f>IF('Formulario PPGR3'!$G342="","",'Formulario PPGR1'!#REF!)</f>
        <v>#REF!</v>
      </c>
      <c r="F342" s="190" t="e">
        <f>IF('Formulario PPGR3'!$G342="","",'Formulario PPGR1'!#REF!)</f>
        <v>#REF!</v>
      </c>
      <c r="G342" s="507" t="s">
        <v>561</v>
      </c>
      <c r="H342" s="497" t="str" cm="1">
        <f t="array" ref="H342">IF(Tabla1[[#This Row],[Código_Actividad]]="","",_xlfn.XLOOKUP(Tabla1[[#This Row],[Código_Actividad]],CodigoActividad,Tabla2[Actividades Programables Presupuestables],"",0))</f>
        <v>Visita de supervisión  a los SRS para verificar el cumplimiento de las acciones para el diagnóstico de malaria en los SRS.</v>
      </c>
      <c r="I342" s="498">
        <f>IFERROR(VLOOKUP('Formulario PPGR3'!$G342,'Formulario PPGR2'!$H$9:$V$721,15,FALSE),"")</f>
        <v>10</v>
      </c>
      <c r="J342" s="502" t="s">
        <v>2002</v>
      </c>
      <c r="K342" s="500" t="s">
        <v>2061</v>
      </c>
      <c r="L342" s="501" t="s">
        <v>2003</v>
      </c>
      <c r="M342" s="499" t="str">
        <f>IF(Tabla1[[#This Row],[Descripción]]="","",_xlfn.XLOOKUP(Tabla1[[#This Row],[Descripción]],Tabla10[Descripción],Tabla10[Unidad de Medida],"",0))</f>
        <v>galon</v>
      </c>
      <c r="N342" s="509">
        <v>200</v>
      </c>
      <c r="O342" s="511">
        <f>IF(Tabla1[[#This Row],[Descripción]]="","",_xlfn.XLOOKUP(Tabla1[[#This Row],[Descripción]],Tabla10[Descripción],Tabla10[Precio Unitario],0))</f>
        <v>240</v>
      </c>
      <c r="P342" s="511">
        <f>IF(Tabla1[[#This Row],[Cantidad de Insumos]]="","",Tabla1[[#This Row],[Precio Unitario]]*Tabla1[[#This Row],[Cantidad de Insumos]])</f>
        <v>48000</v>
      </c>
      <c r="Q342" s="511" t="str">
        <f>IF(Tabla1[[#This Row],[Descripción]]="","",_xlfn.XLOOKUP(Tabla1[[#This Row],[Descripción]],Tabla10[Descripción],Tabla10[CODIGO PRESUPUESTARIO],0))</f>
        <v>2.3.7.1.02</v>
      </c>
      <c r="R342" s="500" t="s">
        <v>2001</v>
      </c>
    </row>
    <row r="343" spans="2:18" ht="38.25">
      <c r="B343" s="190" t="e">
        <f>IF('Formulario PPGR3'!$G343="","",CONCATENATE('Formulario PPGR3'!$C343,".",'Formulario PPGR3'!$D343,".",'Formulario PPGR3'!$E343,".",'Formulario PPGR3'!$F343))</f>
        <v>#REF!</v>
      </c>
      <c r="C343" s="190" t="e">
        <f>IF('Formulario PPGR3'!$G343="","",'Formulario PPGR1'!#REF!)</f>
        <v>#REF!</v>
      </c>
      <c r="D343" s="190" t="e">
        <f>IF('Formulario PPGR3'!$G343="","",'Formulario PPGR1'!#REF!)</f>
        <v>#REF!</v>
      </c>
      <c r="E343" s="190" t="e">
        <f>IF('Formulario PPGR3'!$G343="","",'Formulario PPGR1'!#REF!)</f>
        <v>#REF!</v>
      </c>
      <c r="F343" s="190" t="e">
        <f>IF('Formulario PPGR3'!$G343="","",'Formulario PPGR1'!#REF!)</f>
        <v>#REF!</v>
      </c>
      <c r="G343" s="507" t="s">
        <v>619</v>
      </c>
      <c r="H343" s="497" t="str" cm="1">
        <f t="array" ref="H343">IF(Tabla1[[#This Row],[Código_Actividad]]="","",_xlfn.XLOOKUP(Tabla1[[#This Row],[Código_Actividad]],CodigoActividad,Tabla2[Actividades Programables Presupuestables],"",0))</f>
        <v>Seguimiento  a los SRS en el levantamiento para la implementación del Sistema de Registro Nominal de VIH (SIRENP-VIH)</v>
      </c>
      <c r="I343" s="498">
        <f>IFERROR(VLOOKUP('Formulario PPGR3'!$G343,'Formulario PPGR2'!$H$9:$V$721,15,FALSE),"")</f>
        <v>10</v>
      </c>
      <c r="J343" s="502" t="s">
        <v>2004</v>
      </c>
      <c r="K343" s="500" t="s">
        <v>2060</v>
      </c>
      <c r="L343" s="501" t="s">
        <v>2019</v>
      </c>
      <c r="M343" s="499" t="str">
        <f>IF(Tabla1[[#This Row],[Descripción]]="","",_xlfn.XLOOKUP(Tabla1[[#This Row],[Descripción]],Tabla10[Descripción],Tabla10[Unidad de Medida],"",0))</f>
        <v>Depósito</v>
      </c>
      <c r="N343" s="509">
        <v>10</v>
      </c>
      <c r="O343" s="511">
        <f>IF(Tabla1[[#This Row],[Descripción]]="","",_xlfn.XLOOKUP(Tabla1[[#This Row],[Descripción]],Tabla10[Descripción],Tabla10[Precio Unitario],0))</f>
        <v>4750</v>
      </c>
      <c r="P343" s="511">
        <f>IF(Tabla1[[#This Row],[Cantidad de Insumos]]="","",Tabla1[[#This Row],[Precio Unitario]]*Tabla1[[#This Row],[Cantidad de Insumos]])</f>
        <v>47500</v>
      </c>
      <c r="Q343" s="511" t="str">
        <f>IF(Tabla1[[#This Row],[Descripción]]="","",_xlfn.XLOOKUP(Tabla1[[#This Row],[Descripción]],Tabla10[Descripción],Tabla10[CODIGO PRESUPUESTARIO],0))</f>
        <v>2.2.3.1.01</v>
      </c>
      <c r="R343" s="500" t="s">
        <v>2001</v>
      </c>
    </row>
    <row r="344" spans="2:18" ht="38.25">
      <c r="B344" s="190" t="e">
        <f>IF('Formulario PPGR3'!$G344="","",CONCATENATE('Formulario PPGR3'!$C344,".",'Formulario PPGR3'!$D344,".",'Formulario PPGR3'!$E344,".",'Formulario PPGR3'!$F344))</f>
        <v>#REF!</v>
      </c>
      <c r="C344" s="190" t="e">
        <f>IF('Formulario PPGR3'!$G344="","",'Formulario PPGR1'!#REF!)</f>
        <v>#REF!</v>
      </c>
      <c r="D344" s="190" t="e">
        <f>IF('Formulario PPGR3'!$G344="","",'Formulario PPGR1'!#REF!)</f>
        <v>#REF!</v>
      </c>
      <c r="E344" s="190" t="e">
        <f>IF('Formulario PPGR3'!$G344="","",'Formulario PPGR1'!#REF!)</f>
        <v>#REF!</v>
      </c>
      <c r="F344" s="190" t="e">
        <f>IF('Formulario PPGR3'!$G344="","",'Formulario PPGR1'!#REF!)</f>
        <v>#REF!</v>
      </c>
      <c r="G344" s="507" t="s">
        <v>619</v>
      </c>
      <c r="H344" s="497" t="str" cm="1">
        <f t="array" ref="H344">IF(Tabla1[[#This Row],[Código_Actividad]]="","",_xlfn.XLOOKUP(Tabla1[[#This Row],[Código_Actividad]],CodigoActividad,Tabla2[Actividades Programables Presupuestables],"",0))</f>
        <v>Seguimiento  a los SRS en el levantamiento para la implementación del Sistema de Registro Nominal de VIH (SIRENP-VIH)</v>
      </c>
      <c r="I344" s="498">
        <f>IFERROR(VLOOKUP('Formulario PPGR3'!$G344,'Formulario PPGR2'!$H$9:$V$721,15,FALSE),"")</f>
        <v>10</v>
      </c>
      <c r="J344" s="502" t="s">
        <v>2004</v>
      </c>
      <c r="K344" s="500" t="s">
        <v>2060</v>
      </c>
      <c r="L344" s="501" t="s">
        <v>2020</v>
      </c>
      <c r="M344" s="499" t="str">
        <f>IF(Tabla1[[#This Row],[Descripción]]="","",_xlfn.XLOOKUP(Tabla1[[#This Row],[Descripción]],Tabla10[Descripción],Tabla10[Unidad de Medida],"",0))</f>
        <v>Depósito</v>
      </c>
      <c r="N344" s="509">
        <v>10</v>
      </c>
      <c r="O344" s="511">
        <f>IF(Tabla1[[#This Row],[Descripción]]="","",_xlfn.XLOOKUP(Tabla1[[#This Row],[Descripción]],Tabla10[Descripción],Tabla10[Precio Unitario],0))</f>
        <v>3900</v>
      </c>
      <c r="P344" s="511">
        <f>IF(Tabla1[[#This Row],[Cantidad de Insumos]]="","",Tabla1[[#This Row],[Precio Unitario]]*Tabla1[[#This Row],[Cantidad de Insumos]])</f>
        <v>39000</v>
      </c>
      <c r="Q344" s="511" t="str">
        <f>IF(Tabla1[[#This Row],[Descripción]]="","",_xlfn.XLOOKUP(Tabla1[[#This Row],[Descripción]],Tabla10[Descripción],Tabla10[CODIGO PRESUPUESTARIO],0))</f>
        <v>2.2.3.1.01</v>
      </c>
      <c r="R344" s="500" t="s">
        <v>2001</v>
      </c>
    </row>
    <row r="345" spans="2:18" ht="38.25">
      <c r="B345" s="190" t="e">
        <f>IF('Formulario PPGR3'!$G345="","",CONCATENATE('Formulario PPGR3'!$C345,".",'Formulario PPGR3'!$D345,".",'Formulario PPGR3'!$E345,".",'Formulario PPGR3'!$F345))</f>
        <v>#REF!</v>
      </c>
      <c r="C345" s="190" t="e">
        <f>IF('Formulario PPGR3'!$G345="","",'Formulario PPGR1'!#REF!)</f>
        <v>#REF!</v>
      </c>
      <c r="D345" s="190" t="e">
        <f>IF('Formulario PPGR3'!$G345="","",'Formulario PPGR1'!#REF!)</f>
        <v>#REF!</v>
      </c>
      <c r="E345" s="190" t="e">
        <f>IF('Formulario PPGR3'!$G345="","",'Formulario PPGR1'!#REF!)</f>
        <v>#REF!</v>
      </c>
      <c r="F345" s="190" t="e">
        <f>IF('Formulario PPGR3'!$G345="","",'Formulario PPGR1'!#REF!)</f>
        <v>#REF!</v>
      </c>
      <c r="G345" s="507" t="s">
        <v>619</v>
      </c>
      <c r="H345" s="497" t="str" cm="1">
        <f t="array" ref="H345">IF(Tabla1[[#This Row],[Código_Actividad]]="","",_xlfn.XLOOKUP(Tabla1[[#This Row],[Código_Actividad]],CodigoActividad,Tabla2[Actividades Programables Presupuestables],"",0))</f>
        <v>Seguimiento  a los SRS en el levantamiento para la implementación del Sistema de Registro Nominal de VIH (SIRENP-VIH)</v>
      </c>
      <c r="I345" s="498">
        <f>IFERROR(VLOOKUP('Formulario PPGR3'!$G345,'Formulario PPGR2'!$H$9:$V$721,15,FALSE),"")</f>
        <v>10</v>
      </c>
      <c r="J345" s="502" t="s">
        <v>2002</v>
      </c>
      <c r="K345" s="500" t="s">
        <v>2061</v>
      </c>
      <c r="L345" s="501" t="s">
        <v>2003</v>
      </c>
      <c r="M345" s="499" t="str">
        <f>IF(Tabla1[[#This Row],[Descripción]]="","",_xlfn.XLOOKUP(Tabla1[[#This Row],[Descripción]],Tabla10[Descripción],Tabla10[Unidad de Medida],"",0))</f>
        <v>galon</v>
      </c>
      <c r="N345" s="509">
        <v>200</v>
      </c>
      <c r="O345" s="511">
        <f>IF(Tabla1[[#This Row],[Descripción]]="","",_xlfn.XLOOKUP(Tabla1[[#This Row],[Descripción]],Tabla10[Descripción],Tabla10[Precio Unitario],0))</f>
        <v>240</v>
      </c>
      <c r="P345" s="511">
        <f>IF(Tabla1[[#This Row],[Cantidad de Insumos]]="","",Tabla1[[#This Row],[Precio Unitario]]*Tabla1[[#This Row],[Cantidad de Insumos]])</f>
        <v>48000</v>
      </c>
      <c r="Q345" s="511" t="str">
        <f>IF(Tabla1[[#This Row],[Descripción]]="","",_xlfn.XLOOKUP(Tabla1[[#This Row],[Descripción]],Tabla10[Descripción],Tabla10[CODIGO PRESUPUESTARIO],0))</f>
        <v>2.3.7.1.02</v>
      </c>
      <c r="R345" s="500" t="s">
        <v>2001</v>
      </c>
    </row>
    <row r="346" spans="2:18" ht="25.5">
      <c r="B346" s="190" t="e">
        <f>IF('Formulario PPGR3'!$G346="","",CONCATENATE('Formulario PPGR3'!$C346,".",'Formulario PPGR3'!$D346,".",'Formulario PPGR3'!$E346,".",'Formulario PPGR3'!$F346))</f>
        <v>#REF!</v>
      </c>
      <c r="C346" s="190" t="e">
        <f>IF('Formulario PPGR3'!$G346="","",'Formulario PPGR1'!#REF!)</f>
        <v>#REF!</v>
      </c>
      <c r="D346" s="190" t="e">
        <f>IF('Formulario PPGR3'!$G346="","",'Formulario PPGR1'!#REF!)</f>
        <v>#REF!</v>
      </c>
      <c r="E346" s="190" t="e">
        <f>IF('Formulario PPGR3'!$G346="","",'Formulario PPGR1'!#REF!)</f>
        <v>#REF!</v>
      </c>
      <c r="F346" s="190" t="e">
        <f>IF('Formulario PPGR3'!$G346="","",'Formulario PPGR1'!#REF!)</f>
        <v>#REF!</v>
      </c>
      <c r="G346" s="507" t="s">
        <v>1708</v>
      </c>
      <c r="H346" s="497" t="str" cm="1">
        <f t="array" ref="H346">IF(Tabla1[[#This Row],[Código_Actividad]]="","",_xlfn.XLOOKUP(Tabla1[[#This Row],[Código_Actividad]],CodigoActividad,Tabla2[Actividades Programables Presupuestables],"",0))</f>
        <v>Visitas de recuperación de pacientes en abandono de ARV en SAIs Priorizados (PoR 42).</v>
      </c>
      <c r="I346" s="498">
        <f>IFERROR(VLOOKUP('Formulario PPGR3'!$G346,'Formulario PPGR2'!$H$9:$V$721,15,FALSE),"")</f>
        <v>35</v>
      </c>
      <c r="J346" s="502" t="s">
        <v>2004</v>
      </c>
      <c r="K346" s="500" t="s">
        <v>2060</v>
      </c>
      <c r="L346" s="501" t="s">
        <v>2005</v>
      </c>
      <c r="M346" s="499" t="str">
        <f>IF(Tabla1[[#This Row],[Descripción]]="","",_xlfn.XLOOKUP(Tabla1[[#This Row],[Descripción]],Tabla10[Descripción],Tabla10[Unidad de Medida],"",0))</f>
        <v>Depósito</v>
      </c>
      <c r="N346" s="509">
        <v>35</v>
      </c>
      <c r="O346" s="511">
        <f>IF(Tabla1[[#This Row],[Descripción]]="","",_xlfn.XLOOKUP(Tabla1[[#This Row],[Descripción]],Tabla10[Descripción],Tabla10[Precio Unitario],0))</f>
        <v>2150</v>
      </c>
      <c r="P346" s="511">
        <f>IF(Tabla1[[#This Row],[Cantidad de Insumos]]="","",Tabla1[[#This Row],[Precio Unitario]]*Tabla1[[#This Row],[Cantidad de Insumos]])</f>
        <v>75250</v>
      </c>
      <c r="Q346" s="511" t="str">
        <f>IF(Tabla1[[#This Row],[Descripción]]="","",_xlfn.XLOOKUP(Tabla1[[#This Row],[Descripción]],Tabla10[Descripción],Tabla10[CODIGO PRESUPUESTARIO],0))</f>
        <v>2.2.3.1.01</v>
      </c>
      <c r="R346" s="500" t="s">
        <v>2001</v>
      </c>
    </row>
    <row r="347" spans="2:18" ht="25.5">
      <c r="B347" s="190" t="e">
        <f>IF('Formulario PPGR3'!$G347="","",CONCATENATE('Formulario PPGR3'!$C347,".",'Formulario PPGR3'!$D347,".",'Formulario PPGR3'!$E347,".",'Formulario PPGR3'!$F347))</f>
        <v>#REF!</v>
      </c>
      <c r="C347" s="190" t="e">
        <f>IF('Formulario PPGR3'!$G347="","",'Formulario PPGR1'!#REF!)</f>
        <v>#REF!</v>
      </c>
      <c r="D347" s="190" t="e">
        <f>IF('Formulario PPGR3'!$G347="","",'Formulario PPGR1'!#REF!)</f>
        <v>#REF!</v>
      </c>
      <c r="E347" s="190" t="e">
        <f>IF('Formulario PPGR3'!$G347="","",'Formulario PPGR1'!#REF!)</f>
        <v>#REF!</v>
      </c>
      <c r="F347" s="190" t="e">
        <f>IF('Formulario PPGR3'!$G347="","",'Formulario PPGR1'!#REF!)</f>
        <v>#REF!</v>
      </c>
      <c r="G347" s="507" t="s">
        <v>1708</v>
      </c>
      <c r="H347" s="497" t="str" cm="1">
        <f t="array" ref="H347">IF(Tabla1[[#This Row],[Código_Actividad]]="","",_xlfn.XLOOKUP(Tabla1[[#This Row],[Código_Actividad]],CodigoActividad,Tabla2[Actividades Programables Presupuestables],"",0))</f>
        <v>Visitas de recuperación de pacientes en abandono de ARV en SAIs Priorizados (PoR 42).</v>
      </c>
      <c r="I347" s="498">
        <f>IFERROR(VLOOKUP('Formulario PPGR3'!$G347,'Formulario PPGR2'!$H$9:$V$721,15,FALSE),"")</f>
        <v>35</v>
      </c>
      <c r="J347" s="502" t="s">
        <v>2004</v>
      </c>
      <c r="K347" s="500" t="s">
        <v>2060</v>
      </c>
      <c r="L347" s="501" t="s">
        <v>2006</v>
      </c>
      <c r="M347" s="499" t="str">
        <f>IF(Tabla1[[#This Row],[Descripción]]="","",_xlfn.XLOOKUP(Tabla1[[#This Row],[Descripción]],Tabla10[Descripción],Tabla10[Unidad de Medida],"",0))</f>
        <v>Depósito</v>
      </c>
      <c r="N347" s="509">
        <v>35</v>
      </c>
      <c r="O347" s="511">
        <f>IF(Tabla1[[#This Row],[Descripción]]="","",_xlfn.XLOOKUP(Tabla1[[#This Row],[Descripción]],Tabla10[Descripción],Tabla10[Precio Unitario],0))</f>
        <v>1700</v>
      </c>
      <c r="P347" s="511">
        <f>IF(Tabla1[[#This Row],[Cantidad de Insumos]]="","",Tabla1[[#This Row],[Precio Unitario]]*Tabla1[[#This Row],[Cantidad de Insumos]])</f>
        <v>59500</v>
      </c>
      <c r="Q347" s="511" t="str">
        <f>IF(Tabla1[[#This Row],[Descripción]]="","",_xlfn.XLOOKUP(Tabla1[[#This Row],[Descripción]],Tabla10[Descripción],Tabla10[CODIGO PRESUPUESTARIO],0))</f>
        <v>2.2.3.1.01</v>
      </c>
      <c r="R347" s="500" t="s">
        <v>2001</v>
      </c>
    </row>
    <row r="348" spans="2:18" ht="25.5">
      <c r="B348" s="190" t="e">
        <f>IF('Formulario PPGR3'!$G348="","",CONCATENATE('Formulario PPGR3'!$C348,".",'Formulario PPGR3'!$D348,".",'Formulario PPGR3'!$E348,".",'Formulario PPGR3'!$F348))</f>
        <v>#REF!</v>
      </c>
      <c r="C348" s="190" t="e">
        <f>IF('Formulario PPGR3'!$G348="","",'Formulario PPGR1'!#REF!)</f>
        <v>#REF!</v>
      </c>
      <c r="D348" s="190" t="e">
        <f>IF('Formulario PPGR3'!$G348="","",'Formulario PPGR1'!#REF!)</f>
        <v>#REF!</v>
      </c>
      <c r="E348" s="190" t="e">
        <f>IF('Formulario PPGR3'!$G348="","",'Formulario PPGR1'!#REF!)</f>
        <v>#REF!</v>
      </c>
      <c r="F348" s="190" t="e">
        <f>IF('Formulario PPGR3'!$G348="","",'Formulario PPGR1'!#REF!)</f>
        <v>#REF!</v>
      </c>
      <c r="G348" s="507" t="s">
        <v>1708</v>
      </c>
      <c r="H348" s="497" t="str" cm="1">
        <f t="array" ref="H348">IF(Tabla1[[#This Row],[Código_Actividad]]="","",_xlfn.XLOOKUP(Tabla1[[#This Row],[Código_Actividad]],CodigoActividad,Tabla2[Actividades Programables Presupuestables],"",0))</f>
        <v>Visitas de recuperación de pacientes en abandono de ARV en SAIs Priorizados (PoR 42).</v>
      </c>
      <c r="I348" s="498">
        <f>IFERROR(VLOOKUP('Formulario PPGR3'!$G348,'Formulario PPGR2'!$H$9:$V$721,15,FALSE),"")</f>
        <v>35</v>
      </c>
      <c r="J348" s="502" t="s">
        <v>2002</v>
      </c>
      <c r="K348" s="500" t="s">
        <v>2061</v>
      </c>
      <c r="L348" s="501" t="s">
        <v>2003</v>
      </c>
      <c r="M348" s="499" t="str">
        <f>IF(Tabla1[[#This Row],[Descripción]]="","",_xlfn.XLOOKUP(Tabla1[[#This Row],[Descripción]],Tabla10[Descripción],Tabla10[Unidad de Medida],"",0))</f>
        <v>galon</v>
      </c>
      <c r="N348" s="509">
        <v>122</v>
      </c>
      <c r="O348" s="511">
        <f>IF(Tabla1[[#This Row],[Descripción]]="","",_xlfn.XLOOKUP(Tabla1[[#This Row],[Descripción]],Tabla10[Descripción],Tabla10[Precio Unitario],0))</f>
        <v>240</v>
      </c>
      <c r="P348" s="511">
        <f>IF(Tabla1[[#This Row],[Cantidad de Insumos]]="","",Tabla1[[#This Row],[Precio Unitario]]*Tabla1[[#This Row],[Cantidad de Insumos]])</f>
        <v>29280</v>
      </c>
      <c r="Q348" s="511" t="str">
        <f>IF(Tabla1[[#This Row],[Descripción]]="","",_xlfn.XLOOKUP(Tabla1[[#This Row],[Descripción]],Tabla10[Descripción],Tabla10[CODIGO PRESUPUESTARIO],0))</f>
        <v>2.3.7.1.02</v>
      </c>
      <c r="R348" s="500" t="s">
        <v>2001</v>
      </c>
    </row>
    <row r="349" spans="2:18" ht="38.25">
      <c r="B349" s="190" t="e">
        <f>IF('Formulario PPGR3'!$G349="","",CONCATENATE('Formulario PPGR3'!$C349,".",'Formulario PPGR3'!$D349,".",'Formulario PPGR3'!$E349,".",'Formulario PPGR3'!$F349))</f>
        <v>#REF!</v>
      </c>
      <c r="C349" s="190" t="e">
        <f>IF('Formulario PPGR3'!$G349="","",'Formulario PPGR1'!#REF!)</f>
        <v>#REF!</v>
      </c>
      <c r="D349" s="190" t="e">
        <f>IF('Formulario PPGR3'!$G349="","",'Formulario PPGR1'!#REF!)</f>
        <v>#REF!</v>
      </c>
      <c r="E349" s="190" t="e">
        <f>IF('Formulario PPGR3'!$G349="","",'Formulario PPGR1'!#REF!)</f>
        <v>#REF!</v>
      </c>
      <c r="F349" s="190" t="e">
        <f>IF('Formulario PPGR3'!$G349="","",'Formulario PPGR1'!#REF!)</f>
        <v>#REF!</v>
      </c>
      <c r="G349" s="507" t="s">
        <v>1711</v>
      </c>
      <c r="H349" s="497" t="str" cm="1">
        <f t="array" ref="H349">IF(Tabla1[[#This Row],[Código_Actividad]]="","",_xlfn.XLOOKUP(Tabla1[[#This Row],[Código_Actividad]],CodigoActividad,Tabla2[Actividades Programables Presupuestables],"",0))</f>
        <v>Reuniones de seguimiento al cumplimiento de indicadores del PoR 42 en las regiones priorizadas (SRS).</v>
      </c>
      <c r="I349" s="498">
        <f>IFERROR(VLOOKUP('Formulario PPGR3'!$G349,'Formulario PPGR2'!$H$9:$V$721,15,FALSE),"")</f>
        <v>9</v>
      </c>
      <c r="J349" s="502" t="s">
        <v>2004</v>
      </c>
      <c r="K349" s="500" t="s">
        <v>2060</v>
      </c>
      <c r="L349" s="501" t="s">
        <v>2005</v>
      </c>
      <c r="M349" s="499" t="str">
        <f>IF(Tabla1[[#This Row],[Descripción]]="","",_xlfn.XLOOKUP(Tabla1[[#This Row],[Descripción]],Tabla10[Descripción],Tabla10[Unidad de Medida],"",0))</f>
        <v>Depósito</v>
      </c>
      <c r="N349" s="509">
        <v>18</v>
      </c>
      <c r="O349" s="511">
        <f>IF(Tabla1[[#This Row],[Descripción]]="","",_xlfn.XLOOKUP(Tabla1[[#This Row],[Descripción]],Tabla10[Descripción],Tabla10[Precio Unitario],0))</f>
        <v>2150</v>
      </c>
      <c r="P349" s="511">
        <f>IF(Tabla1[[#This Row],[Cantidad de Insumos]]="","",Tabla1[[#This Row],[Precio Unitario]]*Tabla1[[#This Row],[Cantidad de Insumos]])</f>
        <v>38700</v>
      </c>
      <c r="Q349" s="511" t="str">
        <f>IF(Tabla1[[#This Row],[Descripción]]="","",_xlfn.XLOOKUP(Tabla1[[#This Row],[Descripción]],Tabla10[Descripción],Tabla10[CODIGO PRESUPUESTARIO],0))</f>
        <v>2.2.3.1.01</v>
      </c>
      <c r="R349" s="500" t="s">
        <v>2001</v>
      </c>
    </row>
    <row r="350" spans="2:18" ht="38.25">
      <c r="B350" s="190" t="e">
        <f>IF('Formulario PPGR3'!$G350="","",CONCATENATE('Formulario PPGR3'!$C350,".",'Formulario PPGR3'!$D350,".",'Formulario PPGR3'!$E350,".",'Formulario PPGR3'!$F350))</f>
        <v>#REF!</v>
      </c>
      <c r="C350" s="190" t="e">
        <f>IF('Formulario PPGR3'!$G350="","",'Formulario PPGR1'!#REF!)</f>
        <v>#REF!</v>
      </c>
      <c r="D350" s="190" t="e">
        <f>IF('Formulario PPGR3'!$G350="","",'Formulario PPGR1'!#REF!)</f>
        <v>#REF!</v>
      </c>
      <c r="E350" s="190" t="e">
        <f>IF('Formulario PPGR3'!$G350="","",'Formulario PPGR1'!#REF!)</f>
        <v>#REF!</v>
      </c>
      <c r="F350" s="190" t="e">
        <f>IF('Formulario PPGR3'!$G350="","",'Formulario PPGR1'!#REF!)</f>
        <v>#REF!</v>
      </c>
      <c r="G350" s="507" t="s">
        <v>1711</v>
      </c>
      <c r="H350" s="497" t="str" cm="1">
        <f t="array" ref="H350">IF(Tabla1[[#This Row],[Código_Actividad]]="","",_xlfn.XLOOKUP(Tabla1[[#This Row],[Código_Actividad]],CodigoActividad,Tabla2[Actividades Programables Presupuestables],"",0))</f>
        <v>Reuniones de seguimiento al cumplimiento de indicadores del PoR 42 en las regiones priorizadas (SRS).</v>
      </c>
      <c r="I350" s="498">
        <f>IFERROR(VLOOKUP('Formulario PPGR3'!$G350,'Formulario PPGR2'!$H$9:$V$721,15,FALSE),"")</f>
        <v>9</v>
      </c>
      <c r="J350" s="502" t="s">
        <v>2004</v>
      </c>
      <c r="K350" s="500" t="s">
        <v>2060</v>
      </c>
      <c r="L350" s="501" t="s">
        <v>2006</v>
      </c>
      <c r="M350" s="499" t="str">
        <f>IF(Tabla1[[#This Row],[Descripción]]="","",_xlfn.XLOOKUP(Tabla1[[#This Row],[Descripción]],Tabla10[Descripción],Tabla10[Unidad de Medida],"",0))</f>
        <v>Depósito</v>
      </c>
      <c r="N350" s="509">
        <v>9</v>
      </c>
      <c r="O350" s="511">
        <f>IF(Tabla1[[#This Row],[Descripción]]="","",_xlfn.XLOOKUP(Tabla1[[#This Row],[Descripción]],Tabla10[Descripción],Tabla10[Precio Unitario],0))</f>
        <v>1700</v>
      </c>
      <c r="P350" s="511">
        <f>IF(Tabla1[[#This Row],[Cantidad de Insumos]]="","",Tabla1[[#This Row],[Precio Unitario]]*Tabla1[[#This Row],[Cantidad de Insumos]])</f>
        <v>15300</v>
      </c>
      <c r="Q350" s="511" t="str">
        <f>IF(Tabla1[[#This Row],[Descripción]]="","",_xlfn.XLOOKUP(Tabla1[[#This Row],[Descripción]],Tabla10[Descripción],Tabla10[CODIGO PRESUPUESTARIO],0))</f>
        <v>2.2.3.1.01</v>
      </c>
      <c r="R350" s="500" t="s">
        <v>2001</v>
      </c>
    </row>
    <row r="351" spans="2:18" ht="38.25">
      <c r="B351" s="190" t="e">
        <f>IF('Formulario PPGR3'!$G351="","",CONCATENATE('Formulario PPGR3'!$C351,".",'Formulario PPGR3'!$D351,".",'Formulario PPGR3'!$E351,".",'Formulario PPGR3'!$F351))</f>
        <v>#REF!</v>
      </c>
      <c r="C351" s="190" t="e">
        <f>IF('Formulario PPGR3'!$G351="","",'Formulario PPGR1'!#REF!)</f>
        <v>#REF!</v>
      </c>
      <c r="D351" s="190" t="e">
        <f>IF('Formulario PPGR3'!$G351="","",'Formulario PPGR1'!#REF!)</f>
        <v>#REF!</v>
      </c>
      <c r="E351" s="190" t="e">
        <f>IF('Formulario PPGR3'!$G351="","",'Formulario PPGR1'!#REF!)</f>
        <v>#REF!</v>
      </c>
      <c r="F351" s="190" t="e">
        <f>IF('Formulario PPGR3'!$G351="","",'Formulario PPGR1'!#REF!)</f>
        <v>#REF!</v>
      </c>
      <c r="G351" s="507" t="s">
        <v>1711</v>
      </c>
      <c r="H351" s="497" t="str" cm="1">
        <f t="array" ref="H351">IF(Tabla1[[#This Row],[Código_Actividad]]="","",_xlfn.XLOOKUP(Tabla1[[#This Row],[Código_Actividad]],CodigoActividad,Tabla2[Actividades Programables Presupuestables],"",0))</f>
        <v>Reuniones de seguimiento al cumplimiento de indicadores del PoR 42 en las regiones priorizadas (SRS).</v>
      </c>
      <c r="I351" s="498">
        <f>IFERROR(VLOOKUP('Formulario PPGR3'!$G351,'Formulario PPGR2'!$H$9:$V$721,15,FALSE),"")</f>
        <v>9</v>
      </c>
      <c r="J351" s="502" t="s">
        <v>2002</v>
      </c>
      <c r="K351" s="500" t="s">
        <v>2061</v>
      </c>
      <c r="L351" s="501" t="s">
        <v>2003</v>
      </c>
      <c r="M351" s="499" t="str">
        <f>IF(Tabla1[[#This Row],[Descripción]]="","",_xlfn.XLOOKUP(Tabla1[[#This Row],[Descripción]],Tabla10[Descripción],Tabla10[Unidad de Medida],"",0))</f>
        <v>galon</v>
      </c>
      <c r="N351" s="509">
        <v>122</v>
      </c>
      <c r="O351" s="511">
        <f>IF(Tabla1[[#This Row],[Descripción]]="","",_xlfn.XLOOKUP(Tabla1[[#This Row],[Descripción]],Tabla10[Descripción],Tabla10[Precio Unitario],0))</f>
        <v>240</v>
      </c>
      <c r="P351" s="511">
        <f>IF(Tabla1[[#This Row],[Cantidad de Insumos]]="","",Tabla1[[#This Row],[Precio Unitario]]*Tabla1[[#This Row],[Cantidad de Insumos]])</f>
        <v>29280</v>
      </c>
      <c r="Q351" s="511" t="str">
        <f>IF(Tabla1[[#This Row],[Descripción]]="","",_xlfn.XLOOKUP(Tabla1[[#This Row],[Descripción]],Tabla10[Descripción],Tabla10[CODIGO PRESUPUESTARIO],0))</f>
        <v>2.3.7.1.02</v>
      </c>
      <c r="R351" s="500" t="s">
        <v>2001</v>
      </c>
    </row>
    <row r="352" spans="2:18" ht="38.25">
      <c r="B352" s="190" t="e">
        <f>IF('Formulario PPGR3'!$G352="","",CONCATENATE('Formulario PPGR3'!$C352,".",'Formulario PPGR3'!$D352,".",'Formulario PPGR3'!$E352,".",'Formulario PPGR3'!$F352))</f>
        <v>#REF!</v>
      </c>
      <c r="C352" s="190" t="e">
        <f>IF('Formulario PPGR3'!$G352="","",'Formulario PPGR1'!#REF!)</f>
        <v>#REF!</v>
      </c>
      <c r="D352" s="190" t="e">
        <f>IF('Formulario PPGR3'!$G352="","",'Formulario PPGR1'!#REF!)</f>
        <v>#REF!</v>
      </c>
      <c r="E352" s="190" t="e">
        <f>IF('Formulario PPGR3'!$G352="","",'Formulario PPGR1'!#REF!)</f>
        <v>#REF!</v>
      </c>
      <c r="F352" s="190" t="e">
        <f>IF('Formulario PPGR3'!$G352="","",'Formulario PPGR1'!#REF!)</f>
        <v>#REF!</v>
      </c>
      <c r="G352" s="507" t="s">
        <v>1711</v>
      </c>
      <c r="H352" s="497" t="str" cm="1">
        <f t="array" ref="H352">IF(Tabla1[[#This Row],[Código_Actividad]]="","",_xlfn.XLOOKUP(Tabla1[[#This Row],[Código_Actividad]],CodigoActividad,Tabla2[Actividades Programables Presupuestables],"",0))</f>
        <v>Reuniones de seguimiento al cumplimiento de indicadores del PoR 42 en las regiones priorizadas (SRS).</v>
      </c>
      <c r="I352" s="498">
        <f>IFERROR(VLOOKUP('Formulario PPGR3'!$G352,'Formulario PPGR2'!$H$9:$V$721,15,FALSE),"")</f>
        <v>9</v>
      </c>
      <c r="J352" s="502" t="s">
        <v>1999</v>
      </c>
      <c r="K352" s="500" t="str">
        <f>IF(Tabla1[[#This Row],[Insumos]]="","",_xlfn.XLOOKUP(Tabla1[[#This Row],[Insumos]],Tabla10[Insumo],Tabla10[InsumoAbrev],"",0))</f>
        <v>lsAlimentosyBebidas</v>
      </c>
      <c r="L352" s="501" t="s">
        <v>2000</v>
      </c>
      <c r="M352" s="499" t="str">
        <f>IF(Tabla1[[#This Row],[Descripción]]="","",_xlfn.XLOOKUP(Tabla1[[#This Row],[Descripción]],Tabla10[Descripción],Tabla10[Unidad de Medida],"",0))</f>
        <v>unidad</v>
      </c>
      <c r="N352" s="509">
        <v>9</v>
      </c>
      <c r="O352" s="511">
        <f>IF(Tabla1[[#This Row],[Descripción]]="","",_xlfn.XLOOKUP(Tabla1[[#This Row],[Descripción]],Tabla10[Descripción],Tabla10[Precio Unitario],0))</f>
        <v>12626</v>
      </c>
      <c r="P352" s="511">
        <f>IF(Tabla1[[#This Row],[Cantidad de Insumos]]="","",Tabla1[[#This Row],[Precio Unitario]]*Tabla1[[#This Row],[Cantidad de Insumos]])</f>
        <v>113634</v>
      </c>
      <c r="Q352" s="511" t="str">
        <f>IF(Tabla1[[#This Row],[Descripción]]="","",_xlfn.XLOOKUP(Tabla1[[#This Row],[Descripción]],Tabla10[Descripción],Tabla10[CODIGO PRESUPUESTARIO],0))</f>
        <v>2.3.1.1.01</v>
      </c>
      <c r="R352" s="500" t="s">
        <v>2001</v>
      </c>
    </row>
    <row r="353" spans="2:18" ht="38.25">
      <c r="B353" s="190" t="e">
        <f>IF('Formulario PPGR3'!$G353="","",CONCATENATE('Formulario PPGR3'!$C353,".",'Formulario PPGR3'!$D353,".",'Formulario PPGR3'!$E353,".",'Formulario PPGR3'!$F353))</f>
        <v>#REF!</v>
      </c>
      <c r="C353" s="190" t="e">
        <f>IF('Formulario PPGR3'!$G353="","",'Formulario PPGR1'!#REF!)</f>
        <v>#REF!</v>
      </c>
      <c r="D353" s="190" t="e">
        <f>IF('Formulario PPGR3'!$G353="","",'Formulario PPGR1'!#REF!)</f>
        <v>#REF!</v>
      </c>
      <c r="E353" s="190" t="e">
        <f>IF('Formulario PPGR3'!$G353="","",'Formulario PPGR1'!#REF!)</f>
        <v>#REF!</v>
      </c>
      <c r="F353" s="190" t="e">
        <f>IF('Formulario PPGR3'!$G353="","",'Formulario PPGR1'!#REF!)</f>
        <v>#REF!</v>
      </c>
      <c r="G353" s="507" t="s">
        <v>1713</v>
      </c>
      <c r="H353" s="497" t="str" cm="1">
        <f t="array" ref="H353">IF(Tabla1[[#This Row],[Código_Actividad]]="","",_xlfn.XLOOKUP(Tabla1[[#This Row],[Código_Actividad]],CodigoActividad,Tabla2[Actividades Programables Presupuestables],"",0))</f>
        <v>Supervisión de las Intervenciones Implementadas para el Fortalecimiento de la Adherencia por el Personal del Programa 42.</v>
      </c>
      <c r="I353" s="498">
        <f>IFERROR(VLOOKUP('Formulario PPGR3'!$G353,'Formulario PPGR2'!$H$9:$V$721,15,FALSE),"")</f>
        <v>12</v>
      </c>
      <c r="J353" s="502" t="s">
        <v>2004</v>
      </c>
      <c r="K353" s="500" t="s">
        <v>2060</v>
      </c>
      <c r="L353" s="501" t="s">
        <v>2005</v>
      </c>
      <c r="M353" s="499" t="str">
        <f>IF(Tabla1[[#This Row],[Descripción]]="","",_xlfn.XLOOKUP(Tabla1[[#This Row],[Descripción]],Tabla10[Descripción],Tabla10[Unidad de Medida],"",0))</f>
        <v>Depósito</v>
      </c>
      <c r="N353" s="509">
        <v>24</v>
      </c>
      <c r="O353" s="511">
        <f>IF(Tabla1[[#This Row],[Descripción]]="","",_xlfn.XLOOKUP(Tabla1[[#This Row],[Descripción]],Tabla10[Descripción],Tabla10[Precio Unitario],0))</f>
        <v>2150</v>
      </c>
      <c r="P353" s="511">
        <f>IF(Tabla1[[#This Row],[Cantidad de Insumos]]="","",Tabla1[[#This Row],[Precio Unitario]]*Tabla1[[#This Row],[Cantidad de Insumos]])</f>
        <v>51600</v>
      </c>
      <c r="Q353" s="511" t="str">
        <f>IF(Tabla1[[#This Row],[Descripción]]="","",_xlfn.XLOOKUP(Tabla1[[#This Row],[Descripción]],Tabla10[Descripción],Tabla10[CODIGO PRESUPUESTARIO],0))</f>
        <v>2.2.3.1.01</v>
      </c>
      <c r="R353" s="500" t="s">
        <v>2001</v>
      </c>
    </row>
    <row r="354" spans="2:18" ht="38.25">
      <c r="B354" s="190" t="e">
        <f>IF('Formulario PPGR3'!$G354="","",CONCATENATE('Formulario PPGR3'!$C354,".",'Formulario PPGR3'!$D354,".",'Formulario PPGR3'!$E354,".",'Formulario PPGR3'!$F354))</f>
        <v>#REF!</v>
      </c>
      <c r="C354" s="190" t="e">
        <f>IF('Formulario PPGR3'!$G354="","",'Formulario PPGR1'!#REF!)</f>
        <v>#REF!</v>
      </c>
      <c r="D354" s="190" t="e">
        <f>IF('Formulario PPGR3'!$G354="","",'Formulario PPGR1'!#REF!)</f>
        <v>#REF!</v>
      </c>
      <c r="E354" s="190" t="e">
        <f>IF('Formulario PPGR3'!$G354="","",'Formulario PPGR1'!#REF!)</f>
        <v>#REF!</v>
      </c>
      <c r="F354" s="190" t="e">
        <f>IF('Formulario PPGR3'!$G354="","",'Formulario PPGR1'!#REF!)</f>
        <v>#REF!</v>
      </c>
      <c r="G354" s="507" t="s">
        <v>1713</v>
      </c>
      <c r="H354" s="497" t="str" cm="1">
        <f t="array" ref="H354">IF(Tabla1[[#This Row],[Código_Actividad]]="","",_xlfn.XLOOKUP(Tabla1[[#This Row],[Código_Actividad]],CodigoActividad,Tabla2[Actividades Programables Presupuestables],"",0))</f>
        <v>Supervisión de las Intervenciones Implementadas para el Fortalecimiento de la Adherencia por el Personal del Programa 42.</v>
      </c>
      <c r="I354" s="498">
        <f>IFERROR(VLOOKUP('Formulario PPGR3'!$G354,'Formulario PPGR2'!$H$9:$V$721,15,FALSE),"")</f>
        <v>12</v>
      </c>
      <c r="J354" s="502" t="s">
        <v>2004</v>
      </c>
      <c r="K354" s="500" t="s">
        <v>2060</v>
      </c>
      <c r="L354" s="501" t="s">
        <v>2006</v>
      </c>
      <c r="M354" s="499" t="str">
        <f>IF(Tabla1[[#This Row],[Descripción]]="","",_xlfn.XLOOKUP(Tabla1[[#This Row],[Descripción]],Tabla10[Descripción],Tabla10[Unidad de Medida],"",0))</f>
        <v>Depósito</v>
      </c>
      <c r="N354" s="509">
        <v>12</v>
      </c>
      <c r="O354" s="511">
        <f>IF(Tabla1[[#This Row],[Descripción]]="","",_xlfn.XLOOKUP(Tabla1[[#This Row],[Descripción]],Tabla10[Descripción],Tabla10[Precio Unitario],0))</f>
        <v>1700</v>
      </c>
      <c r="P354" s="511">
        <f>IF(Tabla1[[#This Row],[Cantidad de Insumos]]="","",Tabla1[[#This Row],[Precio Unitario]]*Tabla1[[#This Row],[Cantidad de Insumos]])</f>
        <v>20400</v>
      </c>
      <c r="Q354" s="511" t="str">
        <f>IF(Tabla1[[#This Row],[Descripción]]="","",_xlfn.XLOOKUP(Tabla1[[#This Row],[Descripción]],Tabla10[Descripción],Tabla10[CODIGO PRESUPUESTARIO],0))</f>
        <v>2.2.3.1.01</v>
      </c>
      <c r="R354" s="500" t="s">
        <v>2001</v>
      </c>
    </row>
    <row r="355" spans="2:18" ht="38.25">
      <c r="B355" s="190" t="e">
        <f>IF('Formulario PPGR3'!$G355="","",CONCATENATE('Formulario PPGR3'!$C355,".",'Formulario PPGR3'!$D355,".",'Formulario PPGR3'!$E355,".",'Formulario PPGR3'!$F355))</f>
        <v>#REF!</v>
      </c>
      <c r="C355" s="190" t="e">
        <f>IF('Formulario PPGR3'!$G355="","",'Formulario PPGR1'!#REF!)</f>
        <v>#REF!</v>
      </c>
      <c r="D355" s="190" t="e">
        <f>IF('Formulario PPGR3'!$G355="","",'Formulario PPGR1'!#REF!)</f>
        <v>#REF!</v>
      </c>
      <c r="E355" s="190" t="e">
        <f>IF('Formulario PPGR3'!$G355="","",'Formulario PPGR1'!#REF!)</f>
        <v>#REF!</v>
      </c>
      <c r="F355" s="190" t="e">
        <f>IF('Formulario PPGR3'!$G355="","",'Formulario PPGR1'!#REF!)</f>
        <v>#REF!</v>
      </c>
      <c r="G355" s="507" t="s">
        <v>1713</v>
      </c>
      <c r="H355" s="497" t="str" cm="1">
        <f t="array" ref="H355">IF(Tabla1[[#This Row],[Código_Actividad]]="","",_xlfn.XLOOKUP(Tabla1[[#This Row],[Código_Actividad]],CodigoActividad,Tabla2[Actividades Programables Presupuestables],"",0))</f>
        <v>Supervisión de las Intervenciones Implementadas para el Fortalecimiento de la Adherencia por el Personal del Programa 42.</v>
      </c>
      <c r="I355" s="498">
        <f>IFERROR(VLOOKUP('Formulario PPGR3'!$G355,'Formulario PPGR2'!$H$9:$V$721,15,FALSE),"")</f>
        <v>12</v>
      </c>
      <c r="J355" s="502" t="s">
        <v>2002</v>
      </c>
      <c r="K355" s="500" t="s">
        <v>2061</v>
      </c>
      <c r="L355" s="501" t="s">
        <v>2003</v>
      </c>
      <c r="M355" s="499" t="str">
        <f>IF(Tabla1[[#This Row],[Descripción]]="","",_xlfn.XLOOKUP(Tabla1[[#This Row],[Descripción]],Tabla10[Descripción],Tabla10[Unidad de Medida],"",0))</f>
        <v>galon</v>
      </c>
      <c r="N355" s="509">
        <v>180</v>
      </c>
      <c r="O355" s="511">
        <f>IF(Tabla1[[#This Row],[Descripción]]="","",_xlfn.XLOOKUP(Tabla1[[#This Row],[Descripción]],Tabla10[Descripción],Tabla10[Precio Unitario],0))</f>
        <v>240</v>
      </c>
      <c r="P355" s="511">
        <f>IF(Tabla1[[#This Row],[Cantidad de Insumos]]="","",Tabla1[[#This Row],[Precio Unitario]]*Tabla1[[#This Row],[Cantidad de Insumos]])</f>
        <v>43200</v>
      </c>
      <c r="Q355" s="511" t="str">
        <f>IF(Tabla1[[#This Row],[Descripción]]="","",_xlfn.XLOOKUP(Tabla1[[#This Row],[Descripción]],Tabla10[Descripción],Tabla10[CODIGO PRESUPUESTARIO],0))</f>
        <v>2.3.7.1.02</v>
      </c>
      <c r="R355" s="500" t="s">
        <v>2001</v>
      </c>
    </row>
    <row r="356" spans="2:18" ht="38.25">
      <c r="B356" s="190" t="e">
        <f>IF('Formulario PPGR3'!$G356="","",CONCATENATE('Formulario PPGR3'!$C356,".",'Formulario PPGR3'!$D356,".",'Formulario PPGR3'!$E356,".",'Formulario PPGR3'!$F356))</f>
        <v>#REF!</v>
      </c>
      <c r="C356" s="190" t="e">
        <f>IF('Formulario PPGR3'!$G356="","",'Formulario PPGR1'!#REF!)</f>
        <v>#REF!</v>
      </c>
      <c r="D356" s="190" t="e">
        <f>IF('Formulario PPGR3'!$G356="","",'Formulario PPGR1'!#REF!)</f>
        <v>#REF!</v>
      </c>
      <c r="E356" s="190" t="e">
        <f>IF('Formulario PPGR3'!$G356="","",'Formulario PPGR1'!#REF!)</f>
        <v>#REF!</v>
      </c>
      <c r="F356" s="190" t="e">
        <f>IF('Formulario PPGR3'!$G356="","",'Formulario PPGR1'!#REF!)</f>
        <v>#REF!</v>
      </c>
      <c r="G356" s="507" t="s">
        <v>1715</v>
      </c>
      <c r="H356" s="497" t="str" cm="1">
        <f t="array" ref="H356">IF(Tabla1[[#This Row],[Código_Actividad]]="","",_xlfn.XLOOKUP(Tabla1[[#This Row],[Código_Actividad]],CodigoActividad,Tabla2[Actividades Programables Presupuestables],"",0))</f>
        <v>Taller de intercambio de buenas prácticas en las intervenciones realizadas por el personal de los Servicios de Atención Integral.</v>
      </c>
      <c r="I356" s="498">
        <f>IFERROR(VLOOKUP('Formulario PPGR3'!$G356,'Formulario PPGR2'!$H$9:$V$721,15,FALSE),"")</f>
        <v>2</v>
      </c>
      <c r="J356" s="502" t="s">
        <v>1999</v>
      </c>
      <c r="K356" s="500" t="str">
        <f>IF(Tabla1[[#This Row],[Insumos]]="","",_xlfn.XLOOKUP(Tabla1[[#This Row],[Insumos]],Tabla10[Insumo],Tabla10[InsumoAbrev],"",0))</f>
        <v>lsAlimentosyBebidas</v>
      </c>
      <c r="L356" s="501" t="s">
        <v>2069</v>
      </c>
      <c r="M356" s="499" t="str">
        <f>IF(Tabla1[[#This Row],[Descripción]]="","",_xlfn.XLOOKUP(Tabla1[[#This Row],[Descripción]],Tabla10[Descripción],Tabla10[Unidad de Medida],"",0))</f>
        <v>unidad</v>
      </c>
      <c r="N356" s="509">
        <v>2</v>
      </c>
      <c r="O356" s="511">
        <f>IF(Tabla1[[#This Row],[Descripción]]="","",_xlfn.XLOOKUP(Tabla1[[#This Row],[Descripción]],Tabla10[Descripción],Tabla10[Precio Unitario],0))</f>
        <v>24225.4</v>
      </c>
      <c r="P356" s="511">
        <f>IF(Tabla1[[#This Row],[Cantidad de Insumos]]="","",Tabla1[[#This Row],[Precio Unitario]]*Tabla1[[#This Row],[Cantidad de Insumos]])</f>
        <v>48450.8</v>
      </c>
      <c r="Q356" s="511" t="str">
        <f>IF(Tabla1[[#This Row],[Descripción]]="","",_xlfn.XLOOKUP(Tabla1[[#This Row],[Descripción]],Tabla10[Descripción],Tabla10[CODIGO PRESUPUESTARIO],0))</f>
        <v>2.3.1.1.01</v>
      </c>
      <c r="R356" s="500" t="s">
        <v>2001</v>
      </c>
    </row>
    <row r="357" spans="2:18" ht="38.25">
      <c r="B357" s="190" t="e">
        <f>IF('Formulario PPGR3'!$G357="","",CONCATENATE('Formulario PPGR3'!$C357,".",'Formulario PPGR3'!$D357,".",'Formulario PPGR3'!$E357,".",'Formulario PPGR3'!$F357))</f>
        <v>#REF!</v>
      </c>
      <c r="C357" s="190" t="e">
        <f>IF('Formulario PPGR3'!$G357="","",'Formulario PPGR1'!#REF!)</f>
        <v>#REF!</v>
      </c>
      <c r="D357" s="190" t="e">
        <f>IF('Formulario PPGR3'!$G357="","",'Formulario PPGR1'!#REF!)</f>
        <v>#REF!</v>
      </c>
      <c r="E357" s="190" t="e">
        <f>IF('Formulario PPGR3'!$G357="","",'Formulario PPGR1'!#REF!)</f>
        <v>#REF!</v>
      </c>
      <c r="F357" s="190" t="e">
        <f>IF('Formulario PPGR3'!$G357="","",'Formulario PPGR1'!#REF!)</f>
        <v>#REF!</v>
      </c>
      <c r="G357" s="507" t="s">
        <v>1715</v>
      </c>
      <c r="H357" s="497" t="str" cm="1">
        <f t="array" ref="H357">IF(Tabla1[[#This Row],[Código_Actividad]]="","",_xlfn.XLOOKUP(Tabla1[[#This Row],[Código_Actividad]],CodigoActividad,Tabla2[Actividades Programables Presupuestables],"",0))</f>
        <v>Taller de intercambio de buenas prácticas en las intervenciones realizadas por el personal de los Servicios de Atención Integral.</v>
      </c>
      <c r="I357" s="498">
        <f>IFERROR(VLOOKUP('Formulario PPGR3'!$G357,'Formulario PPGR2'!$H$9:$V$721,15,FALSE),"")</f>
        <v>2</v>
      </c>
      <c r="J357" s="502" t="s">
        <v>1999</v>
      </c>
      <c r="K357" s="500" t="str">
        <f>IF(Tabla1[[#This Row],[Insumos]]="","",_xlfn.XLOOKUP(Tabla1[[#This Row],[Insumos]],Tabla10[Insumo],Tabla10[InsumoAbrev],"",0))</f>
        <v>lsAlimentosyBebidas</v>
      </c>
      <c r="L357" s="501" t="s">
        <v>2063</v>
      </c>
      <c r="M357" s="499" t="str">
        <f>IF(Tabla1[[#This Row],[Descripción]]="","",_xlfn.XLOOKUP(Tabla1[[#This Row],[Descripción]],Tabla10[Descripción],Tabla10[Unidad de Medida],"",0))</f>
        <v>unidad</v>
      </c>
      <c r="N357" s="509">
        <v>2</v>
      </c>
      <c r="O357" s="511">
        <f>IF(Tabla1[[#This Row],[Descripción]]="","",_xlfn.XLOOKUP(Tabla1[[#This Row],[Descripción]],Tabla10[Descripción],Tabla10[Precio Unitario],0))</f>
        <v>15251.5</v>
      </c>
      <c r="P357" s="511">
        <f>IF(Tabla1[[#This Row],[Cantidad de Insumos]]="","",Tabla1[[#This Row],[Precio Unitario]]*Tabla1[[#This Row],[Cantidad de Insumos]])</f>
        <v>30503</v>
      </c>
      <c r="Q357" s="511" t="str">
        <f>IF(Tabla1[[#This Row],[Descripción]]="","",_xlfn.XLOOKUP(Tabla1[[#This Row],[Descripción]],Tabla10[Descripción],Tabla10[CODIGO PRESUPUESTARIO],0))</f>
        <v>2.3.1.1.01</v>
      </c>
      <c r="R357" s="500" t="s">
        <v>2001</v>
      </c>
    </row>
    <row r="358" spans="2:18" ht="51">
      <c r="B358" s="190" t="e">
        <f>IF('Formulario PPGR3'!$G358="","",CONCATENATE('Formulario PPGR3'!$C358,".",'Formulario PPGR3'!$D358,".",'Formulario PPGR3'!$E358,".",'Formulario PPGR3'!$F358))</f>
        <v>#REF!</v>
      </c>
      <c r="C358" s="190" t="e">
        <f>IF('Formulario PPGR3'!$G358="","",'Formulario PPGR1'!#REF!)</f>
        <v>#REF!</v>
      </c>
      <c r="D358" s="190" t="e">
        <f>IF('Formulario PPGR3'!$G358="","",'Formulario PPGR1'!#REF!)</f>
        <v>#REF!</v>
      </c>
      <c r="E358" s="190" t="e">
        <f>IF('Formulario PPGR3'!$G358="","",'Formulario PPGR1'!#REF!)</f>
        <v>#REF!</v>
      </c>
      <c r="F358" s="190" t="e">
        <f>IF('Formulario PPGR3'!$G358="","",'Formulario PPGR1'!#REF!)</f>
        <v>#REF!</v>
      </c>
      <c r="G358" s="507" t="s">
        <v>1717</v>
      </c>
      <c r="H358" s="497" t="str" cm="1">
        <f t="array" ref="H358">IF(Tabla1[[#This Row],[Código_Actividad]]="","",_xlfn.XLOOKUP(Tabla1[[#This Row],[Código_Actividad]],CodigoActividad,Tabla2[Actividades Programables Presupuestables],"",0))</f>
        <v>Reuniones de seguimiento al cumplimiento de indicadores del PoR 41 en las regiones priorizadas ( Metropolitano, Nordeste, Enriquillo y Cibao Occidental).</v>
      </c>
      <c r="I358" s="498">
        <f>IFERROR(VLOOKUP('Formulario PPGR3'!$G358,'Formulario PPGR2'!$H$9:$V$721,15,FALSE),"")</f>
        <v>3</v>
      </c>
      <c r="J358" s="502" t="s">
        <v>1999</v>
      </c>
      <c r="K358" s="500" t="str">
        <f>IF(Tabla1[[#This Row],[Insumos]]="","",_xlfn.XLOOKUP(Tabla1[[#This Row],[Insumos]],Tabla10[Insumo],Tabla10[InsumoAbrev],"",0))</f>
        <v>lsAlimentosyBebidas</v>
      </c>
      <c r="L358" s="501" t="s">
        <v>2056</v>
      </c>
      <c r="M358" s="499" t="str">
        <f>IF(Tabla1[[#This Row],[Descripción]]="","",_xlfn.XLOOKUP(Tabla1[[#This Row],[Descripción]],Tabla10[Descripción],Tabla10[Unidad de Medida],"",0))</f>
        <v>unidad</v>
      </c>
      <c r="N358" s="509">
        <v>3</v>
      </c>
      <c r="O358" s="511">
        <f>IF(Tabla1[[#This Row],[Descripción]]="","",_xlfn.XLOOKUP(Tabla1[[#This Row],[Descripción]],Tabla10[Descripción],Tabla10[Precio Unitario],0))</f>
        <v>29393.8</v>
      </c>
      <c r="P358" s="511">
        <f>IF(Tabla1[[#This Row],[Cantidad de Insumos]]="","",Tabla1[[#This Row],[Precio Unitario]]*Tabla1[[#This Row],[Cantidad de Insumos]])</f>
        <v>88181.4</v>
      </c>
      <c r="Q358" s="511" t="str">
        <f>IF(Tabla1[[#This Row],[Descripción]]="","",_xlfn.XLOOKUP(Tabla1[[#This Row],[Descripción]],Tabla10[Descripción],Tabla10[CODIGO PRESUPUESTARIO],0))</f>
        <v>2.3.1.1.01</v>
      </c>
      <c r="R358" s="500" t="s">
        <v>2001</v>
      </c>
    </row>
    <row r="359" spans="2:18" ht="51">
      <c r="B359" s="190" t="e">
        <f>IF('Formulario PPGR3'!$G359="","",CONCATENATE('Formulario PPGR3'!$C359,".",'Formulario PPGR3'!$D359,".",'Formulario PPGR3'!$E359,".",'Formulario PPGR3'!$F359))</f>
        <v>#REF!</v>
      </c>
      <c r="C359" s="190" t="e">
        <f>IF('Formulario PPGR3'!$G359="","",'Formulario PPGR1'!#REF!)</f>
        <v>#REF!</v>
      </c>
      <c r="D359" s="190" t="e">
        <f>IF('Formulario PPGR3'!$G359="","",'Formulario PPGR1'!#REF!)</f>
        <v>#REF!</v>
      </c>
      <c r="E359" s="190" t="e">
        <f>IF('Formulario PPGR3'!$G359="","",'Formulario PPGR1'!#REF!)</f>
        <v>#REF!</v>
      </c>
      <c r="F359" s="190" t="e">
        <f>IF('Formulario PPGR3'!$G359="","",'Formulario PPGR1'!#REF!)</f>
        <v>#REF!</v>
      </c>
      <c r="G359" s="507" t="s">
        <v>1717</v>
      </c>
      <c r="H359" s="497" t="str" cm="1">
        <f t="array" ref="H359">IF(Tabla1[[#This Row],[Código_Actividad]]="","",_xlfn.XLOOKUP(Tabla1[[#This Row],[Código_Actividad]],CodigoActividad,Tabla2[Actividades Programables Presupuestables],"",0))</f>
        <v>Reuniones de seguimiento al cumplimiento de indicadores del PoR 41 en las regiones priorizadas ( Metropolitano, Nordeste, Enriquillo y Cibao Occidental).</v>
      </c>
      <c r="I359" s="498">
        <f>IFERROR(VLOOKUP('Formulario PPGR3'!$G359,'Formulario PPGR2'!$H$9:$V$721,15,FALSE),"")</f>
        <v>3</v>
      </c>
      <c r="J359" s="502" t="s">
        <v>1999</v>
      </c>
      <c r="K359" s="500" t="str">
        <f>IF(Tabla1[[#This Row],[Insumos]]="","",_xlfn.XLOOKUP(Tabla1[[#This Row],[Insumos]],Tabla10[Insumo],Tabla10[InsumoAbrev],"",0))</f>
        <v>lsAlimentosyBebidas</v>
      </c>
      <c r="L359" s="501" t="s">
        <v>2057</v>
      </c>
      <c r="M359" s="499" t="str">
        <f>IF(Tabla1[[#This Row],[Descripción]]="","",_xlfn.XLOOKUP(Tabla1[[#This Row],[Descripción]],Tabla10[Descripción],Tabla10[Unidad de Medida],"",0))</f>
        <v>unidad</v>
      </c>
      <c r="N359" s="509">
        <v>3</v>
      </c>
      <c r="O359" s="511">
        <f>IF(Tabla1[[#This Row],[Descripción]]="","",_xlfn.XLOOKUP(Tabla1[[#This Row],[Descripción]],Tabla10[Descripción],Tabla10[Precio Unitario],0))</f>
        <v>61419</v>
      </c>
      <c r="P359" s="511">
        <f>IF(Tabla1[[#This Row],[Cantidad de Insumos]]="","",Tabla1[[#This Row],[Precio Unitario]]*Tabla1[[#This Row],[Cantidad de Insumos]])</f>
        <v>184257</v>
      </c>
      <c r="Q359" s="511" t="str">
        <f>IF(Tabla1[[#This Row],[Descripción]]="","",_xlfn.XLOOKUP(Tabla1[[#This Row],[Descripción]],Tabla10[Descripción],Tabla10[CODIGO PRESUPUESTARIO],0))</f>
        <v>2.3.1.1.01</v>
      </c>
      <c r="R359" s="500" t="s">
        <v>2001</v>
      </c>
    </row>
    <row r="360" spans="2:18" ht="51">
      <c r="B360" s="190" t="e">
        <f>IF('Formulario PPGR3'!$G360="","",CONCATENATE('Formulario PPGR3'!$C360,".",'Formulario PPGR3'!$D360,".",'Formulario PPGR3'!$E360,".",'Formulario PPGR3'!$F360))</f>
        <v>#REF!</v>
      </c>
      <c r="C360" s="190" t="e">
        <f>IF('Formulario PPGR3'!$G360="","",'Formulario PPGR1'!#REF!)</f>
        <v>#REF!</v>
      </c>
      <c r="D360" s="190" t="e">
        <f>IF('Formulario PPGR3'!$G360="","",'Formulario PPGR1'!#REF!)</f>
        <v>#REF!</v>
      </c>
      <c r="E360" s="190" t="e">
        <f>IF('Formulario PPGR3'!$G360="","",'Formulario PPGR1'!#REF!)</f>
        <v>#REF!</v>
      </c>
      <c r="F360" s="190" t="e">
        <f>IF('Formulario PPGR3'!$G360="","",'Formulario PPGR1'!#REF!)</f>
        <v>#REF!</v>
      </c>
      <c r="G360" s="507" t="s">
        <v>1719</v>
      </c>
      <c r="H360" s="497" t="str" cm="1">
        <f t="array" ref="H360">IF(Tabla1[[#This Row],[Código_Actividad]]="","",_xlfn.XLOOKUP(Tabla1[[#This Row],[Código_Actividad]],CodigoActividad,Tabla2[Actividades Programables Presupuestables],"",0))</f>
        <v>Visitas de seguimiento al cumplimiento de las intervenciones de adherencia en la regiones priorizadas ( Valdesia, Norcentral, Nordeste, Este, El Valle y Cibao Central).</v>
      </c>
      <c r="I360" s="498">
        <f>IFERROR(VLOOKUP('Formulario PPGR3'!$G360,'Formulario PPGR2'!$H$9:$V$721,15,FALSE),"")</f>
        <v>35</v>
      </c>
      <c r="J360" s="502" t="s">
        <v>2004</v>
      </c>
      <c r="K360" s="500" t="s">
        <v>2060</v>
      </c>
      <c r="L360" s="501" t="s">
        <v>2005</v>
      </c>
      <c r="M360" s="499" t="str">
        <f>IF(Tabla1[[#This Row],[Descripción]]="","",_xlfn.XLOOKUP(Tabla1[[#This Row],[Descripción]],Tabla10[Descripción],Tabla10[Unidad de Medida],"",0))</f>
        <v>Depósito</v>
      </c>
      <c r="N360" s="509">
        <v>70</v>
      </c>
      <c r="O360" s="511">
        <f>IF(Tabla1[[#This Row],[Descripción]]="","",_xlfn.XLOOKUP(Tabla1[[#This Row],[Descripción]],Tabla10[Descripción],Tabla10[Precio Unitario],0))</f>
        <v>2150</v>
      </c>
      <c r="P360" s="511">
        <f>IF(Tabla1[[#This Row],[Cantidad de Insumos]]="","",Tabla1[[#This Row],[Precio Unitario]]*Tabla1[[#This Row],[Cantidad de Insumos]])</f>
        <v>150500</v>
      </c>
      <c r="Q360" s="511" t="str">
        <f>IF(Tabla1[[#This Row],[Descripción]]="","",_xlfn.XLOOKUP(Tabla1[[#This Row],[Descripción]],Tabla10[Descripción],Tabla10[CODIGO PRESUPUESTARIO],0))</f>
        <v>2.2.3.1.01</v>
      </c>
      <c r="R360" s="500" t="s">
        <v>2001</v>
      </c>
    </row>
    <row r="361" spans="2:18" ht="51">
      <c r="B361" s="190" t="e">
        <f>IF('Formulario PPGR3'!$G361="","",CONCATENATE('Formulario PPGR3'!$C361,".",'Formulario PPGR3'!$D361,".",'Formulario PPGR3'!$E361,".",'Formulario PPGR3'!$F361))</f>
        <v>#REF!</v>
      </c>
      <c r="C361" s="190" t="e">
        <f>IF('Formulario PPGR3'!$G361="","",'Formulario PPGR1'!#REF!)</f>
        <v>#REF!</v>
      </c>
      <c r="D361" s="190" t="e">
        <f>IF('Formulario PPGR3'!$G361="","",'Formulario PPGR1'!#REF!)</f>
        <v>#REF!</v>
      </c>
      <c r="E361" s="190" t="e">
        <f>IF('Formulario PPGR3'!$G361="","",'Formulario PPGR1'!#REF!)</f>
        <v>#REF!</v>
      </c>
      <c r="F361" s="190" t="e">
        <f>IF('Formulario PPGR3'!$G361="","",'Formulario PPGR1'!#REF!)</f>
        <v>#REF!</v>
      </c>
      <c r="G361" s="507" t="s">
        <v>1719</v>
      </c>
      <c r="H361" s="497" t="str" cm="1">
        <f t="array" ref="H361">IF(Tabla1[[#This Row],[Código_Actividad]]="","",_xlfn.XLOOKUP(Tabla1[[#This Row],[Código_Actividad]],CodigoActividad,Tabla2[Actividades Programables Presupuestables],"",0))</f>
        <v>Visitas de seguimiento al cumplimiento de las intervenciones de adherencia en la regiones priorizadas ( Valdesia, Norcentral, Nordeste, Este, El Valle y Cibao Central).</v>
      </c>
      <c r="I361" s="498">
        <f>IFERROR(VLOOKUP('Formulario PPGR3'!$G361,'Formulario PPGR2'!$H$9:$V$721,15,FALSE),"")</f>
        <v>35</v>
      </c>
      <c r="J361" s="502" t="s">
        <v>2004</v>
      </c>
      <c r="K361" s="500" t="s">
        <v>2060</v>
      </c>
      <c r="L361" s="501" t="s">
        <v>2006</v>
      </c>
      <c r="M361" s="499" t="str">
        <f>IF(Tabla1[[#This Row],[Descripción]]="","",_xlfn.XLOOKUP(Tabla1[[#This Row],[Descripción]],Tabla10[Descripción],Tabla10[Unidad de Medida],"",0))</f>
        <v>Depósito</v>
      </c>
      <c r="N361" s="509">
        <v>35</v>
      </c>
      <c r="O361" s="511">
        <f>IF(Tabla1[[#This Row],[Descripción]]="","",_xlfn.XLOOKUP(Tabla1[[#This Row],[Descripción]],Tabla10[Descripción],Tabla10[Precio Unitario],0))</f>
        <v>1700</v>
      </c>
      <c r="P361" s="511">
        <f>IF(Tabla1[[#This Row],[Cantidad de Insumos]]="","",Tabla1[[#This Row],[Precio Unitario]]*Tabla1[[#This Row],[Cantidad de Insumos]])</f>
        <v>59500</v>
      </c>
      <c r="Q361" s="511" t="str">
        <f>IF(Tabla1[[#This Row],[Descripción]]="","",_xlfn.XLOOKUP(Tabla1[[#This Row],[Descripción]],Tabla10[Descripción],Tabla10[CODIGO PRESUPUESTARIO],0))</f>
        <v>2.2.3.1.01</v>
      </c>
      <c r="R361" s="500" t="s">
        <v>2001</v>
      </c>
    </row>
    <row r="362" spans="2:18" ht="51">
      <c r="B362" s="190" t="e">
        <f>IF('Formulario PPGR3'!$G362="","",CONCATENATE('Formulario PPGR3'!$C362,".",'Formulario PPGR3'!$D362,".",'Formulario PPGR3'!$E362,".",'Formulario PPGR3'!$F362))</f>
        <v>#REF!</v>
      </c>
      <c r="C362" s="190" t="e">
        <f>IF('Formulario PPGR3'!$G362="","",'Formulario PPGR1'!#REF!)</f>
        <v>#REF!</v>
      </c>
      <c r="D362" s="190" t="e">
        <f>IF('Formulario PPGR3'!$G362="","",'Formulario PPGR1'!#REF!)</f>
        <v>#REF!</v>
      </c>
      <c r="E362" s="190" t="e">
        <f>IF('Formulario PPGR3'!$G362="","",'Formulario PPGR1'!#REF!)</f>
        <v>#REF!</v>
      </c>
      <c r="F362" s="190" t="e">
        <f>IF('Formulario PPGR3'!$G362="","",'Formulario PPGR1'!#REF!)</f>
        <v>#REF!</v>
      </c>
      <c r="G362" s="507" t="s">
        <v>1719</v>
      </c>
      <c r="H362" s="497" t="str" cm="1">
        <f t="array" ref="H362">IF(Tabla1[[#This Row],[Código_Actividad]]="","",_xlfn.XLOOKUP(Tabla1[[#This Row],[Código_Actividad]],CodigoActividad,Tabla2[Actividades Programables Presupuestables],"",0))</f>
        <v>Visitas de seguimiento al cumplimiento de las intervenciones de adherencia en la regiones priorizadas ( Valdesia, Norcentral, Nordeste, Este, El Valle y Cibao Central).</v>
      </c>
      <c r="I362" s="498">
        <f>IFERROR(VLOOKUP('Formulario PPGR3'!$G362,'Formulario PPGR2'!$H$9:$V$721,15,FALSE),"")</f>
        <v>35</v>
      </c>
      <c r="J362" s="502" t="s">
        <v>2002</v>
      </c>
      <c r="K362" s="500" t="s">
        <v>2061</v>
      </c>
      <c r="L362" s="501" t="s">
        <v>2003</v>
      </c>
      <c r="M362" s="499" t="str">
        <f>IF(Tabla1[[#This Row],[Descripción]]="","",_xlfn.XLOOKUP(Tabla1[[#This Row],[Descripción]],Tabla10[Descripción],Tabla10[Unidad de Medida],"",0))</f>
        <v>galon</v>
      </c>
      <c r="N362" s="509">
        <v>220</v>
      </c>
      <c r="O362" s="511">
        <f>IF(Tabla1[[#This Row],[Descripción]]="","",_xlfn.XLOOKUP(Tabla1[[#This Row],[Descripción]],Tabla10[Descripción],Tabla10[Precio Unitario],0))</f>
        <v>240</v>
      </c>
      <c r="P362" s="511">
        <f>IF(Tabla1[[#This Row],[Cantidad de Insumos]]="","",Tabla1[[#This Row],[Precio Unitario]]*Tabla1[[#This Row],[Cantidad de Insumos]])</f>
        <v>52800</v>
      </c>
      <c r="Q362" s="511" t="str">
        <f>IF(Tabla1[[#This Row],[Descripción]]="","",_xlfn.XLOOKUP(Tabla1[[#This Row],[Descripción]],Tabla10[Descripción],Tabla10[CODIGO PRESUPUESTARIO],0))</f>
        <v>2.3.7.1.02</v>
      </c>
      <c r="R362" s="500" t="s">
        <v>2001</v>
      </c>
    </row>
    <row r="363" spans="2:18" ht="51">
      <c r="B363" s="190" t="e">
        <f>IF('Formulario PPGR3'!$G363="","",CONCATENATE('Formulario PPGR3'!$C363,".",'Formulario PPGR3'!$D363,".",'Formulario PPGR3'!$E363,".",'Formulario PPGR3'!$F363))</f>
        <v>#REF!</v>
      </c>
      <c r="C363" s="190" t="e">
        <f>IF('Formulario PPGR3'!$G363="","",'Formulario PPGR1'!#REF!)</f>
        <v>#REF!</v>
      </c>
      <c r="D363" s="190" t="e">
        <f>IF('Formulario PPGR3'!$G363="","",'Formulario PPGR1'!#REF!)</f>
        <v>#REF!</v>
      </c>
      <c r="E363" s="190" t="e">
        <f>IF('Formulario PPGR3'!$G363="","",'Formulario PPGR1'!#REF!)</f>
        <v>#REF!</v>
      </c>
      <c r="F363" s="190" t="e">
        <f>IF('Formulario PPGR3'!$G363="","",'Formulario PPGR1'!#REF!)</f>
        <v>#REF!</v>
      </c>
      <c r="G363" s="507" t="s">
        <v>523</v>
      </c>
      <c r="H363" s="497" t="str" cm="1">
        <f t="array" ref="H363">IF(Tabla1[[#This Row],[Código_Actividad]]="","",_xlfn.XLOOKUP(Tabla1[[#This Row],[Código_Actividad]],CodigoActividad,Tabla2[Actividades Programables Presupuestables],"",0))</f>
        <v>Visitas de supervisión con el objetivo de identificar brechas en la atención de salud mental, con el fin de desarrollar planes de mejora para fortalecer los servicios.</v>
      </c>
      <c r="I363" s="498">
        <f>IFERROR(VLOOKUP('Formulario PPGR3'!$G363,'Formulario PPGR2'!$H$9:$V$721,15,FALSE),"")</f>
        <v>9</v>
      </c>
      <c r="J363" s="502" t="s">
        <v>2004</v>
      </c>
      <c r="K363" s="500" t="s">
        <v>2060</v>
      </c>
      <c r="L363" s="501" t="s">
        <v>2005</v>
      </c>
      <c r="M363" s="499" t="str">
        <f>IF(Tabla1[[#This Row],[Descripción]]="","",_xlfn.XLOOKUP(Tabla1[[#This Row],[Descripción]],Tabla10[Descripción],Tabla10[Unidad de Medida],"",0))</f>
        <v>Depósito</v>
      </c>
      <c r="N363" s="509">
        <v>18</v>
      </c>
      <c r="O363" s="511">
        <f>IF(Tabla1[[#This Row],[Descripción]]="","",_xlfn.XLOOKUP(Tabla1[[#This Row],[Descripción]],Tabla10[Descripción],Tabla10[Precio Unitario],0))</f>
        <v>2150</v>
      </c>
      <c r="P363" s="511">
        <f>IF(Tabla1[[#This Row],[Cantidad de Insumos]]="","",Tabla1[[#This Row],[Precio Unitario]]*Tabla1[[#This Row],[Cantidad de Insumos]])</f>
        <v>38700</v>
      </c>
      <c r="Q363" s="511" t="str">
        <f>IF(Tabla1[[#This Row],[Descripción]]="","",_xlfn.XLOOKUP(Tabla1[[#This Row],[Descripción]],Tabla10[Descripción],Tabla10[CODIGO PRESUPUESTARIO],0))</f>
        <v>2.2.3.1.01</v>
      </c>
      <c r="R363" s="500" t="s">
        <v>2001</v>
      </c>
    </row>
    <row r="364" spans="2:18" ht="51">
      <c r="B364" s="190" t="e">
        <f>IF('Formulario PPGR3'!$G364="","",CONCATENATE('Formulario PPGR3'!$C364,".",'Formulario PPGR3'!$D364,".",'Formulario PPGR3'!$E364,".",'Formulario PPGR3'!$F364))</f>
        <v>#REF!</v>
      </c>
      <c r="C364" s="190" t="e">
        <f>IF('Formulario PPGR3'!$G364="","",'Formulario PPGR1'!#REF!)</f>
        <v>#REF!</v>
      </c>
      <c r="D364" s="190" t="e">
        <f>IF('Formulario PPGR3'!$G364="","",'Formulario PPGR1'!#REF!)</f>
        <v>#REF!</v>
      </c>
      <c r="E364" s="190" t="e">
        <f>IF('Formulario PPGR3'!$G364="","",'Formulario PPGR1'!#REF!)</f>
        <v>#REF!</v>
      </c>
      <c r="F364" s="190" t="e">
        <f>IF('Formulario PPGR3'!$G364="","",'Formulario PPGR1'!#REF!)</f>
        <v>#REF!</v>
      </c>
      <c r="G364" s="507" t="s">
        <v>523</v>
      </c>
      <c r="H364" s="497" t="str" cm="1">
        <f t="array" ref="H364">IF(Tabla1[[#This Row],[Código_Actividad]]="","",_xlfn.XLOOKUP(Tabla1[[#This Row],[Código_Actividad]],CodigoActividad,Tabla2[Actividades Programables Presupuestables],"",0))</f>
        <v>Visitas de supervisión con el objetivo de identificar brechas en la atención de salud mental, con el fin de desarrollar planes de mejora para fortalecer los servicios.</v>
      </c>
      <c r="I364" s="498">
        <f>IFERROR(VLOOKUP('Formulario PPGR3'!$G364,'Formulario PPGR2'!$H$9:$V$721,15,FALSE),"")</f>
        <v>9</v>
      </c>
      <c r="J364" s="502" t="s">
        <v>2004</v>
      </c>
      <c r="K364" s="500" t="s">
        <v>2060</v>
      </c>
      <c r="L364" s="501" t="s">
        <v>2006</v>
      </c>
      <c r="M364" s="499" t="str">
        <f>IF(Tabla1[[#This Row],[Descripción]]="","",_xlfn.XLOOKUP(Tabla1[[#This Row],[Descripción]],Tabla10[Descripción],Tabla10[Unidad de Medida],"",0))</f>
        <v>Depósito</v>
      </c>
      <c r="N364" s="509">
        <v>9</v>
      </c>
      <c r="O364" s="511">
        <f>IF(Tabla1[[#This Row],[Descripción]]="","",_xlfn.XLOOKUP(Tabla1[[#This Row],[Descripción]],Tabla10[Descripción],Tabla10[Precio Unitario],0))</f>
        <v>1700</v>
      </c>
      <c r="P364" s="511">
        <f>IF(Tabla1[[#This Row],[Cantidad de Insumos]]="","",Tabla1[[#This Row],[Precio Unitario]]*Tabla1[[#This Row],[Cantidad de Insumos]])</f>
        <v>15300</v>
      </c>
      <c r="Q364" s="511" t="str">
        <f>IF(Tabla1[[#This Row],[Descripción]]="","",_xlfn.XLOOKUP(Tabla1[[#This Row],[Descripción]],Tabla10[Descripción],Tabla10[CODIGO PRESUPUESTARIO],0))</f>
        <v>2.2.3.1.01</v>
      </c>
      <c r="R364" s="500" t="s">
        <v>2001</v>
      </c>
    </row>
    <row r="365" spans="2:18" ht="51">
      <c r="B365" s="190" t="e">
        <f>IF('Formulario PPGR3'!$G365="","",CONCATENATE('Formulario PPGR3'!$C365,".",'Formulario PPGR3'!$D365,".",'Formulario PPGR3'!$E365,".",'Formulario PPGR3'!$F365))</f>
        <v>#REF!</v>
      </c>
      <c r="C365" s="190" t="e">
        <f>IF('Formulario PPGR3'!$G365="","",'Formulario PPGR1'!#REF!)</f>
        <v>#REF!</v>
      </c>
      <c r="D365" s="190" t="e">
        <f>IF('Formulario PPGR3'!$G365="","",'Formulario PPGR1'!#REF!)</f>
        <v>#REF!</v>
      </c>
      <c r="E365" s="190" t="e">
        <f>IF('Formulario PPGR3'!$G365="","",'Formulario PPGR1'!#REF!)</f>
        <v>#REF!</v>
      </c>
      <c r="F365" s="190" t="e">
        <f>IF('Formulario PPGR3'!$G365="","",'Formulario PPGR1'!#REF!)</f>
        <v>#REF!</v>
      </c>
      <c r="G365" s="507" t="s">
        <v>523</v>
      </c>
      <c r="H365" s="497" t="str" cm="1">
        <f t="array" ref="H365">IF(Tabla1[[#This Row],[Código_Actividad]]="","",_xlfn.XLOOKUP(Tabla1[[#This Row],[Código_Actividad]],CodigoActividad,Tabla2[Actividades Programables Presupuestables],"",0))</f>
        <v>Visitas de supervisión con el objetivo de identificar brechas en la atención de salud mental, con el fin de desarrollar planes de mejora para fortalecer los servicios.</v>
      </c>
      <c r="I365" s="498">
        <f>IFERROR(VLOOKUP('Formulario PPGR3'!$G365,'Formulario PPGR2'!$H$9:$V$721,15,FALSE),"")</f>
        <v>9</v>
      </c>
      <c r="J365" s="502" t="s">
        <v>2002</v>
      </c>
      <c r="K365" s="500" t="s">
        <v>2061</v>
      </c>
      <c r="L365" s="501" t="s">
        <v>2003</v>
      </c>
      <c r="M365" s="499" t="str">
        <f>IF(Tabla1[[#This Row],[Descripción]]="","",_xlfn.XLOOKUP(Tabla1[[#This Row],[Descripción]],Tabla10[Descripción],Tabla10[Unidad de Medida],"",0))</f>
        <v>galon</v>
      </c>
      <c r="N365" s="509">
        <v>108</v>
      </c>
      <c r="O365" s="511">
        <f>IF(Tabla1[[#This Row],[Descripción]]="","",_xlfn.XLOOKUP(Tabla1[[#This Row],[Descripción]],Tabla10[Descripción],Tabla10[Precio Unitario],0))</f>
        <v>240</v>
      </c>
      <c r="P365" s="511">
        <f>IF(Tabla1[[#This Row],[Cantidad de Insumos]]="","",Tabla1[[#This Row],[Precio Unitario]]*Tabla1[[#This Row],[Cantidad de Insumos]])</f>
        <v>25920</v>
      </c>
      <c r="Q365" s="511" t="str">
        <f>IF(Tabla1[[#This Row],[Descripción]]="","",_xlfn.XLOOKUP(Tabla1[[#This Row],[Descripción]],Tabla10[Descripción],Tabla10[CODIGO PRESUPUESTARIO],0))</f>
        <v>2.3.7.1.02</v>
      </c>
      <c r="R365" s="500" t="s">
        <v>2001</v>
      </c>
    </row>
    <row r="366" spans="2:18" ht="38.25">
      <c r="B366" s="190" t="e">
        <f>IF('Formulario PPGR3'!$G366="","",CONCATENATE('Formulario PPGR3'!$C366,".",'Formulario PPGR3'!$D366,".",'Formulario PPGR3'!$E366,".",'Formulario PPGR3'!$F366))</f>
        <v>#REF!</v>
      </c>
      <c r="C366" s="190" t="e">
        <f>IF('Formulario PPGR3'!$G366="","",'Formulario PPGR1'!#REF!)</f>
        <v>#REF!</v>
      </c>
      <c r="D366" s="190" t="e">
        <f>IF('Formulario PPGR3'!$G366="","",'Formulario PPGR1'!#REF!)</f>
        <v>#REF!</v>
      </c>
      <c r="E366" s="190" t="e">
        <f>IF('Formulario PPGR3'!$G366="","",'Formulario PPGR1'!#REF!)</f>
        <v>#REF!</v>
      </c>
      <c r="F366" s="190" t="e">
        <f>IF('Formulario PPGR3'!$G366="","",'Formulario PPGR1'!#REF!)</f>
        <v>#REF!</v>
      </c>
      <c r="G366" s="507" t="s">
        <v>526</v>
      </c>
      <c r="H366" s="497" t="str" cm="1">
        <f t="array" ref="H366">IF(Tabla1[[#This Row],[Código_Actividad]]="","",_xlfn.XLOOKUP(Tabla1[[#This Row],[Código_Actividad]],CodigoActividad,Tabla2[Actividades Programables Presupuestables],"",0))</f>
        <v>Taller de capacitación en el fortalecimiento en buenas prácticas en protocolos y documentación estandarizada.</v>
      </c>
      <c r="I366" s="498">
        <f>IFERROR(VLOOKUP('Formulario PPGR3'!$G366,'Formulario PPGR2'!$H$9:$V$721,15,FALSE),"")</f>
        <v>2</v>
      </c>
      <c r="J366" s="502" t="s">
        <v>1999</v>
      </c>
      <c r="K366" s="500" t="str">
        <f>IF(Tabla1[[#This Row],[Insumos]]="","",_xlfn.XLOOKUP(Tabla1[[#This Row],[Insumos]],Tabla10[Insumo],Tabla10[InsumoAbrev],"",0))</f>
        <v>lsAlimentosyBebidas</v>
      </c>
      <c r="L366" s="501" t="s">
        <v>2056</v>
      </c>
      <c r="M366" s="499" t="str">
        <f>IF(Tabla1[[#This Row],[Descripción]]="","",_xlfn.XLOOKUP(Tabla1[[#This Row],[Descripción]],Tabla10[Descripción],Tabla10[Unidad de Medida],"",0))</f>
        <v>unidad</v>
      </c>
      <c r="N366" s="509">
        <v>2</v>
      </c>
      <c r="O366" s="511">
        <f>IF(Tabla1[[#This Row],[Descripción]]="","",_xlfn.XLOOKUP(Tabla1[[#This Row],[Descripción]],Tabla10[Descripción],Tabla10[Precio Unitario],0))</f>
        <v>29393.8</v>
      </c>
      <c r="P366" s="511">
        <f>IF(Tabla1[[#This Row],[Cantidad de Insumos]]="","",Tabla1[[#This Row],[Precio Unitario]]*Tabla1[[#This Row],[Cantidad de Insumos]])</f>
        <v>58787.6</v>
      </c>
      <c r="Q366" s="511" t="str">
        <f>IF(Tabla1[[#This Row],[Descripción]]="","",_xlfn.XLOOKUP(Tabla1[[#This Row],[Descripción]],Tabla10[Descripción],Tabla10[CODIGO PRESUPUESTARIO],0))</f>
        <v>2.3.1.1.01</v>
      </c>
      <c r="R366" s="500" t="s">
        <v>2001</v>
      </c>
    </row>
    <row r="367" spans="2:18" ht="38.25">
      <c r="B367" s="190" t="e">
        <f>IF('Formulario PPGR3'!$G367="","",CONCATENATE('Formulario PPGR3'!$C367,".",'Formulario PPGR3'!$D367,".",'Formulario PPGR3'!$E367,".",'Formulario PPGR3'!$F367))</f>
        <v>#REF!</v>
      </c>
      <c r="C367" s="190" t="e">
        <f>IF('Formulario PPGR3'!$G367="","",'Formulario PPGR1'!#REF!)</f>
        <v>#REF!</v>
      </c>
      <c r="D367" s="190" t="e">
        <f>IF('Formulario PPGR3'!$G367="","",'Formulario PPGR1'!#REF!)</f>
        <v>#REF!</v>
      </c>
      <c r="E367" s="190" t="e">
        <f>IF('Formulario PPGR3'!$G367="","",'Formulario PPGR1'!#REF!)</f>
        <v>#REF!</v>
      </c>
      <c r="F367" s="190" t="e">
        <f>IF('Formulario PPGR3'!$G367="","",'Formulario PPGR1'!#REF!)</f>
        <v>#REF!</v>
      </c>
      <c r="G367" s="507" t="s">
        <v>526</v>
      </c>
      <c r="H367" s="497" t="str" cm="1">
        <f t="array" ref="H367">IF(Tabla1[[#This Row],[Código_Actividad]]="","",_xlfn.XLOOKUP(Tabla1[[#This Row],[Código_Actividad]],CodigoActividad,Tabla2[Actividades Programables Presupuestables],"",0))</f>
        <v>Taller de capacitación en el fortalecimiento en buenas prácticas en protocolos y documentación estandarizada.</v>
      </c>
      <c r="I367" s="498">
        <f>IFERROR(VLOOKUP('Formulario PPGR3'!$G367,'Formulario PPGR2'!$H$9:$V$721,15,FALSE),"")</f>
        <v>2</v>
      </c>
      <c r="J367" s="502" t="s">
        <v>1999</v>
      </c>
      <c r="K367" s="500" t="str">
        <f>IF(Tabla1[[#This Row],[Insumos]]="","",_xlfn.XLOOKUP(Tabla1[[#This Row],[Insumos]],Tabla10[Insumo],Tabla10[InsumoAbrev],"",0))</f>
        <v>lsAlimentosyBebidas</v>
      </c>
      <c r="L367" s="501" t="s">
        <v>2057</v>
      </c>
      <c r="M367" s="499" t="str">
        <f>IF(Tabla1[[#This Row],[Descripción]]="","",_xlfn.XLOOKUP(Tabla1[[#This Row],[Descripción]],Tabla10[Descripción],Tabla10[Unidad de Medida],"",0))</f>
        <v>unidad</v>
      </c>
      <c r="N367" s="509">
        <v>2</v>
      </c>
      <c r="O367" s="511">
        <f>IF(Tabla1[[#This Row],[Descripción]]="","",_xlfn.XLOOKUP(Tabla1[[#This Row],[Descripción]],Tabla10[Descripción],Tabla10[Precio Unitario],0))</f>
        <v>61419</v>
      </c>
      <c r="P367" s="511">
        <f>IF(Tabla1[[#This Row],[Cantidad de Insumos]]="","",Tabla1[[#This Row],[Precio Unitario]]*Tabla1[[#This Row],[Cantidad de Insumos]])</f>
        <v>122838</v>
      </c>
      <c r="Q367" s="511" t="str">
        <f>IF(Tabla1[[#This Row],[Descripción]]="","",_xlfn.XLOOKUP(Tabla1[[#This Row],[Descripción]],Tabla10[Descripción],Tabla10[CODIGO PRESUPUESTARIO],0))</f>
        <v>2.3.1.1.01</v>
      </c>
      <c r="R367" s="500" t="s">
        <v>2001</v>
      </c>
    </row>
    <row r="368" spans="2:18" ht="38.25">
      <c r="B368" s="190" t="e">
        <f>IF('Formulario PPGR3'!$G368="","",CONCATENATE('Formulario PPGR3'!$C368,".",'Formulario PPGR3'!$D368,".",'Formulario PPGR3'!$E368,".",'Formulario PPGR3'!$F368))</f>
        <v>#REF!</v>
      </c>
      <c r="C368" s="190" t="e">
        <f>IF('Formulario PPGR3'!$G368="","",'Formulario PPGR1'!#REF!)</f>
        <v>#REF!</v>
      </c>
      <c r="D368" s="190" t="e">
        <f>IF('Formulario PPGR3'!$G368="","",'Formulario PPGR1'!#REF!)</f>
        <v>#REF!</v>
      </c>
      <c r="E368" s="190" t="e">
        <f>IF('Formulario PPGR3'!$G368="","",'Formulario PPGR1'!#REF!)</f>
        <v>#REF!</v>
      </c>
      <c r="F368" s="190" t="e">
        <f>IF('Formulario PPGR3'!$G368="","",'Formulario PPGR1'!#REF!)</f>
        <v>#REF!</v>
      </c>
      <c r="G368" s="507" t="s">
        <v>529</v>
      </c>
      <c r="H368" s="497" t="str" cm="1">
        <f t="array" ref="H368">IF(Tabla1[[#This Row],[Código_Actividad]]="","",_xlfn.XLOOKUP(Tabla1[[#This Row],[Código_Actividad]],CodigoActividad,Tabla2[Actividades Programables Presupuestables],"",0))</f>
        <v>Mesas de trabajo con los coordinadores regionales de salud mental para seguimiento de los levantamientos realizados en los EES.</v>
      </c>
      <c r="I368" s="498">
        <f>IFERROR(VLOOKUP('Formulario PPGR3'!$G368,'Formulario PPGR2'!$H$9:$V$721,15,FALSE),"")</f>
        <v>3</v>
      </c>
      <c r="J368" s="502" t="s">
        <v>1999</v>
      </c>
      <c r="K368" s="500" t="str">
        <f>IF(Tabla1[[#This Row],[Insumos]]="","",_xlfn.XLOOKUP(Tabla1[[#This Row],[Insumos]],Tabla10[Insumo],Tabla10[InsumoAbrev],"",0))</f>
        <v>lsAlimentosyBebidas</v>
      </c>
      <c r="L368" s="501" t="s">
        <v>2070</v>
      </c>
      <c r="M368" s="499" t="str">
        <f>IF(Tabla1[[#This Row],[Descripción]]="","",_xlfn.XLOOKUP(Tabla1[[#This Row],[Descripción]],Tabla10[Descripción],Tabla10[Unidad de Medida],"",0))</f>
        <v>unidad</v>
      </c>
      <c r="N368" s="509">
        <v>3</v>
      </c>
      <c r="O368" s="511">
        <f>IF(Tabla1[[#This Row],[Descripción]]="","",_xlfn.XLOOKUP(Tabla1[[#This Row],[Descripción]],Tabla10[Descripción],Tabla10[Precio Unitario],0))</f>
        <v>10133.5</v>
      </c>
      <c r="P368" s="511">
        <f>IF(Tabla1[[#This Row],[Cantidad de Insumos]]="","",Tabla1[[#This Row],[Precio Unitario]]*Tabla1[[#This Row],[Cantidad de Insumos]])</f>
        <v>30400.5</v>
      </c>
      <c r="Q368" s="511" t="str">
        <f>IF(Tabla1[[#This Row],[Descripción]]="","",_xlfn.XLOOKUP(Tabla1[[#This Row],[Descripción]],Tabla10[Descripción],Tabla10[CODIGO PRESUPUESTARIO],0))</f>
        <v>2.3.1.1.01</v>
      </c>
      <c r="R368" s="500" t="s">
        <v>2001</v>
      </c>
    </row>
    <row r="369" spans="2:18" ht="38.25">
      <c r="B369" s="190" t="e">
        <f>IF('Formulario PPGR3'!$G369="","",CONCATENATE('Formulario PPGR3'!$C369,".",'Formulario PPGR3'!$D369,".",'Formulario PPGR3'!$E369,".",'Formulario PPGR3'!$F369))</f>
        <v>#REF!</v>
      </c>
      <c r="C369" s="190" t="e">
        <f>IF('Formulario PPGR3'!$G369="","",'Formulario PPGR1'!#REF!)</f>
        <v>#REF!</v>
      </c>
      <c r="D369" s="190" t="e">
        <f>IF('Formulario PPGR3'!$G369="","",'Formulario PPGR1'!#REF!)</f>
        <v>#REF!</v>
      </c>
      <c r="E369" s="190" t="e">
        <f>IF('Formulario PPGR3'!$G369="","",'Formulario PPGR1'!#REF!)</f>
        <v>#REF!</v>
      </c>
      <c r="F369" s="190" t="e">
        <f>IF('Formulario PPGR3'!$G369="","",'Formulario PPGR1'!#REF!)</f>
        <v>#REF!</v>
      </c>
      <c r="G369" s="507" t="s">
        <v>531</v>
      </c>
      <c r="H369" s="497" t="str" cm="1">
        <f t="array" ref="H369">IF(Tabla1[[#This Row],[Código_Actividad]]="","",_xlfn.XLOOKUP(Tabla1[[#This Row],[Código_Actividad]],CodigoActividad,Tabla2[Actividades Programables Presupuestables],"",0))</f>
        <v>Ampliación de la estrategia MhGap de Atención Primaria, con enfoque prioritario en los Servicios Regionales Metropolitana, Valdesia y Norcentral.</v>
      </c>
      <c r="I369" s="498">
        <f>IFERROR(VLOOKUP('Formulario PPGR3'!$G369,'Formulario PPGR2'!$H$9:$V$721,15,FALSE),"")</f>
        <v>2</v>
      </c>
      <c r="J369" s="502" t="s">
        <v>1999</v>
      </c>
      <c r="K369" s="500" t="str">
        <f>IF(Tabla1[[#This Row],[Insumos]]="","",_xlfn.XLOOKUP(Tabla1[[#This Row],[Insumos]],Tabla10[Insumo],Tabla10[InsumoAbrev],"",0))</f>
        <v>lsAlimentosyBebidas</v>
      </c>
      <c r="L369" s="501" t="s">
        <v>2056</v>
      </c>
      <c r="M369" s="499" t="str">
        <f>IF(Tabla1[[#This Row],[Descripción]]="","",_xlfn.XLOOKUP(Tabla1[[#This Row],[Descripción]],Tabla10[Descripción],Tabla10[Unidad de Medida],"",0))</f>
        <v>unidad</v>
      </c>
      <c r="N369" s="509">
        <v>2</v>
      </c>
      <c r="O369" s="511">
        <f>IF(Tabla1[[#This Row],[Descripción]]="","",_xlfn.XLOOKUP(Tabla1[[#This Row],[Descripción]],Tabla10[Descripción],Tabla10[Precio Unitario],0))</f>
        <v>29393.8</v>
      </c>
      <c r="P369" s="511">
        <f>IF(Tabla1[[#This Row],[Cantidad de Insumos]]="","",Tabla1[[#This Row],[Precio Unitario]]*Tabla1[[#This Row],[Cantidad de Insumos]])</f>
        <v>58787.6</v>
      </c>
      <c r="Q369" s="511" t="str">
        <f>IF(Tabla1[[#This Row],[Descripción]]="","",_xlfn.XLOOKUP(Tabla1[[#This Row],[Descripción]],Tabla10[Descripción],Tabla10[CODIGO PRESUPUESTARIO],0))</f>
        <v>2.3.1.1.01</v>
      </c>
      <c r="R369" s="500" t="s">
        <v>2001</v>
      </c>
    </row>
    <row r="370" spans="2:18" ht="38.25">
      <c r="B370" s="190" t="e">
        <f>IF('Formulario PPGR3'!$G370="","",CONCATENATE('Formulario PPGR3'!$C370,".",'Formulario PPGR3'!$D370,".",'Formulario PPGR3'!$E370,".",'Formulario PPGR3'!$F370))</f>
        <v>#REF!</v>
      </c>
      <c r="C370" s="190" t="e">
        <f>IF('Formulario PPGR3'!$G370="","",'Formulario PPGR1'!#REF!)</f>
        <v>#REF!</v>
      </c>
      <c r="D370" s="190" t="e">
        <f>IF('Formulario PPGR3'!$G370="","",'Formulario PPGR1'!#REF!)</f>
        <v>#REF!</v>
      </c>
      <c r="E370" s="190" t="e">
        <f>IF('Formulario PPGR3'!$G370="","",'Formulario PPGR1'!#REF!)</f>
        <v>#REF!</v>
      </c>
      <c r="F370" s="190" t="e">
        <f>IF('Formulario PPGR3'!$G370="","",'Formulario PPGR1'!#REF!)</f>
        <v>#REF!</v>
      </c>
      <c r="G370" s="507" t="s">
        <v>531</v>
      </c>
      <c r="H370" s="497" t="str" cm="1">
        <f t="array" ref="H370">IF(Tabla1[[#This Row],[Código_Actividad]]="","",_xlfn.XLOOKUP(Tabla1[[#This Row],[Código_Actividad]],CodigoActividad,Tabla2[Actividades Programables Presupuestables],"",0))</f>
        <v>Ampliación de la estrategia MhGap de Atención Primaria, con enfoque prioritario en los Servicios Regionales Metropolitana, Valdesia y Norcentral.</v>
      </c>
      <c r="I370" s="498">
        <f>IFERROR(VLOOKUP('Formulario PPGR3'!$G370,'Formulario PPGR2'!$H$9:$V$721,15,FALSE),"")</f>
        <v>2</v>
      </c>
      <c r="J370" s="502" t="s">
        <v>1999</v>
      </c>
      <c r="K370" s="500" t="str">
        <f>IF(Tabla1[[#This Row],[Insumos]]="","",_xlfn.XLOOKUP(Tabla1[[#This Row],[Insumos]],Tabla10[Insumo],Tabla10[InsumoAbrev],"",0))</f>
        <v>lsAlimentosyBebidas</v>
      </c>
      <c r="L370" s="501" t="s">
        <v>2057</v>
      </c>
      <c r="M370" s="499" t="str">
        <f>IF(Tabla1[[#This Row],[Descripción]]="","",_xlfn.XLOOKUP(Tabla1[[#This Row],[Descripción]],Tabla10[Descripción],Tabla10[Unidad de Medida],"",0))</f>
        <v>unidad</v>
      </c>
      <c r="N370" s="509">
        <v>2</v>
      </c>
      <c r="O370" s="511">
        <f>IF(Tabla1[[#This Row],[Descripción]]="","",_xlfn.XLOOKUP(Tabla1[[#This Row],[Descripción]],Tabla10[Descripción],Tabla10[Precio Unitario],0))</f>
        <v>61419</v>
      </c>
      <c r="P370" s="511">
        <f>IF(Tabla1[[#This Row],[Cantidad de Insumos]]="","",Tabla1[[#This Row],[Precio Unitario]]*Tabla1[[#This Row],[Cantidad de Insumos]])</f>
        <v>122838</v>
      </c>
      <c r="Q370" s="511" t="str">
        <f>IF(Tabla1[[#This Row],[Descripción]]="","",_xlfn.XLOOKUP(Tabla1[[#This Row],[Descripción]],Tabla10[Descripción],Tabla10[CODIGO PRESUPUESTARIO],0))</f>
        <v>2.3.1.1.01</v>
      </c>
      <c r="R370" s="500" t="s">
        <v>2001</v>
      </c>
    </row>
    <row r="371" spans="2:18" ht="38.25">
      <c r="B371" s="190" t="e">
        <f>IF('Formulario PPGR3'!$G371="","",CONCATENATE('Formulario PPGR3'!$C371,".",'Formulario PPGR3'!$D371,".",'Formulario PPGR3'!$E371,".",'Formulario PPGR3'!$F371))</f>
        <v>#REF!</v>
      </c>
      <c r="C371" s="190" t="e">
        <f>IF('Formulario PPGR3'!$G371="","",'Formulario PPGR1'!#REF!)</f>
        <v>#REF!</v>
      </c>
      <c r="D371" s="190" t="e">
        <f>IF('Formulario PPGR3'!$G371="","",'Formulario PPGR1'!#REF!)</f>
        <v>#REF!</v>
      </c>
      <c r="E371" s="190" t="e">
        <f>IF('Formulario PPGR3'!$G371="","",'Formulario PPGR1'!#REF!)</f>
        <v>#REF!</v>
      </c>
      <c r="F371" s="190" t="e">
        <f>IF('Formulario PPGR3'!$G371="","",'Formulario PPGR1'!#REF!)</f>
        <v>#REF!</v>
      </c>
      <c r="G371" s="507" t="s">
        <v>531</v>
      </c>
      <c r="H371" s="497" t="str" cm="1">
        <f t="array" ref="H371">IF(Tabla1[[#This Row],[Código_Actividad]]="","",_xlfn.XLOOKUP(Tabla1[[#This Row],[Código_Actividad]],CodigoActividad,Tabla2[Actividades Programables Presupuestables],"",0))</f>
        <v>Ampliación de la estrategia MhGap de Atención Primaria, con enfoque prioritario en los Servicios Regionales Metropolitana, Valdesia y Norcentral.</v>
      </c>
      <c r="I371" s="498">
        <f>IFERROR(VLOOKUP('Formulario PPGR3'!$G371,'Formulario PPGR2'!$H$9:$V$721,15,FALSE),"")</f>
        <v>2</v>
      </c>
      <c r="J371" s="502" t="s">
        <v>2035</v>
      </c>
      <c r="K371" s="500" t="str">
        <f>IF(Tabla1[[#This Row],[Insumos]]="","",_xlfn.XLOOKUP(Tabla1[[#This Row],[Insumos]],Tabla10[Insumo],Tabla10[InsumoAbrev],"",0))</f>
        <v>lsEventosGenerales</v>
      </c>
      <c r="L371" s="501" t="s">
        <v>2036</v>
      </c>
      <c r="M371" s="499" t="str">
        <f>IF(Tabla1[[#This Row],[Descripción]]="","",_xlfn.XLOOKUP(Tabla1[[#This Row],[Descripción]],Tabla10[Descripción],Tabla10[Unidad de Medida],"",0))</f>
        <v>unidad</v>
      </c>
      <c r="N371" s="509">
        <v>2</v>
      </c>
      <c r="O371" s="511">
        <f>IF(Tabla1[[#This Row],[Descripción]]="","",_xlfn.XLOOKUP(Tabla1[[#This Row],[Descripción]],Tabla10[Descripción],Tabla10[Precio Unitario],0))</f>
        <v>150568.53</v>
      </c>
      <c r="P371" s="511">
        <f>IF(Tabla1[[#This Row],[Cantidad de Insumos]]="","",Tabla1[[#This Row],[Precio Unitario]]*Tabla1[[#This Row],[Cantidad de Insumos]])</f>
        <v>301137.06</v>
      </c>
      <c r="Q371" s="511" t="str">
        <f>IF(Tabla1[[#This Row],[Descripción]]="","",_xlfn.XLOOKUP(Tabla1[[#This Row],[Descripción]],Tabla10[Descripción],Tabla10[CODIGO PRESUPUESTARIO],0))</f>
        <v>2.2.8.6.01</v>
      </c>
      <c r="R371" s="500" t="s">
        <v>2001</v>
      </c>
    </row>
    <row r="372" spans="2:18" ht="38.25">
      <c r="B372" s="190" t="e">
        <f>IF('Formulario PPGR3'!$G372="","",CONCATENATE('Formulario PPGR3'!$C372,".",'Formulario PPGR3'!$D372,".",'Formulario PPGR3'!$E372,".",'Formulario PPGR3'!$F372))</f>
        <v>#REF!</v>
      </c>
      <c r="C372" s="190" t="e">
        <f>IF('Formulario PPGR3'!$G372="","",'Formulario PPGR1'!#REF!)</f>
        <v>#REF!</v>
      </c>
      <c r="D372" s="190" t="e">
        <f>IF('Formulario PPGR3'!$G372="","",'Formulario PPGR1'!#REF!)</f>
        <v>#REF!</v>
      </c>
      <c r="E372" s="190" t="e">
        <f>IF('Formulario PPGR3'!$G372="","",'Formulario PPGR1'!#REF!)</f>
        <v>#REF!</v>
      </c>
      <c r="F372" s="190" t="e">
        <f>IF('Formulario PPGR3'!$G372="","",'Formulario PPGR1'!#REF!)</f>
        <v>#REF!</v>
      </c>
      <c r="G372" s="507" t="s">
        <v>533</v>
      </c>
      <c r="H372" s="497" t="str" cm="1">
        <f t="array" ref="H372">IF(Tabla1[[#This Row],[Código_Actividad]]="","",_xlfn.XLOOKUP(Tabla1[[#This Row],[Código_Actividad]],CodigoActividad,Tabla2[Actividades Programables Presupuestables],"",0))</f>
        <v>Mesas de trabajo con la DPN y DCH para dar seguimiento y atención oportuna a los pacientes identificados con trastornos de salud mental.</v>
      </c>
      <c r="I372" s="498">
        <f>IFERROR(VLOOKUP('Formulario PPGR3'!$G372,'Formulario PPGR2'!$H$9:$V$721,15,FALSE),"")</f>
        <v>2</v>
      </c>
      <c r="J372" s="502" t="s">
        <v>1999</v>
      </c>
      <c r="K372" s="500" t="str">
        <f>IF(Tabla1[[#This Row],[Insumos]]="","",_xlfn.XLOOKUP(Tabla1[[#This Row],[Insumos]],Tabla10[Insumo],Tabla10[InsumoAbrev],"",0))</f>
        <v>lsAlimentosyBebidas</v>
      </c>
      <c r="L372" s="501" t="s">
        <v>2070</v>
      </c>
      <c r="M372" s="499" t="str">
        <f>IF(Tabla1[[#This Row],[Descripción]]="","",_xlfn.XLOOKUP(Tabla1[[#This Row],[Descripción]],Tabla10[Descripción],Tabla10[Unidad de Medida],"",0))</f>
        <v>unidad</v>
      </c>
      <c r="N372" s="509">
        <v>2</v>
      </c>
      <c r="O372" s="511">
        <f>IF(Tabla1[[#This Row],[Descripción]]="","",_xlfn.XLOOKUP(Tabla1[[#This Row],[Descripción]],Tabla10[Descripción],Tabla10[Precio Unitario],0))</f>
        <v>10133.5</v>
      </c>
      <c r="P372" s="511">
        <f>IF(Tabla1[[#This Row],[Cantidad de Insumos]]="","",Tabla1[[#This Row],[Precio Unitario]]*Tabla1[[#This Row],[Cantidad de Insumos]])</f>
        <v>20267</v>
      </c>
      <c r="Q372" s="511" t="str">
        <f>IF(Tabla1[[#This Row],[Descripción]]="","",_xlfn.XLOOKUP(Tabla1[[#This Row],[Descripción]],Tabla10[Descripción],Tabla10[CODIGO PRESUPUESTARIO],0))</f>
        <v>2.3.1.1.01</v>
      </c>
      <c r="R372" s="500" t="s">
        <v>2001</v>
      </c>
    </row>
    <row r="373" spans="2:18" ht="51">
      <c r="B373" s="190" t="e">
        <f>IF('Formulario PPGR3'!$G373="","",CONCATENATE('Formulario PPGR3'!$C373,".",'Formulario PPGR3'!$D373,".",'Formulario PPGR3'!$E373,".",'Formulario PPGR3'!$F373))</f>
        <v>#REF!</v>
      </c>
      <c r="C373" s="190" t="e">
        <f>IF('Formulario PPGR3'!$G373="","",'Formulario PPGR1'!#REF!)</f>
        <v>#REF!</v>
      </c>
      <c r="D373" s="190" t="e">
        <f>IF('Formulario PPGR3'!$G373="","",'Formulario PPGR1'!#REF!)</f>
        <v>#REF!</v>
      </c>
      <c r="E373" s="190" t="e">
        <f>IF('Formulario PPGR3'!$G373="","",'Formulario PPGR1'!#REF!)</f>
        <v>#REF!</v>
      </c>
      <c r="F373" s="190" t="e">
        <f>IF('Formulario PPGR3'!$G373="","",'Formulario PPGR1'!#REF!)</f>
        <v>#REF!</v>
      </c>
      <c r="G373" s="507" t="s">
        <v>535</v>
      </c>
      <c r="H373" s="497" t="str" cm="1">
        <f t="array" ref="H373">IF(Tabla1[[#This Row],[Código_Actividad]]="","",_xlfn.XLOOKUP(Tabla1[[#This Row],[Código_Actividad]],CodigoActividad,Tabla2[Actividades Programables Presupuestables],"",0))</f>
        <v>Mesas de trabajo con la DGI y DTI para optimizar el registro de consultas e internamientos en Salud Mental, con la finalidad de asegurar la disponibilidad de datos actualizados y accesibles.</v>
      </c>
      <c r="I373" s="498">
        <f>IFERROR(VLOOKUP('Formulario PPGR3'!$G373,'Formulario PPGR2'!$H$9:$V$721,15,FALSE),"")</f>
        <v>3</v>
      </c>
      <c r="J373" s="502" t="s">
        <v>1999</v>
      </c>
      <c r="K373" s="500" t="str">
        <f>IF(Tabla1[[#This Row],[Insumos]]="","",_xlfn.XLOOKUP(Tabla1[[#This Row],[Insumos]],Tabla10[Insumo],Tabla10[InsumoAbrev],"",0))</f>
        <v>lsAlimentosyBebidas</v>
      </c>
      <c r="L373" s="501" t="s">
        <v>2070</v>
      </c>
      <c r="M373" s="499" t="str">
        <f>IF(Tabla1[[#This Row],[Descripción]]="","",_xlfn.XLOOKUP(Tabla1[[#This Row],[Descripción]],Tabla10[Descripción],Tabla10[Unidad de Medida],"",0))</f>
        <v>unidad</v>
      </c>
      <c r="N373" s="509">
        <v>3</v>
      </c>
      <c r="O373" s="511">
        <f>IF(Tabla1[[#This Row],[Descripción]]="","",_xlfn.XLOOKUP(Tabla1[[#This Row],[Descripción]],Tabla10[Descripción],Tabla10[Precio Unitario],0))</f>
        <v>10133.5</v>
      </c>
      <c r="P373" s="511">
        <f>IF(Tabla1[[#This Row],[Cantidad de Insumos]]="","",Tabla1[[#This Row],[Precio Unitario]]*Tabla1[[#This Row],[Cantidad de Insumos]])</f>
        <v>30400.5</v>
      </c>
      <c r="Q373" s="511" t="str">
        <f>IF(Tabla1[[#This Row],[Descripción]]="","",_xlfn.XLOOKUP(Tabla1[[#This Row],[Descripción]],Tabla10[Descripción],Tabla10[CODIGO PRESUPUESTARIO],0))</f>
        <v>2.3.1.1.01</v>
      </c>
      <c r="R373" s="500" t="s">
        <v>2001</v>
      </c>
    </row>
    <row r="374" spans="2:18" ht="25.5">
      <c r="B374" s="190" t="e">
        <f>IF('Formulario PPGR3'!$G374="","",CONCATENATE('Formulario PPGR3'!$C374,".",'Formulario PPGR3'!$D374,".",'Formulario PPGR3'!$E374,".",'Formulario PPGR3'!$F374))</f>
        <v>#REF!</v>
      </c>
      <c r="C374" s="190" t="e">
        <f>IF('Formulario PPGR3'!$G374="","",'Formulario PPGR1'!#REF!)</f>
        <v>#REF!</v>
      </c>
      <c r="D374" s="190" t="e">
        <f>IF('Formulario PPGR3'!$G374="","",'Formulario PPGR1'!#REF!)</f>
        <v>#REF!</v>
      </c>
      <c r="E374" s="190" t="e">
        <f>IF('Formulario PPGR3'!$G374="","",'Formulario PPGR1'!#REF!)</f>
        <v>#REF!</v>
      </c>
      <c r="F374" s="190" t="e">
        <f>IF('Formulario PPGR3'!$G374="","",'Formulario PPGR1'!#REF!)</f>
        <v>#REF!</v>
      </c>
      <c r="G374" s="507" t="s">
        <v>537</v>
      </c>
      <c r="H374" s="497" t="str" cm="1">
        <f t="array" ref="H374">IF(Tabla1[[#This Row],[Código_Actividad]]="","",_xlfn.XLOOKUP(Tabla1[[#This Row],[Código_Actividad]],CodigoActividad,Tabla2[Actividades Programables Presupuestables],"",0))</f>
        <v>Visitas de supervisión a las Unidades de Intervención en Crisis en funcionamiento en la región.</v>
      </c>
      <c r="I374" s="498">
        <f>IFERROR(VLOOKUP('Formulario PPGR3'!$G374,'Formulario PPGR2'!$H$9:$V$721,15,FALSE),"")</f>
        <v>5</v>
      </c>
      <c r="J374" s="502" t="s">
        <v>2004</v>
      </c>
      <c r="K374" s="500" t="s">
        <v>2060</v>
      </c>
      <c r="L374" s="501" t="s">
        <v>2005</v>
      </c>
      <c r="M374" s="499" t="str">
        <f>IF(Tabla1[[#This Row],[Descripción]]="","",_xlfn.XLOOKUP(Tabla1[[#This Row],[Descripción]],Tabla10[Descripción],Tabla10[Unidad de Medida],"",0))</f>
        <v>Depósito</v>
      </c>
      <c r="N374" s="509">
        <v>10</v>
      </c>
      <c r="O374" s="511">
        <f>IF(Tabla1[[#This Row],[Descripción]]="","",_xlfn.XLOOKUP(Tabla1[[#This Row],[Descripción]],Tabla10[Descripción],Tabla10[Precio Unitario],0))</f>
        <v>2150</v>
      </c>
      <c r="P374" s="511">
        <f>IF(Tabla1[[#This Row],[Cantidad de Insumos]]="","",Tabla1[[#This Row],[Precio Unitario]]*Tabla1[[#This Row],[Cantidad de Insumos]])</f>
        <v>21500</v>
      </c>
      <c r="Q374" s="511" t="str">
        <f>IF(Tabla1[[#This Row],[Descripción]]="","",_xlfn.XLOOKUP(Tabla1[[#This Row],[Descripción]],Tabla10[Descripción],Tabla10[CODIGO PRESUPUESTARIO],0))</f>
        <v>2.2.3.1.01</v>
      </c>
      <c r="R374" s="500" t="s">
        <v>2001</v>
      </c>
    </row>
    <row r="375" spans="2:18" ht="25.5">
      <c r="B375" s="190" t="e">
        <f>IF('Formulario PPGR3'!$G375="","",CONCATENATE('Formulario PPGR3'!$C375,".",'Formulario PPGR3'!$D375,".",'Formulario PPGR3'!$E375,".",'Formulario PPGR3'!$F375))</f>
        <v>#REF!</v>
      </c>
      <c r="C375" s="190" t="e">
        <f>IF('Formulario PPGR3'!$G375="","",'Formulario PPGR1'!#REF!)</f>
        <v>#REF!</v>
      </c>
      <c r="D375" s="190" t="e">
        <f>IF('Formulario PPGR3'!$G375="","",'Formulario PPGR1'!#REF!)</f>
        <v>#REF!</v>
      </c>
      <c r="E375" s="190" t="e">
        <f>IF('Formulario PPGR3'!$G375="","",'Formulario PPGR1'!#REF!)</f>
        <v>#REF!</v>
      </c>
      <c r="F375" s="190" t="e">
        <f>IF('Formulario PPGR3'!$G375="","",'Formulario PPGR1'!#REF!)</f>
        <v>#REF!</v>
      </c>
      <c r="G375" s="507" t="s">
        <v>537</v>
      </c>
      <c r="H375" s="497" t="str" cm="1">
        <f t="array" ref="H375">IF(Tabla1[[#This Row],[Código_Actividad]]="","",_xlfn.XLOOKUP(Tabla1[[#This Row],[Código_Actividad]],CodigoActividad,Tabla2[Actividades Programables Presupuestables],"",0))</f>
        <v>Visitas de supervisión a las Unidades de Intervención en Crisis en funcionamiento en la región.</v>
      </c>
      <c r="I375" s="498">
        <f>IFERROR(VLOOKUP('Formulario PPGR3'!$G375,'Formulario PPGR2'!$H$9:$V$721,15,FALSE),"")</f>
        <v>5</v>
      </c>
      <c r="J375" s="502" t="s">
        <v>2004</v>
      </c>
      <c r="K375" s="500" t="s">
        <v>2060</v>
      </c>
      <c r="L375" s="501" t="s">
        <v>2006</v>
      </c>
      <c r="M375" s="499" t="str">
        <f>IF(Tabla1[[#This Row],[Descripción]]="","",_xlfn.XLOOKUP(Tabla1[[#This Row],[Descripción]],Tabla10[Descripción],Tabla10[Unidad de Medida],"",0))</f>
        <v>Depósito</v>
      </c>
      <c r="N375" s="509">
        <v>5</v>
      </c>
      <c r="O375" s="511">
        <f>IF(Tabla1[[#This Row],[Descripción]]="","",_xlfn.XLOOKUP(Tabla1[[#This Row],[Descripción]],Tabla10[Descripción],Tabla10[Precio Unitario],0))</f>
        <v>1700</v>
      </c>
      <c r="P375" s="511">
        <f>IF(Tabla1[[#This Row],[Cantidad de Insumos]]="","",Tabla1[[#This Row],[Precio Unitario]]*Tabla1[[#This Row],[Cantidad de Insumos]])</f>
        <v>8500</v>
      </c>
      <c r="Q375" s="511" t="str">
        <f>IF(Tabla1[[#This Row],[Descripción]]="","",_xlfn.XLOOKUP(Tabla1[[#This Row],[Descripción]],Tabla10[Descripción],Tabla10[CODIGO PRESUPUESTARIO],0))</f>
        <v>2.2.3.1.01</v>
      </c>
      <c r="R375" s="500" t="s">
        <v>2001</v>
      </c>
    </row>
    <row r="376" spans="2:18" ht="25.5">
      <c r="B376" s="190" t="e">
        <f>IF('Formulario PPGR3'!$G376="","",CONCATENATE('Formulario PPGR3'!$C376,".",'Formulario PPGR3'!$D376,".",'Formulario PPGR3'!$E376,".",'Formulario PPGR3'!$F376))</f>
        <v>#REF!</v>
      </c>
      <c r="C376" s="190" t="e">
        <f>IF('Formulario PPGR3'!$G376="","",'Formulario PPGR1'!#REF!)</f>
        <v>#REF!</v>
      </c>
      <c r="D376" s="190" t="e">
        <f>IF('Formulario PPGR3'!$G376="","",'Formulario PPGR1'!#REF!)</f>
        <v>#REF!</v>
      </c>
      <c r="E376" s="190" t="e">
        <f>IF('Formulario PPGR3'!$G376="","",'Formulario PPGR1'!#REF!)</f>
        <v>#REF!</v>
      </c>
      <c r="F376" s="190" t="e">
        <f>IF('Formulario PPGR3'!$G376="","",'Formulario PPGR1'!#REF!)</f>
        <v>#REF!</v>
      </c>
      <c r="G376" s="507" t="s">
        <v>537</v>
      </c>
      <c r="H376" s="497" t="str" cm="1">
        <f t="array" ref="H376">IF(Tabla1[[#This Row],[Código_Actividad]]="","",_xlfn.XLOOKUP(Tabla1[[#This Row],[Código_Actividad]],CodigoActividad,Tabla2[Actividades Programables Presupuestables],"",0))</f>
        <v>Visitas de supervisión a las Unidades de Intervención en Crisis en funcionamiento en la región.</v>
      </c>
      <c r="I376" s="498">
        <f>IFERROR(VLOOKUP('Formulario PPGR3'!$G376,'Formulario PPGR2'!$H$9:$V$721,15,FALSE),"")</f>
        <v>5</v>
      </c>
      <c r="J376" s="502" t="s">
        <v>2002</v>
      </c>
      <c r="K376" s="500" t="s">
        <v>2061</v>
      </c>
      <c r="L376" s="501" t="s">
        <v>2003</v>
      </c>
      <c r="M376" s="499" t="str">
        <f>IF(Tabla1[[#This Row],[Descripción]]="","",_xlfn.XLOOKUP(Tabla1[[#This Row],[Descripción]],Tabla10[Descripción],Tabla10[Unidad de Medida],"",0))</f>
        <v>galon</v>
      </c>
      <c r="N376" s="509">
        <v>60</v>
      </c>
      <c r="O376" s="511">
        <f>IF(Tabla1[[#This Row],[Descripción]]="","",_xlfn.XLOOKUP(Tabla1[[#This Row],[Descripción]],Tabla10[Descripción],Tabla10[Precio Unitario],0))</f>
        <v>240</v>
      </c>
      <c r="P376" s="511">
        <f>IF(Tabla1[[#This Row],[Cantidad de Insumos]]="","",Tabla1[[#This Row],[Precio Unitario]]*Tabla1[[#This Row],[Cantidad de Insumos]])</f>
        <v>14400</v>
      </c>
      <c r="Q376" s="511" t="str">
        <f>IF(Tabla1[[#This Row],[Descripción]]="","",_xlfn.XLOOKUP(Tabla1[[#This Row],[Descripción]],Tabla10[Descripción],Tabla10[CODIGO PRESUPUESTARIO],0))</f>
        <v>2.3.7.1.02</v>
      </c>
      <c r="R376" s="500" t="s">
        <v>2001</v>
      </c>
    </row>
    <row r="377" spans="2:18" ht="51">
      <c r="B377" s="190" t="e">
        <f>IF('Formulario PPGR3'!$G377="","",CONCATENATE('Formulario PPGR3'!$C377,".",'Formulario PPGR3'!$D377,".",'Formulario PPGR3'!$E377,".",'Formulario PPGR3'!$F377))</f>
        <v>#REF!</v>
      </c>
      <c r="C377" s="190" t="e">
        <f>IF('Formulario PPGR3'!$G377="","",'Formulario PPGR1'!#REF!)</f>
        <v>#REF!</v>
      </c>
      <c r="D377" s="190" t="e">
        <f>IF('Formulario PPGR3'!$G377="","",'Formulario PPGR1'!#REF!)</f>
        <v>#REF!</v>
      </c>
      <c r="E377" s="190" t="e">
        <f>IF('Formulario PPGR3'!$G377="","",'Formulario PPGR1'!#REF!)</f>
        <v>#REF!</v>
      </c>
      <c r="F377" s="190" t="e">
        <f>IF('Formulario PPGR3'!$G377="","",'Formulario PPGR1'!#REF!)</f>
        <v>#REF!</v>
      </c>
      <c r="G377" s="507" t="s">
        <v>539</v>
      </c>
      <c r="H377" s="497" t="str" cm="1">
        <f t="array" ref="H377">IF(Tabla1[[#This Row],[Código_Actividad]]="","",_xlfn.XLOOKUP(Tabla1[[#This Row],[Código_Actividad]],CodigoActividad,Tabla2[Actividades Programables Presupuestables],"",0))</f>
        <v>Mesas de trabajo con los coordinadores regionales de salud mental y directores regionales sobre las Unidades de Intervención en Crisis en funcionamiento en la región.</v>
      </c>
      <c r="I377" s="498">
        <f>IFERROR(VLOOKUP('Formulario PPGR3'!$G377,'Formulario PPGR2'!$H$9:$V$721,15,FALSE),"")</f>
        <v>2</v>
      </c>
      <c r="J377" s="502" t="s">
        <v>1999</v>
      </c>
      <c r="K377" s="500" t="str">
        <f>IF(Tabla1[[#This Row],[Insumos]]="","",_xlfn.XLOOKUP(Tabla1[[#This Row],[Insumos]],Tabla10[Insumo],Tabla10[InsumoAbrev],"",0))</f>
        <v>lsAlimentosyBebidas</v>
      </c>
      <c r="L377" s="501" t="s">
        <v>2070</v>
      </c>
      <c r="M377" s="499" t="str">
        <f>IF(Tabla1[[#This Row],[Descripción]]="","",_xlfn.XLOOKUP(Tabla1[[#This Row],[Descripción]],Tabla10[Descripción],Tabla10[Unidad de Medida],"",0))</f>
        <v>unidad</v>
      </c>
      <c r="N377" s="509">
        <v>2</v>
      </c>
      <c r="O377" s="511">
        <f>IF(Tabla1[[#This Row],[Descripción]]="","",_xlfn.XLOOKUP(Tabla1[[#This Row],[Descripción]],Tabla10[Descripción],Tabla10[Precio Unitario],0))</f>
        <v>10133.5</v>
      </c>
      <c r="P377" s="511">
        <f>IF(Tabla1[[#This Row],[Cantidad de Insumos]]="","",Tabla1[[#This Row],[Precio Unitario]]*Tabla1[[#This Row],[Cantidad de Insumos]])</f>
        <v>20267</v>
      </c>
      <c r="Q377" s="511" t="str">
        <f>IF(Tabla1[[#This Row],[Descripción]]="","",_xlfn.XLOOKUP(Tabla1[[#This Row],[Descripción]],Tabla10[Descripción],Tabla10[CODIGO PRESUPUESTARIO],0))</f>
        <v>2.3.1.1.01</v>
      </c>
      <c r="R377" s="500" t="s">
        <v>2001</v>
      </c>
    </row>
    <row r="378" spans="2:18" ht="25.5">
      <c r="B378" s="190" t="e">
        <f>IF('Formulario PPGR3'!$G378="","",CONCATENATE('Formulario PPGR3'!$C378,".",'Formulario PPGR3'!$D378,".",'Formulario PPGR3'!$E378,".",'Formulario PPGR3'!$F378))</f>
        <v>#REF!</v>
      </c>
      <c r="C378" s="190" t="e">
        <f>IF('Formulario PPGR3'!$G378="","",'Formulario PPGR1'!#REF!)</f>
        <v>#REF!</v>
      </c>
      <c r="D378" s="190" t="e">
        <f>IF('Formulario PPGR3'!$G378="","",'Formulario PPGR1'!#REF!)</f>
        <v>#REF!</v>
      </c>
      <c r="E378" s="190" t="e">
        <f>IF('Formulario PPGR3'!$G378="","",'Formulario PPGR1'!#REF!)</f>
        <v>#REF!</v>
      </c>
      <c r="F378" s="190" t="e">
        <f>IF('Formulario PPGR3'!$G378="","",'Formulario PPGR1'!#REF!)</f>
        <v>#REF!</v>
      </c>
      <c r="G378" s="507" t="s">
        <v>559</v>
      </c>
      <c r="H378" s="497" t="str" cm="1">
        <f t="array" ref="H378">IF(Tabla1[[#This Row],[Código_Actividad]]="","",_xlfn.XLOOKUP(Tabla1[[#This Row],[Código_Actividad]],CodigoActividad,Tabla2[Actividades Programables Presupuestables],"",0))</f>
        <v>Visitas de seguimiento a la implementación del DTIR en EES de los SRS con y sin focos activos de malaria</v>
      </c>
      <c r="I378" s="498">
        <f>IFERROR(VLOOKUP('Formulario PPGR3'!$G378,'Formulario PPGR2'!$H$9:$V$721,15,FALSE),"")</f>
        <v>11</v>
      </c>
      <c r="J378" s="502" t="s">
        <v>2004</v>
      </c>
      <c r="K378" s="500" t="s">
        <v>2060</v>
      </c>
      <c r="L378" s="501" t="s">
        <v>2005</v>
      </c>
      <c r="M378" s="499" t="str">
        <f>IF(Tabla1[[#This Row],[Descripción]]="","",_xlfn.XLOOKUP(Tabla1[[#This Row],[Descripción]],Tabla10[Descripción],Tabla10[Unidad de Medida],"",0))</f>
        <v>Depósito</v>
      </c>
      <c r="N378" s="509">
        <v>11</v>
      </c>
      <c r="O378" s="511">
        <f>IF(Tabla1[[#This Row],[Descripción]]="","",_xlfn.XLOOKUP(Tabla1[[#This Row],[Descripción]],Tabla10[Descripción],Tabla10[Precio Unitario],0))</f>
        <v>2150</v>
      </c>
      <c r="P378" s="511">
        <f>IF(Tabla1[[#This Row],[Cantidad de Insumos]]="","",Tabla1[[#This Row],[Precio Unitario]]*Tabla1[[#This Row],[Cantidad de Insumos]])</f>
        <v>23650</v>
      </c>
      <c r="Q378" s="511" t="str">
        <f>IF(Tabla1[[#This Row],[Descripción]]="","",_xlfn.XLOOKUP(Tabla1[[#This Row],[Descripción]],Tabla10[Descripción],Tabla10[CODIGO PRESUPUESTARIO],0))</f>
        <v>2.2.3.1.01</v>
      </c>
      <c r="R378" s="500" t="s">
        <v>2001</v>
      </c>
    </row>
    <row r="379" spans="2:18" ht="25.5">
      <c r="B379" s="190" t="e">
        <f>IF('Formulario PPGR3'!$G379="","",CONCATENATE('Formulario PPGR3'!$C379,".",'Formulario PPGR3'!$D379,".",'Formulario PPGR3'!$E379,".",'Formulario PPGR3'!$F379))</f>
        <v>#REF!</v>
      </c>
      <c r="C379" s="190" t="e">
        <f>IF('Formulario PPGR3'!$G379="","",'Formulario PPGR1'!#REF!)</f>
        <v>#REF!</v>
      </c>
      <c r="D379" s="190" t="e">
        <f>IF('Formulario PPGR3'!$G379="","",'Formulario PPGR1'!#REF!)</f>
        <v>#REF!</v>
      </c>
      <c r="E379" s="190" t="e">
        <f>IF('Formulario PPGR3'!$G379="","",'Formulario PPGR1'!#REF!)</f>
        <v>#REF!</v>
      </c>
      <c r="F379" s="190" t="e">
        <f>IF('Formulario PPGR3'!$G379="","",'Formulario PPGR1'!#REF!)</f>
        <v>#REF!</v>
      </c>
      <c r="G379" s="507" t="s">
        <v>559</v>
      </c>
      <c r="H379" s="497" t="str" cm="1">
        <f t="array" ref="H379">IF(Tabla1[[#This Row],[Código_Actividad]]="","",_xlfn.XLOOKUP(Tabla1[[#This Row],[Código_Actividad]],CodigoActividad,Tabla2[Actividades Programables Presupuestables],"",0))</f>
        <v>Visitas de seguimiento a la implementación del DTIR en EES de los SRS con y sin focos activos de malaria</v>
      </c>
      <c r="I379" s="498">
        <f>IFERROR(VLOOKUP('Formulario PPGR3'!$G379,'Formulario PPGR2'!$H$9:$V$721,15,FALSE),"")</f>
        <v>11</v>
      </c>
      <c r="J379" s="502" t="s">
        <v>2004</v>
      </c>
      <c r="K379" s="500" t="s">
        <v>2060</v>
      </c>
      <c r="L379" s="501" t="s">
        <v>2006</v>
      </c>
      <c r="M379" s="499" t="str">
        <f>IF(Tabla1[[#This Row],[Descripción]]="","",_xlfn.XLOOKUP(Tabla1[[#This Row],[Descripción]],Tabla10[Descripción],Tabla10[Unidad de Medida],"",0))</f>
        <v>Depósito</v>
      </c>
      <c r="N379" s="509">
        <v>11</v>
      </c>
      <c r="O379" s="511">
        <f>IF(Tabla1[[#This Row],[Descripción]]="","",_xlfn.XLOOKUP(Tabla1[[#This Row],[Descripción]],Tabla10[Descripción],Tabla10[Precio Unitario],0))</f>
        <v>1700</v>
      </c>
      <c r="P379" s="511">
        <f>IF(Tabla1[[#This Row],[Cantidad de Insumos]]="","",Tabla1[[#This Row],[Precio Unitario]]*Tabla1[[#This Row],[Cantidad de Insumos]])</f>
        <v>18700</v>
      </c>
      <c r="Q379" s="511" t="str">
        <f>IF(Tabla1[[#This Row],[Descripción]]="","",_xlfn.XLOOKUP(Tabla1[[#This Row],[Descripción]],Tabla10[Descripción],Tabla10[CODIGO PRESUPUESTARIO],0))</f>
        <v>2.2.3.1.01</v>
      </c>
      <c r="R379" s="500" t="s">
        <v>2001</v>
      </c>
    </row>
    <row r="380" spans="2:18" ht="25.5">
      <c r="B380" s="190" t="e">
        <f>IF('Formulario PPGR3'!$G380="","",CONCATENATE('Formulario PPGR3'!$C380,".",'Formulario PPGR3'!$D380,".",'Formulario PPGR3'!$E380,".",'Formulario PPGR3'!$F380))</f>
        <v>#REF!</v>
      </c>
      <c r="C380" s="190" t="e">
        <f>IF('Formulario PPGR3'!$G380="","",'Formulario PPGR1'!#REF!)</f>
        <v>#REF!</v>
      </c>
      <c r="D380" s="190" t="e">
        <f>IF('Formulario PPGR3'!$G380="","",'Formulario PPGR1'!#REF!)</f>
        <v>#REF!</v>
      </c>
      <c r="E380" s="190" t="e">
        <f>IF('Formulario PPGR3'!$G380="","",'Formulario PPGR1'!#REF!)</f>
        <v>#REF!</v>
      </c>
      <c r="F380" s="190" t="e">
        <f>IF('Formulario PPGR3'!$G380="","",'Formulario PPGR1'!#REF!)</f>
        <v>#REF!</v>
      </c>
      <c r="G380" s="507" t="s">
        <v>559</v>
      </c>
      <c r="H380" s="497" t="str" cm="1">
        <f t="array" ref="H380">IF(Tabla1[[#This Row],[Código_Actividad]]="","",_xlfn.XLOOKUP(Tabla1[[#This Row],[Código_Actividad]],CodigoActividad,Tabla2[Actividades Programables Presupuestables],"",0))</f>
        <v>Visitas de seguimiento a la implementación del DTIR en EES de los SRS con y sin focos activos de malaria</v>
      </c>
      <c r="I380" s="498">
        <f>IFERROR(VLOOKUP('Formulario PPGR3'!$G380,'Formulario PPGR2'!$H$9:$V$721,15,FALSE),"")</f>
        <v>11</v>
      </c>
      <c r="J380" s="502" t="s">
        <v>2002</v>
      </c>
      <c r="K380" s="500" t="s">
        <v>2061</v>
      </c>
      <c r="L380" s="501" t="s">
        <v>2003</v>
      </c>
      <c r="M380" s="499" t="str">
        <f>IF(Tabla1[[#This Row],[Descripción]]="","",_xlfn.XLOOKUP(Tabla1[[#This Row],[Descripción]],Tabla10[Descripción],Tabla10[Unidad de Medida],"",0))</f>
        <v>galon</v>
      </c>
      <c r="N380" s="509">
        <v>120</v>
      </c>
      <c r="O380" s="511">
        <f>IF(Tabla1[[#This Row],[Descripción]]="","",_xlfn.XLOOKUP(Tabla1[[#This Row],[Descripción]],Tabla10[Descripción],Tabla10[Precio Unitario],0))</f>
        <v>240</v>
      </c>
      <c r="P380" s="511">
        <f>IF(Tabla1[[#This Row],[Cantidad de Insumos]]="","",Tabla1[[#This Row],[Precio Unitario]]*Tabla1[[#This Row],[Cantidad de Insumos]])</f>
        <v>28800</v>
      </c>
      <c r="Q380" s="511" t="str">
        <f>IF(Tabla1[[#This Row],[Descripción]]="","",_xlfn.XLOOKUP(Tabla1[[#This Row],[Descripción]],Tabla10[Descripción],Tabla10[CODIGO PRESUPUESTARIO],0))</f>
        <v>2.3.7.1.02</v>
      </c>
      <c r="R380" s="500" t="s">
        <v>2001</v>
      </c>
    </row>
    <row r="381" spans="2:18" ht="38.25">
      <c r="B381" s="190" t="e">
        <f>IF('Formulario PPGR3'!$G381="","",CONCATENATE('Formulario PPGR3'!$C381,".",'Formulario PPGR3'!$D381,".",'Formulario PPGR3'!$E381,".",'Formulario PPGR3'!$F381))</f>
        <v>#REF!</v>
      </c>
      <c r="C381" s="190" t="e">
        <f>IF('Formulario PPGR3'!$G381="","",'Formulario PPGR1'!#REF!)</f>
        <v>#REF!</v>
      </c>
      <c r="D381" s="190" t="e">
        <f>IF('Formulario PPGR3'!$G381="","",'Formulario PPGR1'!#REF!)</f>
        <v>#REF!</v>
      </c>
      <c r="E381" s="190" t="e">
        <f>IF('Formulario PPGR3'!$G381="","",'Formulario PPGR1'!#REF!)</f>
        <v>#REF!</v>
      </c>
      <c r="F381" s="190" t="e">
        <f>IF('Formulario PPGR3'!$G381="","",'Formulario PPGR1'!#REF!)</f>
        <v>#REF!</v>
      </c>
      <c r="G381" s="507" t="s">
        <v>651</v>
      </c>
      <c r="H381" s="497" t="str" cm="1">
        <f t="array" ref="H381">IF(Tabla1[[#This Row],[Código_Actividad]]="","",_xlfn.XLOOKUP(Tabla1[[#This Row],[Código_Actividad]],CodigoActividad,Tabla2[Actividades Programables Presupuestables],"",0))</f>
        <v xml:space="preserve">Mesa de coordinación entre PNA, DCH y DLI para el seguimiento de enfermedades transmitidas por vectores y zoonosis </v>
      </c>
      <c r="I381" s="498">
        <f>IFERROR(VLOOKUP('Formulario PPGR3'!$G381,'Formulario PPGR2'!$H$9:$V$721,15,FALSE),"")</f>
        <v>2</v>
      </c>
      <c r="J381" s="502" t="s">
        <v>1999</v>
      </c>
      <c r="K381" s="500" t="str">
        <f>IF(Tabla1[[#This Row],[Insumos]]="","",_xlfn.XLOOKUP(Tabla1[[#This Row],[Insumos]],Tabla10[Insumo],Tabla10[InsumoAbrev],"",0))</f>
        <v>lsAlimentosyBebidas</v>
      </c>
      <c r="L381" s="501" t="s">
        <v>2008</v>
      </c>
      <c r="M381" s="499" t="str">
        <f>IF(Tabla1[[#This Row],[Descripción]]="","",_xlfn.XLOOKUP(Tabla1[[#This Row],[Descripción]],Tabla10[Descripción],Tabla10[Unidad de Medida],"",0))</f>
        <v>unidad</v>
      </c>
      <c r="N381" s="509">
        <v>2</v>
      </c>
      <c r="O381" s="511">
        <f>IF(Tabla1[[#This Row],[Descripción]]="","",_xlfn.XLOOKUP(Tabla1[[#This Row],[Descripción]],Tabla10[Descripción],Tabla10[Precio Unitario],0))</f>
        <v>9410.5</v>
      </c>
      <c r="P381" s="511">
        <f>IF(Tabla1[[#This Row],[Cantidad de Insumos]]="","",Tabla1[[#This Row],[Precio Unitario]]*Tabla1[[#This Row],[Cantidad de Insumos]])</f>
        <v>18821</v>
      </c>
      <c r="Q381" s="511" t="str">
        <f>IF(Tabla1[[#This Row],[Descripción]]="","",_xlfn.XLOOKUP(Tabla1[[#This Row],[Descripción]],Tabla10[Descripción],Tabla10[CODIGO PRESUPUESTARIO],0))</f>
        <v>2.3.1.1.01</v>
      </c>
      <c r="R381" s="500" t="s">
        <v>2001</v>
      </c>
    </row>
    <row r="382" spans="2:18" ht="38.25">
      <c r="B382" s="190" t="e">
        <f>IF('Formulario PPGR3'!$G382="","",CONCATENATE('Formulario PPGR3'!$C382,".",'Formulario PPGR3'!$D382,".",'Formulario PPGR3'!$E382,".",'Formulario PPGR3'!$F382))</f>
        <v>#REF!</v>
      </c>
      <c r="C382" s="190" t="e">
        <f>IF('Formulario PPGR3'!$G382="","",'Formulario PPGR1'!#REF!)</f>
        <v>#REF!</v>
      </c>
      <c r="D382" s="190" t="e">
        <f>IF('Formulario PPGR3'!$G382="","",'Formulario PPGR1'!#REF!)</f>
        <v>#REF!</v>
      </c>
      <c r="E382" s="190" t="e">
        <f>IF('Formulario PPGR3'!$G382="","",'Formulario PPGR1'!#REF!)</f>
        <v>#REF!</v>
      </c>
      <c r="F382" s="190" t="e">
        <f>IF('Formulario PPGR3'!$G382="","",'Formulario PPGR1'!#REF!)</f>
        <v>#REF!</v>
      </c>
      <c r="G382" s="507" t="s">
        <v>653</v>
      </c>
      <c r="H382" s="497" t="str" cm="1">
        <f t="array" ref="H382">IF(Tabla1[[#This Row],[Código_Actividad]]="","",_xlfn.XLOOKUP(Tabla1[[#This Row],[Código_Actividad]],CodigoActividad,Tabla2[Actividades Programables Presupuestables],"",0))</f>
        <v>Visitas de seguimiento a las actividades de control de enfermedades transmitidas por vectores y zoonosis en los SRS</v>
      </c>
      <c r="I382" s="498">
        <f>IFERROR(VLOOKUP('Formulario PPGR3'!$G382,'Formulario PPGR2'!$H$9:$V$721,15,FALSE),"")</f>
        <v>2</v>
      </c>
      <c r="J382" s="502" t="s">
        <v>2004</v>
      </c>
      <c r="K382" s="500" t="s">
        <v>2060</v>
      </c>
      <c r="L382" s="501" t="s">
        <v>2005</v>
      </c>
      <c r="M382" s="499" t="str">
        <f>IF(Tabla1[[#This Row],[Descripción]]="","",_xlfn.XLOOKUP(Tabla1[[#This Row],[Descripción]],Tabla10[Descripción],Tabla10[Unidad de Medida],"",0))</f>
        <v>Depósito</v>
      </c>
      <c r="N382" s="509">
        <v>2</v>
      </c>
      <c r="O382" s="511">
        <f>IF(Tabla1[[#This Row],[Descripción]]="","",_xlfn.XLOOKUP(Tabla1[[#This Row],[Descripción]],Tabla10[Descripción],Tabla10[Precio Unitario],0))</f>
        <v>2150</v>
      </c>
      <c r="P382" s="511">
        <f>IF(Tabla1[[#This Row],[Cantidad de Insumos]]="","",Tabla1[[#This Row],[Precio Unitario]]*Tabla1[[#This Row],[Cantidad de Insumos]])</f>
        <v>4300</v>
      </c>
      <c r="Q382" s="511" t="str">
        <f>IF(Tabla1[[#This Row],[Descripción]]="","",_xlfn.XLOOKUP(Tabla1[[#This Row],[Descripción]],Tabla10[Descripción],Tabla10[CODIGO PRESUPUESTARIO],0))</f>
        <v>2.2.3.1.01</v>
      </c>
      <c r="R382" s="500" t="s">
        <v>2001</v>
      </c>
    </row>
    <row r="383" spans="2:18" ht="38.25">
      <c r="B383" s="190" t="e">
        <f>IF('Formulario PPGR3'!$G383="","",CONCATENATE('Formulario PPGR3'!$C383,".",'Formulario PPGR3'!$D383,".",'Formulario PPGR3'!$E383,".",'Formulario PPGR3'!$F383))</f>
        <v>#REF!</v>
      </c>
      <c r="C383" s="190" t="e">
        <f>IF('Formulario PPGR3'!$G383="","",'Formulario PPGR1'!#REF!)</f>
        <v>#REF!</v>
      </c>
      <c r="D383" s="190" t="e">
        <f>IF('Formulario PPGR3'!$G383="","",'Formulario PPGR1'!#REF!)</f>
        <v>#REF!</v>
      </c>
      <c r="E383" s="190" t="e">
        <f>IF('Formulario PPGR3'!$G383="","",'Formulario PPGR1'!#REF!)</f>
        <v>#REF!</v>
      </c>
      <c r="F383" s="190" t="e">
        <f>IF('Formulario PPGR3'!$G383="","",'Formulario PPGR1'!#REF!)</f>
        <v>#REF!</v>
      </c>
      <c r="G383" s="507" t="s">
        <v>653</v>
      </c>
      <c r="H383" s="497" t="str" cm="1">
        <f t="array" ref="H383">IF(Tabla1[[#This Row],[Código_Actividad]]="","",_xlfn.XLOOKUP(Tabla1[[#This Row],[Código_Actividad]],CodigoActividad,Tabla2[Actividades Programables Presupuestables],"",0))</f>
        <v>Visitas de seguimiento a las actividades de control de enfermedades transmitidas por vectores y zoonosis en los SRS</v>
      </c>
      <c r="I383" s="498">
        <f>IFERROR(VLOOKUP('Formulario PPGR3'!$G383,'Formulario PPGR2'!$H$9:$V$721,15,FALSE),"")</f>
        <v>2</v>
      </c>
      <c r="J383" s="502" t="s">
        <v>2004</v>
      </c>
      <c r="K383" s="500" t="s">
        <v>2060</v>
      </c>
      <c r="L383" s="501" t="s">
        <v>2006</v>
      </c>
      <c r="M383" s="499" t="str">
        <f>IF(Tabla1[[#This Row],[Descripción]]="","",_xlfn.XLOOKUP(Tabla1[[#This Row],[Descripción]],Tabla10[Descripción],Tabla10[Unidad de Medida],"",0))</f>
        <v>Depósito</v>
      </c>
      <c r="N383" s="509">
        <v>2</v>
      </c>
      <c r="O383" s="511">
        <f>IF(Tabla1[[#This Row],[Descripción]]="","",_xlfn.XLOOKUP(Tabla1[[#This Row],[Descripción]],Tabla10[Descripción],Tabla10[Precio Unitario],0))</f>
        <v>1700</v>
      </c>
      <c r="P383" s="511">
        <f>IF(Tabla1[[#This Row],[Cantidad de Insumos]]="","",Tabla1[[#This Row],[Precio Unitario]]*Tabla1[[#This Row],[Cantidad de Insumos]])</f>
        <v>3400</v>
      </c>
      <c r="Q383" s="511" t="str">
        <f>IF(Tabla1[[#This Row],[Descripción]]="","",_xlfn.XLOOKUP(Tabla1[[#This Row],[Descripción]],Tabla10[Descripción],Tabla10[CODIGO PRESUPUESTARIO],0))</f>
        <v>2.2.3.1.01</v>
      </c>
      <c r="R383" s="500" t="s">
        <v>2001</v>
      </c>
    </row>
    <row r="384" spans="2:18" ht="38.25">
      <c r="B384" s="190" t="e">
        <f>IF('Formulario PPGR3'!$G384="","",CONCATENATE('Formulario PPGR3'!$C384,".",'Formulario PPGR3'!$D384,".",'Formulario PPGR3'!$E384,".",'Formulario PPGR3'!$F384))</f>
        <v>#REF!</v>
      </c>
      <c r="C384" s="190" t="e">
        <f>IF('Formulario PPGR3'!$G384="","",'Formulario PPGR1'!#REF!)</f>
        <v>#REF!</v>
      </c>
      <c r="D384" s="190" t="e">
        <f>IF('Formulario PPGR3'!$G384="","",'Formulario PPGR1'!#REF!)</f>
        <v>#REF!</v>
      </c>
      <c r="E384" s="190" t="e">
        <f>IF('Formulario PPGR3'!$G384="","",'Formulario PPGR1'!#REF!)</f>
        <v>#REF!</v>
      </c>
      <c r="F384" s="190" t="e">
        <f>IF('Formulario PPGR3'!$G384="","",'Formulario PPGR1'!#REF!)</f>
        <v>#REF!</v>
      </c>
      <c r="G384" s="507" t="s">
        <v>653</v>
      </c>
      <c r="H384" s="497" t="str" cm="1">
        <f t="array" ref="H384">IF(Tabla1[[#This Row],[Código_Actividad]]="","",_xlfn.XLOOKUP(Tabla1[[#This Row],[Código_Actividad]],CodigoActividad,Tabla2[Actividades Programables Presupuestables],"",0))</f>
        <v>Visitas de seguimiento a las actividades de control de enfermedades transmitidas por vectores y zoonosis en los SRS</v>
      </c>
      <c r="I384" s="498">
        <f>IFERROR(VLOOKUP('Formulario PPGR3'!$G384,'Formulario PPGR2'!$H$9:$V$721,15,FALSE),"")</f>
        <v>2</v>
      </c>
      <c r="J384" s="502" t="s">
        <v>2002</v>
      </c>
      <c r="K384" s="500" t="s">
        <v>2061</v>
      </c>
      <c r="L384" s="501" t="s">
        <v>2003</v>
      </c>
      <c r="M384" s="499" t="str">
        <f>IF(Tabla1[[#This Row],[Descripción]]="","",_xlfn.XLOOKUP(Tabla1[[#This Row],[Descripción]],Tabla10[Descripción],Tabla10[Unidad de Medida],"",0))</f>
        <v>galon</v>
      </c>
      <c r="N384" s="509">
        <v>36</v>
      </c>
      <c r="O384" s="511">
        <f>IF(Tabla1[[#This Row],[Descripción]]="","",_xlfn.XLOOKUP(Tabla1[[#This Row],[Descripción]],Tabla10[Descripción],Tabla10[Precio Unitario],0))</f>
        <v>240</v>
      </c>
      <c r="P384" s="511">
        <f>IF(Tabla1[[#This Row],[Cantidad de Insumos]]="","",Tabla1[[#This Row],[Precio Unitario]]*Tabla1[[#This Row],[Cantidad de Insumos]])</f>
        <v>8640</v>
      </c>
      <c r="Q384" s="511" t="str">
        <f>IF(Tabla1[[#This Row],[Descripción]]="","",_xlfn.XLOOKUP(Tabla1[[#This Row],[Descripción]],Tabla10[Descripción],Tabla10[CODIGO PRESUPUESTARIO],0))</f>
        <v>2.3.7.1.02</v>
      </c>
      <c r="R384" s="500" t="s">
        <v>2001</v>
      </c>
    </row>
    <row r="385" spans="2:18" ht="25.5">
      <c r="B385" s="190" t="e">
        <f>IF('Formulario PPGR3'!$G385="","",CONCATENATE('Formulario PPGR3'!$C385,".",'Formulario PPGR3'!$D385,".",'Formulario PPGR3'!$E385,".",'Formulario PPGR3'!$F385))</f>
        <v>#REF!</v>
      </c>
      <c r="C385" s="190" t="e">
        <f>IF('Formulario PPGR3'!$G385="","",'Formulario PPGR1'!#REF!)</f>
        <v>#REF!</v>
      </c>
      <c r="D385" s="190" t="e">
        <f>IF('Formulario PPGR3'!$G385="","",'Formulario PPGR1'!#REF!)</f>
        <v>#REF!</v>
      </c>
      <c r="E385" s="190" t="e">
        <f>IF('Formulario PPGR3'!$G385="","",'Formulario PPGR1'!#REF!)</f>
        <v>#REF!</v>
      </c>
      <c r="F385" s="190" t="e">
        <f>IF('Formulario PPGR3'!$G385="","",'Formulario PPGR1'!#REF!)</f>
        <v>#REF!</v>
      </c>
      <c r="G385" s="507" t="s">
        <v>655</v>
      </c>
      <c r="H385" s="497" t="str" cm="1">
        <f t="array" ref="H385">IF(Tabla1[[#This Row],[Código_Actividad]]="","",_xlfn.XLOOKUP(Tabla1[[#This Row],[Código_Actividad]],CodigoActividad,Tabla2[Actividades Programables Presupuestables],"",0))</f>
        <v>Visitas de seguimiento a la calidad de la atención de los pacientes con mordeduras en EES</v>
      </c>
      <c r="I385" s="498">
        <f>IFERROR(VLOOKUP('Formulario PPGR3'!$G385,'Formulario PPGR2'!$H$9:$V$721,15,FALSE),"")</f>
        <v>6</v>
      </c>
      <c r="J385" s="502" t="s">
        <v>2004</v>
      </c>
      <c r="K385" s="500" t="s">
        <v>2060</v>
      </c>
      <c r="L385" s="501" t="s">
        <v>2005</v>
      </c>
      <c r="M385" s="499" t="str">
        <f>IF(Tabla1[[#This Row],[Descripción]]="","",_xlfn.XLOOKUP(Tabla1[[#This Row],[Descripción]],Tabla10[Descripción],Tabla10[Unidad de Medida],"",0))</f>
        <v>Depósito</v>
      </c>
      <c r="N385" s="509">
        <v>6</v>
      </c>
      <c r="O385" s="511">
        <f>IF(Tabla1[[#This Row],[Descripción]]="","",_xlfn.XLOOKUP(Tabla1[[#This Row],[Descripción]],Tabla10[Descripción],Tabla10[Precio Unitario],0))</f>
        <v>2150</v>
      </c>
      <c r="P385" s="511">
        <f>IF(Tabla1[[#This Row],[Cantidad de Insumos]]="","",Tabla1[[#This Row],[Precio Unitario]]*Tabla1[[#This Row],[Cantidad de Insumos]])</f>
        <v>12900</v>
      </c>
      <c r="Q385" s="511" t="str">
        <f>IF(Tabla1[[#This Row],[Descripción]]="","",_xlfn.XLOOKUP(Tabla1[[#This Row],[Descripción]],Tabla10[Descripción],Tabla10[CODIGO PRESUPUESTARIO],0))</f>
        <v>2.2.3.1.01</v>
      </c>
      <c r="R385" s="500" t="s">
        <v>2001</v>
      </c>
    </row>
    <row r="386" spans="2:18" ht="25.5">
      <c r="B386" s="190" t="e">
        <f>IF('Formulario PPGR3'!$G386="","",CONCATENATE('Formulario PPGR3'!$C386,".",'Formulario PPGR3'!$D386,".",'Formulario PPGR3'!$E386,".",'Formulario PPGR3'!$F386))</f>
        <v>#REF!</v>
      </c>
      <c r="C386" s="190" t="e">
        <f>IF('Formulario PPGR3'!$G386="","",'Formulario PPGR1'!#REF!)</f>
        <v>#REF!</v>
      </c>
      <c r="D386" s="190" t="e">
        <f>IF('Formulario PPGR3'!$G386="","",'Formulario PPGR1'!#REF!)</f>
        <v>#REF!</v>
      </c>
      <c r="E386" s="190" t="e">
        <f>IF('Formulario PPGR3'!$G386="","",'Formulario PPGR1'!#REF!)</f>
        <v>#REF!</v>
      </c>
      <c r="F386" s="190" t="e">
        <f>IF('Formulario PPGR3'!$G386="","",'Formulario PPGR1'!#REF!)</f>
        <v>#REF!</v>
      </c>
      <c r="G386" s="507" t="s">
        <v>655</v>
      </c>
      <c r="H386" s="497" t="str" cm="1">
        <f t="array" ref="H386">IF(Tabla1[[#This Row],[Código_Actividad]]="","",_xlfn.XLOOKUP(Tabla1[[#This Row],[Código_Actividad]],CodigoActividad,Tabla2[Actividades Programables Presupuestables],"",0))</f>
        <v>Visitas de seguimiento a la calidad de la atención de los pacientes con mordeduras en EES</v>
      </c>
      <c r="I386" s="498">
        <f>IFERROR(VLOOKUP('Formulario PPGR3'!$G386,'Formulario PPGR2'!$H$9:$V$721,15,FALSE),"")</f>
        <v>6</v>
      </c>
      <c r="J386" s="502" t="s">
        <v>2004</v>
      </c>
      <c r="K386" s="500" t="s">
        <v>2060</v>
      </c>
      <c r="L386" s="501" t="s">
        <v>2006</v>
      </c>
      <c r="M386" s="499" t="str">
        <f>IF(Tabla1[[#This Row],[Descripción]]="","",_xlfn.XLOOKUP(Tabla1[[#This Row],[Descripción]],Tabla10[Descripción],Tabla10[Unidad de Medida],"",0))</f>
        <v>Depósito</v>
      </c>
      <c r="N386" s="509">
        <v>6</v>
      </c>
      <c r="O386" s="511">
        <f>IF(Tabla1[[#This Row],[Descripción]]="","",_xlfn.XLOOKUP(Tabla1[[#This Row],[Descripción]],Tabla10[Descripción],Tabla10[Precio Unitario],0))</f>
        <v>1700</v>
      </c>
      <c r="P386" s="511">
        <f>IF(Tabla1[[#This Row],[Cantidad de Insumos]]="","",Tabla1[[#This Row],[Precio Unitario]]*Tabla1[[#This Row],[Cantidad de Insumos]])</f>
        <v>10200</v>
      </c>
      <c r="Q386" s="511" t="str">
        <f>IF(Tabla1[[#This Row],[Descripción]]="","",_xlfn.XLOOKUP(Tabla1[[#This Row],[Descripción]],Tabla10[Descripción],Tabla10[CODIGO PRESUPUESTARIO],0))</f>
        <v>2.2.3.1.01</v>
      </c>
      <c r="R386" s="500" t="s">
        <v>2001</v>
      </c>
    </row>
    <row r="387" spans="2:18" ht="25.5">
      <c r="B387" s="190" t="e">
        <f>IF('Formulario PPGR3'!$G387="","",CONCATENATE('Formulario PPGR3'!$C387,".",'Formulario PPGR3'!$D387,".",'Formulario PPGR3'!$E387,".",'Formulario PPGR3'!$F387))</f>
        <v>#REF!</v>
      </c>
      <c r="C387" s="190" t="e">
        <f>IF('Formulario PPGR3'!$G387="","",'Formulario PPGR1'!#REF!)</f>
        <v>#REF!</v>
      </c>
      <c r="D387" s="190" t="e">
        <f>IF('Formulario PPGR3'!$G387="","",'Formulario PPGR1'!#REF!)</f>
        <v>#REF!</v>
      </c>
      <c r="E387" s="190" t="e">
        <f>IF('Formulario PPGR3'!$G387="","",'Formulario PPGR1'!#REF!)</f>
        <v>#REF!</v>
      </c>
      <c r="F387" s="190" t="e">
        <f>IF('Formulario PPGR3'!$G387="","",'Formulario PPGR1'!#REF!)</f>
        <v>#REF!</v>
      </c>
      <c r="G387" s="507" t="s">
        <v>655</v>
      </c>
      <c r="H387" s="497" t="str" cm="1">
        <f t="array" ref="H387">IF(Tabla1[[#This Row],[Código_Actividad]]="","",_xlfn.XLOOKUP(Tabla1[[#This Row],[Código_Actividad]],CodigoActividad,Tabla2[Actividades Programables Presupuestables],"",0))</f>
        <v>Visitas de seguimiento a la calidad de la atención de los pacientes con mordeduras en EES</v>
      </c>
      <c r="I387" s="498">
        <f>IFERROR(VLOOKUP('Formulario PPGR3'!$G387,'Formulario PPGR2'!$H$9:$V$721,15,FALSE),"")</f>
        <v>6</v>
      </c>
      <c r="J387" s="502" t="s">
        <v>2002</v>
      </c>
      <c r="K387" s="500" t="s">
        <v>2061</v>
      </c>
      <c r="L387" s="501" t="s">
        <v>2003</v>
      </c>
      <c r="M387" s="499" t="str">
        <f>IF(Tabla1[[#This Row],[Descripción]]="","",_xlfn.XLOOKUP(Tabla1[[#This Row],[Descripción]],Tabla10[Descripción],Tabla10[Unidad de Medida],"",0))</f>
        <v>galon</v>
      </c>
      <c r="N387" s="509">
        <v>78</v>
      </c>
      <c r="O387" s="511">
        <f>IF(Tabla1[[#This Row],[Descripción]]="","",_xlfn.XLOOKUP(Tabla1[[#This Row],[Descripción]],Tabla10[Descripción],Tabla10[Precio Unitario],0))</f>
        <v>240</v>
      </c>
      <c r="P387" s="511">
        <f>IF(Tabla1[[#This Row],[Cantidad de Insumos]]="","",Tabla1[[#This Row],[Precio Unitario]]*Tabla1[[#This Row],[Cantidad de Insumos]])</f>
        <v>18720</v>
      </c>
      <c r="Q387" s="511" t="str">
        <f>IF(Tabla1[[#This Row],[Descripción]]="","",_xlfn.XLOOKUP(Tabla1[[#This Row],[Descripción]],Tabla10[Descripción],Tabla10[CODIGO PRESUPUESTARIO],0))</f>
        <v>2.3.7.1.02</v>
      </c>
      <c r="R387" s="500" t="s">
        <v>2001</v>
      </c>
    </row>
    <row r="388" spans="2:18" ht="38.25">
      <c r="B388" s="190" t="e">
        <f>IF('Formulario PPGR3'!$G388="","",CONCATENATE('Formulario PPGR3'!$C388,".",'Formulario PPGR3'!$D388,".",'Formulario PPGR3'!$E388,".",'Formulario PPGR3'!$F388))</f>
        <v>#REF!</v>
      </c>
      <c r="C388" s="190" t="e">
        <f>IF('Formulario PPGR3'!$G388="","",'Formulario PPGR1'!#REF!)</f>
        <v>#REF!</v>
      </c>
      <c r="D388" s="190" t="e">
        <f>IF('Formulario PPGR3'!$G388="","",'Formulario PPGR1'!#REF!)</f>
        <v>#REF!</v>
      </c>
      <c r="E388" s="190" t="e">
        <f>IF('Formulario PPGR3'!$G388="","",'Formulario PPGR1'!#REF!)</f>
        <v>#REF!</v>
      </c>
      <c r="F388" s="190" t="e">
        <f>IF('Formulario PPGR3'!$G388="","",'Formulario PPGR1'!#REF!)</f>
        <v>#REF!</v>
      </c>
      <c r="G388" s="507" t="s">
        <v>621</v>
      </c>
      <c r="H388" s="497" t="str" cm="1">
        <f t="array" ref="H388">IF(Tabla1[[#This Row],[Código_Actividad]]="","",_xlfn.XLOOKUP(Tabla1[[#This Row],[Código_Actividad]],CodigoActividad,Tabla2[Actividades Programables Presupuestables],"",0))</f>
        <v>Taller de Capacitación y actualización (Algoritmo, TB-DR, TB-Infantil, Diabetes y TB/VIH) al personal de salud para el fortalecimiento del programa de Tuberculosis.</v>
      </c>
      <c r="I388" s="498">
        <f>IFERROR(VLOOKUP('Formulario PPGR3'!$G388,'Formulario PPGR2'!$H$9:$V$721,15,FALSE),"")</f>
        <v>6</v>
      </c>
      <c r="J388" s="502" t="s">
        <v>1999</v>
      </c>
      <c r="K388" s="500" t="str">
        <f>IF(Tabla1[[#This Row],[Insumos]]="","",_xlfn.XLOOKUP(Tabla1[[#This Row],[Insumos]],Tabla10[Insumo],Tabla10[InsumoAbrev],"",0))</f>
        <v>lsAlimentosyBebidas</v>
      </c>
      <c r="L388" s="501" t="s">
        <v>2056</v>
      </c>
      <c r="M388" s="499" t="str">
        <f>IF(Tabla1[[#This Row],[Descripción]]="","",_xlfn.XLOOKUP(Tabla1[[#This Row],[Descripción]],Tabla10[Descripción],Tabla10[Unidad de Medida],"",0))</f>
        <v>unidad</v>
      </c>
      <c r="N388" s="509">
        <v>6</v>
      </c>
      <c r="O388" s="511">
        <f>IF(Tabla1[[#This Row],[Descripción]]="","",_xlfn.XLOOKUP(Tabla1[[#This Row],[Descripción]],Tabla10[Descripción],Tabla10[Precio Unitario],0))</f>
        <v>29393.8</v>
      </c>
      <c r="P388" s="511">
        <f>IF(Tabla1[[#This Row],[Cantidad de Insumos]]="","",Tabla1[[#This Row],[Precio Unitario]]*Tabla1[[#This Row],[Cantidad de Insumos]])</f>
        <v>176362.8</v>
      </c>
      <c r="Q388" s="511" t="str">
        <f>IF(Tabla1[[#This Row],[Descripción]]="","",_xlfn.XLOOKUP(Tabla1[[#This Row],[Descripción]],Tabla10[Descripción],Tabla10[CODIGO PRESUPUESTARIO],0))</f>
        <v>2.3.1.1.01</v>
      </c>
      <c r="R388" s="500" t="s">
        <v>2001</v>
      </c>
    </row>
    <row r="389" spans="2:18" ht="38.25">
      <c r="B389" s="190" t="e">
        <f>IF('Formulario PPGR3'!$G389="","",CONCATENATE('Formulario PPGR3'!$C389,".",'Formulario PPGR3'!$D389,".",'Formulario PPGR3'!$E389,".",'Formulario PPGR3'!$F389))</f>
        <v>#REF!</v>
      </c>
      <c r="C389" s="190" t="e">
        <f>IF('Formulario PPGR3'!$G389="","",'Formulario PPGR1'!#REF!)</f>
        <v>#REF!</v>
      </c>
      <c r="D389" s="190" t="e">
        <f>IF('Formulario PPGR3'!$G389="","",'Formulario PPGR1'!#REF!)</f>
        <v>#REF!</v>
      </c>
      <c r="E389" s="190" t="e">
        <f>IF('Formulario PPGR3'!$G389="","",'Formulario PPGR1'!#REF!)</f>
        <v>#REF!</v>
      </c>
      <c r="F389" s="190" t="e">
        <f>IF('Formulario PPGR3'!$G389="","",'Formulario PPGR1'!#REF!)</f>
        <v>#REF!</v>
      </c>
      <c r="G389" s="507" t="s">
        <v>621</v>
      </c>
      <c r="H389" s="497" t="str" cm="1">
        <f t="array" ref="H389">IF(Tabla1[[#This Row],[Código_Actividad]]="","",_xlfn.XLOOKUP(Tabla1[[#This Row],[Código_Actividad]],CodigoActividad,Tabla2[Actividades Programables Presupuestables],"",0))</f>
        <v>Taller de Capacitación y actualización (Algoritmo, TB-DR, TB-Infantil, Diabetes y TB/VIH) al personal de salud para el fortalecimiento del programa de Tuberculosis.</v>
      </c>
      <c r="I389" s="498">
        <f>IFERROR(VLOOKUP('Formulario PPGR3'!$G389,'Formulario PPGR2'!$H$9:$V$721,15,FALSE),"")</f>
        <v>6</v>
      </c>
      <c r="J389" s="502" t="s">
        <v>1999</v>
      </c>
      <c r="K389" s="500" t="str">
        <f>IF(Tabla1[[#This Row],[Insumos]]="","",_xlfn.XLOOKUP(Tabla1[[#This Row],[Insumos]],Tabla10[Insumo],Tabla10[InsumoAbrev],"",0))</f>
        <v>lsAlimentosyBebidas</v>
      </c>
      <c r="L389" s="501" t="s">
        <v>2057</v>
      </c>
      <c r="M389" s="499" t="str">
        <f>IF(Tabla1[[#This Row],[Descripción]]="","",_xlfn.XLOOKUP(Tabla1[[#This Row],[Descripción]],Tabla10[Descripción],Tabla10[Unidad de Medida],"",0))</f>
        <v>unidad</v>
      </c>
      <c r="N389" s="509">
        <v>6</v>
      </c>
      <c r="O389" s="511">
        <f>IF(Tabla1[[#This Row],[Descripción]]="","",_xlfn.XLOOKUP(Tabla1[[#This Row],[Descripción]],Tabla10[Descripción],Tabla10[Precio Unitario],0))</f>
        <v>61419</v>
      </c>
      <c r="P389" s="511">
        <f>IF(Tabla1[[#This Row],[Cantidad de Insumos]]="","",Tabla1[[#This Row],[Precio Unitario]]*Tabla1[[#This Row],[Cantidad de Insumos]])</f>
        <v>368514</v>
      </c>
      <c r="Q389" s="511" t="str">
        <f>IF(Tabla1[[#This Row],[Descripción]]="","",_xlfn.XLOOKUP(Tabla1[[#This Row],[Descripción]],Tabla10[Descripción],Tabla10[CODIGO PRESUPUESTARIO],0))</f>
        <v>2.3.1.1.01</v>
      </c>
      <c r="R389" s="500" t="s">
        <v>2001</v>
      </c>
    </row>
    <row r="390" spans="2:18" ht="38.25">
      <c r="B390" s="190" t="e">
        <f>IF('Formulario PPGR3'!$G390="","",CONCATENATE('Formulario PPGR3'!$C390,".",'Formulario PPGR3'!$D390,".",'Formulario PPGR3'!$E390,".",'Formulario PPGR3'!$F390))</f>
        <v>#REF!</v>
      </c>
      <c r="C390" s="190" t="e">
        <f>IF('Formulario PPGR3'!$G390="","",'Formulario PPGR1'!#REF!)</f>
        <v>#REF!</v>
      </c>
      <c r="D390" s="190" t="e">
        <f>IF('Formulario PPGR3'!$G390="","",'Formulario PPGR1'!#REF!)</f>
        <v>#REF!</v>
      </c>
      <c r="E390" s="190" t="e">
        <f>IF('Formulario PPGR3'!$G390="","",'Formulario PPGR1'!#REF!)</f>
        <v>#REF!</v>
      </c>
      <c r="F390" s="190" t="e">
        <f>IF('Formulario PPGR3'!$G390="","",'Formulario PPGR1'!#REF!)</f>
        <v>#REF!</v>
      </c>
      <c r="G390" s="507" t="s">
        <v>623</v>
      </c>
      <c r="H390" s="497" t="str" cm="1">
        <f t="array" ref="H390">IF(Tabla1[[#This Row],[Código_Actividad]]="","",_xlfn.XLOOKUP(Tabla1[[#This Row],[Código_Actividad]],CodigoActividad,Tabla2[Actividades Programables Presupuestables],"",0))</f>
        <v>Visitas de auditoría al Sistema de Información Operacional y Epidemiológico de TB (SIOE) en los EES para fortalecimiento de la calidad del dato.</v>
      </c>
      <c r="I390" s="498">
        <f>IFERROR(VLOOKUP('Formulario PPGR3'!$G390,'Formulario PPGR2'!$H$9:$V$721,15,FALSE),"")</f>
        <v>60</v>
      </c>
      <c r="J390" s="502" t="s">
        <v>2004</v>
      </c>
      <c r="K390" s="500" t="s">
        <v>2060</v>
      </c>
      <c r="L390" s="501" t="s">
        <v>2005</v>
      </c>
      <c r="M390" s="499" t="str">
        <f>IF(Tabla1[[#This Row],[Descripción]]="","",_xlfn.XLOOKUP(Tabla1[[#This Row],[Descripción]],Tabla10[Descripción],Tabla10[Unidad de Medida],"",0))</f>
        <v>Depósito</v>
      </c>
      <c r="N390" s="509">
        <v>120</v>
      </c>
      <c r="O390" s="511">
        <f>IF(Tabla1[[#This Row],[Descripción]]="","",_xlfn.XLOOKUP(Tabla1[[#This Row],[Descripción]],Tabla10[Descripción],Tabla10[Precio Unitario],0))</f>
        <v>2150</v>
      </c>
      <c r="P390" s="511">
        <f>IF(Tabla1[[#This Row],[Cantidad de Insumos]]="","",Tabla1[[#This Row],[Precio Unitario]]*Tabla1[[#This Row],[Cantidad de Insumos]])</f>
        <v>258000</v>
      </c>
      <c r="Q390" s="511" t="str">
        <f>IF(Tabla1[[#This Row],[Descripción]]="","",_xlfn.XLOOKUP(Tabla1[[#This Row],[Descripción]],Tabla10[Descripción],Tabla10[CODIGO PRESUPUESTARIO],0))</f>
        <v>2.2.3.1.01</v>
      </c>
      <c r="R390" s="500" t="s">
        <v>2001</v>
      </c>
    </row>
    <row r="391" spans="2:18" ht="38.25">
      <c r="B391" s="190" t="e">
        <f>IF('Formulario PPGR3'!$G391="","",CONCATENATE('Formulario PPGR3'!$C391,".",'Formulario PPGR3'!$D391,".",'Formulario PPGR3'!$E391,".",'Formulario PPGR3'!$F391))</f>
        <v>#REF!</v>
      </c>
      <c r="C391" s="190" t="e">
        <f>IF('Formulario PPGR3'!$G391="","",'Formulario PPGR1'!#REF!)</f>
        <v>#REF!</v>
      </c>
      <c r="D391" s="190" t="e">
        <f>IF('Formulario PPGR3'!$G391="","",'Formulario PPGR1'!#REF!)</f>
        <v>#REF!</v>
      </c>
      <c r="E391" s="190" t="e">
        <f>IF('Formulario PPGR3'!$G391="","",'Formulario PPGR1'!#REF!)</f>
        <v>#REF!</v>
      </c>
      <c r="F391" s="190" t="e">
        <f>IF('Formulario PPGR3'!$G391="","",'Formulario PPGR1'!#REF!)</f>
        <v>#REF!</v>
      </c>
      <c r="G391" s="507" t="s">
        <v>623</v>
      </c>
      <c r="H391" s="497" t="str" cm="1">
        <f t="array" ref="H391">IF(Tabla1[[#This Row],[Código_Actividad]]="","",_xlfn.XLOOKUP(Tabla1[[#This Row],[Código_Actividad]],CodigoActividad,Tabla2[Actividades Programables Presupuestables],"",0))</f>
        <v>Visitas de auditoría al Sistema de Información Operacional y Epidemiológico de TB (SIOE) en los EES para fortalecimiento de la calidad del dato.</v>
      </c>
      <c r="I391" s="498">
        <f>IFERROR(VLOOKUP('Formulario PPGR3'!$G391,'Formulario PPGR2'!$H$9:$V$721,15,FALSE),"")</f>
        <v>60</v>
      </c>
      <c r="J391" s="502" t="s">
        <v>2004</v>
      </c>
      <c r="K391" s="500" t="s">
        <v>2060</v>
      </c>
      <c r="L391" s="501" t="s">
        <v>2006</v>
      </c>
      <c r="M391" s="499" t="str">
        <f>IF(Tabla1[[#This Row],[Descripción]]="","",_xlfn.XLOOKUP(Tabla1[[#This Row],[Descripción]],Tabla10[Descripción],Tabla10[Unidad de Medida],"",0))</f>
        <v>Depósito</v>
      </c>
      <c r="N391" s="509">
        <v>120</v>
      </c>
      <c r="O391" s="511">
        <f>IF(Tabla1[[#This Row],[Descripción]]="","",_xlfn.XLOOKUP(Tabla1[[#This Row],[Descripción]],Tabla10[Descripción],Tabla10[Precio Unitario],0))</f>
        <v>1700</v>
      </c>
      <c r="P391" s="511">
        <f>IF(Tabla1[[#This Row],[Cantidad de Insumos]]="","",Tabla1[[#This Row],[Precio Unitario]]*Tabla1[[#This Row],[Cantidad de Insumos]])</f>
        <v>204000</v>
      </c>
      <c r="Q391" s="511" t="str">
        <f>IF(Tabla1[[#This Row],[Descripción]]="","",_xlfn.XLOOKUP(Tabla1[[#This Row],[Descripción]],Tabla10[Descripción],Tabla10[CODIGO PRESUPUESTARIO],0))</f>
        <v>2.2.3.1.01</v>
      </c>
      <c r="R391" s="500" t="s">
        <v>2001</v>
      </c>
    </row>
    <row r="392" spans="2:18" ht="38.25">
      <c r="B392" s="190" t="e">
        <f>IF('Formulario PPGR3'!$G392="","",CONCATENATE('Formulario PPGR3'!$C392,".",'Formulario PPGR3'!$D392,".",'Formulario PPGR3'!$E392,".",'Formulario PPGR3'!$F392))</f>
        <v>#REF!</v>
      </c>
      <c r="C392" s="190" t="e">
        <f>IF('Formulario PPGR3'!$G392="","",'Formulario PPGR1'!#REF!)</f>
        <v>#REF!</v>
      </c>
      <c r="D392" s="190" t="e">
        <f>IF('Formulario PPGR3'!$G392="","",'Formulario PPGR1'!#REF!)</f>
        <v>#REF!</v>
      </c>
      <c r="E392" s="190" t="e">
        <f>IF('Formulario PPGR3'!$G392="","",'Formulario PPGR1'!#REF!)</f>
        <v>#REF!</v>
      </c>
      <c r="F392" s="190" t="e">
        <f>IF('Formulario PPGR3'!$G392="","",'Formulario PPGR1'!#REF!)</f>
        <v>#REF!</v>
      </c>
      <c r="G392" s="507" t="s">
        <v>623</v>
      </c>
      <c r="H392" s="497" t="str" cm="1">
        <f t="array" ref="H392">IF(Tabla1[[#This Row],[Código_Actividad]]="","",_xlfn.XLOOKUP(Tabla1[[#This Row],[Código_Actividad]],CodigoActividad,Tabla2[Actividades Programables Presupuestables],"",0))</f>
        <v>Visitas de auditoría al Sistema de Información Operacional y Epidemiológico de TB (SIOE) en los EES para fortalecimiento de la calidad del dato.</v>
      </c>
      <c r="I392" s="498">
        <f>IFERROR(VLOOKUP('Formulario PPGR3'!$G392,'Formulario PPGR2'!$H$9:$V$721,15,FALSE),"")</f>
        <v>60</v>
      </c>
      <c r="J392" s="502" t="s">
        <v>2002</v>
      </c>
      <c r="K392" s="500" t="s">
        <v>2061</v>
      </c>
      <c r="L392" s="501" t="s">
        <v>2003</v>
      </c>
      <c r="M392" s="499" t="str">
        <f>IF(Tabla1[[#This Row],[Descripción]]="","",_xlfn.XLOOKUP(Tabla1[[#This Row],[Descripción]],Tabla10[Descripción],Tabla10[Unidad de Medida],"",0))</f>
        <v>galon</v>
      </c>
      <c r="N392" s="509">
        <v>500</v>
      </c>
      <c r="O392" s="511">
        <f>IF(Tabla1[[#This Row],[Descripción]]="","",_xlfn.XLOOKUP(Tabla1[[#This Row],[Descripción]],Tabla10[Descripción],Tabla10[Precio Unitario],0))</f>
        <v>240</v>
      </c>
      <c r="P392" s="511">
        <f>IF(Tabla1[[#This Row],[Cantidad de Insumos]]="","",Tabla1[[#This Row],[Precio Unitario]]*Tabla1[[#This Row],[Cantidad de Insumos]])</f>
        <v>120000</v>
      </c>
      <c r="Q392" s="511" t="str">
        <f>IF(Tabla1[[#This Row],[Descripción]]="","",_xlfn.XLOOKUP(Tabla1[[#This Row],[Descripción]],Tabla10[Descripción],Tabla10[CODIGO PRESUPUESTARIO],0))</f>
        <v>2.3.7.1.02</v>
      </c>
      <c r="R392" s="500" t="s">
        <v>2001</v>
      </c>
    </row>
    <row r="393" spans="2:18" ht="38.25">
      <c r="B393" s="190" t="e">
        <f>IF('Formulario PPGR3'!$G393="","",CONCATENATE('Formulario PPGR3'!$C393,".",'Formulario PPGR3'!$D393,".",'Formulario PPGR3'!$E393,".",'Formulario PPGR3'!$F393))</f>
        <v>#REF!</v>
      </c>
      <c r="C393" s="190" t="e">
        <f>IF('Formulario PPGR3'!$G393="","",'Formulario PPGR1'!#REF!)</f>
        <v>#REF!</v>
      </c>
      <c r="D393" s="190" t="e">
        <f>IF('Formulario PPGR3'!$G393="","",'Formulario PPGR1'!#REF!)</f>
        <v>#REF!</v>
      </c>
      <c r="E393" s="190" t="e">
        <f>IF('Formulario PPGR3'!$G393="","",'Formulario PPGR1'!#REF!)</f>
        <v>#REF!</v>
      </c>
      <c r="F393" s="190" t="e">
        <f>IF('Formulario PPGR3'!$G393="","",'Formulario PPGR1'!#REF!)</f>
        <v>#REF!</v>
      </c>
      <c r="G393" s="507" t="s">
        <v>625</v>
      </c>
      <c r="H393" s="497" t="str" cm="1">
        <f t="array" ref="H393">IF(Tabla1[[#This Row],[Código_Actividad]]="","",_xlfn.XLOOKUP(Tabla1[[#This Row],[Código_Actividad]],CodigoActividad,Tabla2[Actividades Programables Presupuestables],"",0))</f>
        <v>Visitas para fortalecer la implementación y el uso de los protocolos de la Terapia Preventiva de Tuberculosis (TPT) en los SAIs.</v>
      </c>
      <c r="I393" s="498">
        <f>IFERROR(VLOOKUP('Formulario PPGR3'!$G393,'Formulario PPGR2'!$H$9:$V$721,15,FALSE),"")</f>
        <v>25</v>
      </c>
      <c r="J393" s="502" t="s">
        <v>2004</v>
      </c>
      <c r="K393" s="500" t="s">
        <v>2060</v>
      </c>
      <c r="L393" s="501" t="s">
        <v>2005</v>
      </c>
      <c r="M393" s="499" t="str">
        <f>IF(Tabla1[[#This Row],[Descripción]]="","",_xlfn.XLOOKUP(Tabla1[[#This Row],[Descripción]],Tabla10[Descripción],Tabla10[Unidad de Medida],"",0))</f>
        <v>Depósito</v>
      </c>
      <c r="N393" s="509">
        <v>50</v>
      </c>
      <c r="O393" s="511">
        <f>IF(Tabla1[[#This Row],[Descripción]]="","",_xlfn.XLOOKUP(Tabla1[[#This Row],[Descripción]],Tabla10[Descripción],Tabla10[Precio Unitario],0))</f>
        <v>2150</v>
      </c>
      <c r="P393" s="511">
        <f>IF(Tabla1[[#This Row],[Cantidad de Insumos]]="","",Tabla1[[#This Row],[Precio Unitario]]*Tabla1[[#This Row],[Cantidad de Insumos]])</f>
        <v>107500</v>
      </c>
      <c r="Q393" s="511" t="str">
        <f>IF(Tabla1[[#This Row],[Descripción]]="","",_xlfn.XLOOKUP(Tabla1[[#This Row],[Descripción]],Tabla10[Descripción],Tabla10[CODIGO PRESUPUESTARIO],0))</f>
        <v>2.2.3.1.01</v>
      </c>
      <c r="R393" s="500" t="s">
        <v>2001</v>
      </c>
    </row>
    <row r="394" spans="2:18" ht="38.25">
      <c r="B394" s="190" t="e">
        <f>IF('Formulario PPGR3'!$G394="","",CONCATENATE('Formulario PPGR3'!$C394,".",'Formulario PPGR3'!$D394,".",'Formulario PPGR3'!$E394,".",'Formulario PPGR3'!$F394))</f>
        <v>#REF!</v>
      </c>
      <c r="C394" s="190" t="e">
        <f>IF('Formulario PPGR3'!$G394="","",'Formulario PPGR1'!#REF!)</f>
        <v>#REF!</v>
      </c>
      <c r="D394" s="190" t="e">
        <f>IF('Formulario PPGR3'!$G394="","",'Formulario PPGR1'!#REF!)</f>
        <v>#REF!</v>
      </c>
      <c r="E394" s="190" t="e">
        <f>IF('Formulario PPGR3'!$G394="","",'Formulario PPGR1'!#REF!)</f>
        <v>#REF!</v>
      </c>
      <c r="F394" s="190" t="e">
        <f>IF('Formulario PPGR3'!$G394="","",'Formulario PPGR1'!#REF!)</f>
        <v>#REF!</v>
      </c>
      <c r="G394" s="507" t="s">
        <v>625</v>
      </c>
      <c r="H394" s="497" t="str" cm="1">
        <f t="array" ref="H394">IF(Tabla1[[#This Row],[Código_Actividad]]="","",_xlfn.XLOOKUP(Tabla1[[#This Row],[Código_Actividad]],CodigoActividad,Tabla2[Actividades Programables Presupuestables],"",0))</f>
        <v>Visitas para fortalecer la implementación y el uso de los protocolos de la Terapia Preventiva de Tuberculosis (TPT) en los SAIs.</v>
      </c>
      <c r="I394" s="498">
        <f>IFERROR(VLOOKUP('Formulario PPGR3'!$G394,'Formulario PPGR2'!$H$9:$V$721,15,FALSE),"")</f>
        <v>25</v>
      </c>
      <c r="J394" s="502" t="s">
        <v>2004</v>
      </c>
      <c r="K394" s="500" t="s">
        <v>2060</v>
      </c>
      <c r="L394" s="501" t="s">
        <v>2006</v>
      </c>
      <c r="M394" s="499" t="str">
        <f>IF(Tabla1[[#This Row],[Descripción]]="","",_xlfn.XLOOKUP(Tabla1[[#This Row],[Descripción]],Tabla10[Descripción],Tabla10[Unidad de Medida],"",0))</f>
        <v>Depósito</v>
      </c>
      <c r="N394" s="509">
        <v>25</v>
      </c>
      <c r="O394" s="511">
        <f>IF(Tabla1[[#This Row],[Descripción]]="","",_xlfn.XLOOKUP(Tabla1[[#This Row],[Descripción]],Tabla10[Descripción],Tabla10[Precio Unitario],0))</f>
        <v>1700</v>
      </c>
      <c r="P394" s="511">
        <f>IF(Tabla1[[#This Row],[Cantidad de Insumos]]="","",Tabla1[[#This Row],[Precio Unitario]]*Tabla1[[#This Row],[Cantidad de Insumos]])</f>
        <v>42500</v>
      </c>
      <c r="Q394" s="511" t="str">
        <f>IF(Tabla1[[#This Row],[Descripción]]="","",_xlfn.XLOOKUP(Tabla1[[#This Row],[Descripción]],Tabla10[Descripción],Tabla10[CODIGO PRESUPUESTARIO],0))</f>
        <v>2.2.3.1.01</v>
      </c>
      <c r="R394" s="500" t="s">
        <v>2001</v>
      </c>
    </row>
    <row r="395" spans="2:18" ht="38.25">
      <c r="B395" s="190" t="e">
        <f>IF('Formulario PPGR3'!$G395="","",CONCATENATE('Formulario PPGR3'!$C395,".",'Formulario PPGR3'!$D395,".",'Formulario PPGR3'!$E395,".",'Formulario PPGR3'!$F395))</f>
        <v>#REF!</v>
      </c>
      <c r="C395" s="190" t="e">
        <f>IF('Formulario PPGR3'!$G395="","",'Formulario PPGR1'!#REF!)</f>
        <v>#REF!</v>
      </c>
      <c r="D395" s="190" t="e">
        <f>IF('Formulario PPGR3'!$G395="","",'Formulario PPGR1'!#REF!)</f>
        <v>#REF!</v>
      </c>
      <c r="E395" s="190" t="e">
        <f>IF('Formulario PPGR3'!$G395="","",'Formulario PPGR1'!#REF!)</f>
        <v>#REF!</v>
      </c>
      <c r="F395" s="190" t="e">
        <f>IF('Formulario PPGR3'!$G395="","",'Formulario PPGR1'!#REF!)</f>
        <v>#REF!</v>
      </c>
      <c r="G395" s="507" t="s">
        <v>625</v>
      </c>
      <c r="H395" s="497" t="str" cm="1">
        <f t="array" ref="H395">IF(Tabla1[[#This Row],[Código_Actividad]]="","",_xlfn.XLOOKUP(Tabla1[[#This Row],[Código_Actividad]],CodigoActividad,Tabla2[Actividades Programables Presupuestables],"",0))</f>
        <v>Visitas para fortalecer la implementación y el uso de los protocolos de la Terapia Preventiva de Tuberculosis (TPT) en los SAIs.</v>
      </c>
      <c r="I395" s="498">
        <f>IFERROR(VLOOKUP('Formulario PPGR3'!$G395,'Formulario PPGR2'!$H$9:$V$721,15,FALSE),"")</f>
        <v>25</v>
      </c>
      <c r="J395" s="502" t="s">
        <v>2002</v>
      </c>
      <c r="K395" s="500" t="s">
        <v>2061</v>
      </c>
      <c r="L395" s="501" t="s">
        <v>2003</v>
      </c>
      <c r="M395" s="499" t="str">
        <f>IF(Tabla1[[#This Row],[Descripción]]="","",_xlfn.XLOOKUP(Tabla1[[#This Row],[Descripción]],Tabla10[Descripción],Tabla10[Unidad de Medida],"",0))</f>
        <v>galon</v>
      </c>
      <c r="N395" s="509">
        <v>300</v>
      </c>
      <c r="O395" s="511">
        <f>IF(Tabla1[[#This Row],[Descripción]]="","",_xlfn.XLOOKUP(Tabla1[[#This Row],[Descripción]],Tabla10[Descripción],Tabla10[Precio Unitario],0))</f>
        <v>240</v>
      </c>
      <c r="P395" s="511">
        <f>IF(Tabla1[[#This Row],[Cantidad de Insumos]]="","",Tabla1[[#This Row],[Precio Unitario]]*Tabla1[[#This Row],[Cantidad de Insumos]])</f>
        <v>72000</v>
      </c>
      <c r="Q395" s="511" t="str">
        <f>IF(Tabla1[[#This Row],[Descripción]]="","",_xlfn.XLOOKUP(Tabla1[[#This Row],[Descripción]],Tabla10[Descripción],Tabla10[CODIGO PRESUPUESTARIO],0))</f>
        <v>2.3.7.1.02</v>
      </c>
      <c r="R395" s="500" t="s">
        <v>2001</v>
      </c>
    </row>
    <row r="396" spans="2:18" ht="51">
      <c r="B396" s="190" t="e">
        <f>IF('Formulario PPGR3'!$G396="","",CONCATENATE('Formulario PPGR3'!$C396,".",'Formulario PPGR3'!$D396,".",'Formulario PPGR3'!$E396,".",'Formulario PPGR3'!$F396))</f>
        <v>#REF!</v>
      </c>
      <c r="C396" s="190" t="e">
        <f>IF('Formulario PPGR3'!$G396="","",'Formulario PPGR1'!#REF!)</f>
        <v>#REF!</v>
      </c>
      <c r="D396" s="190" t="e">
        <f>IF('Formulario PPGR3'!$G396="","",'Formulario PPGR1'!#REF!)</f>
        <v>#REF!</v>
      </c>
      <c r="E396" s="190" t="e">
        <f>IF('Formulario PPGR3'!$G396="","",'Formulario PPGR1'!#REF!)</f>
        <v>#REF!</v>
      </c>
      <c r="F396" s="190" t="e">
        <f>IF('Formulario PPGR3'!$G396="","",'Formulario PPGR1'!#REF!)</f>
        <v>#REF!</v>
      </c>
      <c r="G396" s="507" t="s">
        <v>627</v>
      </c>
      <c r="H396" s="497" t="str" cm="1">
        <f t="array" ref="H396">IF(Tabla1[[#This Row],[Código_Actividad]]="","",_xlfn.XLOOKUP(Tabla1[[#This Row],[Código_Actividad]],CodigoActividad,Tabla2[Actividades Programables Presupuestables],"",0))</f>
        <v>Visitas de seguimiento a los Centros Penitenciarios para la aplicación y manejo de los protocolos, calidad del dato y la adherencia  de los casos TB, TB-VIH y TB-DR.</v>
      </c>
      <c r="I396" s="498">
        <f>IFERROR(VLOOKUP('Formulario PPGR3'!$G396,'Formulario PPGR2'!$H$9:$V$721,15,FALSE),"")</f>
        <v>20</v>
      </c>
      <c r="J396" s="502" t="s">
        <v>2004</v>
      </c>
      <c r="K396" s="500" t="s">
        <v>2060</v>
      </c>
      <c r="L396" s="501" t="s">
        <v>2005</v>
      </c>
      <c r="M396" s="499" t="str">
        <f>IF(Tabla1[[#This Row],[Descripción]]="","",_xlfn.XLOOKUP(Tabla1[[#This Row],[Descripción]],Tabla10[Descripción],Tabla10[Unidad de Medida],"",0))</f>
        <v>Depósito</v>
      </c>
      <c r="N396" s="509">
        <v>40</v>
      </c>
      <c r="O396" s="511">
        <f>IF(Tabla1[[#This Row],[Descripción]]="","",_xlfn.XLOOKUP(Tabla1[[#This Row],[Descripción]],Tabla10[Descripción],Tabla10[Precio Unitario],0))</f>
        <v>2150</v>
      </c>
      <c r="P396" s="511">
        <f>IF(Tabla1[[#This Row],[Cantidad de Insumos]]="","",Tabla1[[#This Row],[Precio Unitario]]*Tabla1[[#This Row],[Cantidad de Insumos]])</f>
        <v>86000</v>
      </c>
      <c r="Q396" s="511" t="str">
        <f>IF(Tabla1[[#This Row],[Descripción]]="","",_xlfn.XLOOKUP(Tabla1[[#This Row],[Descripción]],Tabla10[Descripción],Tabla10[CODIGO PRESUPUESTARIO],0))</f>
        <v>2.2.3.1.01</v>
      </c>
      <c r="R396" s="500" t="s">
        <v>2001</v>
      </c>
    </row>
    <row r="397" spans="2:18" ht="51">
      <c r="B397" s="190" t="e">
        <f>IF('Formulario PPGR3'!$G397="","",CONCATENATE('Formulario PPGR3'!$C397,".",'Formulario PPGR3'!$D397,".",'Formulario PPGR3'!$E397,".",'Formulario PPGR3'!$F397))</f>
        <v>#REF!</v>
      </c>
      <c r="C397" s="190" t="e">
        <f>IF('Formulario PPGR3'!$G397="","",'Formulario PPGR1'!#REF!)</f>
        <v>#REF!</v>
      </c>
      <c r="D397" s="190" t="e">
        <f>IF('Formulario PPGR3'!$G397="","",'Formulario PPGR1'!#REF!)</f>
        <v>#REF!</v>
      </c>
      <c r="E397" s="190" t="e">
        <f>IF('Formulario PPGR3'!$G397="","",'Formulario PPGR1'!#REF!)</f>
        <v>#REF!</v>
      </c>
      <c r="F397" s="190" t="e">
        <f>IF('Formulario PPGR3'!$G397="","",'Formulario PPGR1'!#REF!)</f>
        <v>#REF!</v>
      </c>
      <c r="G397" s="507" t="s">
        <v>627</v>
      </c>
      <c r="H397" s="497" t="str" cm="1">
        <f t="array" ref="H397">IF(Tabla1[[#This Row],[Código_Actividad]]="","",_xlfn.XLOOKUP(Tabla1[[#This Row],[Código_Actividad]],CodigoActividad,Tabla2[Actividades Programables Presupuestables],"",0))</f>
        <v>Visitas de seguimiento a los Centros Penitenciarios para la aplicación y manejo de los protocolos, calidad del dato y la adherencia  de los casos TB, TB-VIH y TB-DR.</v>
      </c>
      <c r="I397" s="498">
        <f>IFERROR(VLOOKUP('Formulario PPGR3'!$G397,'Formulario PPGR2'!$H$9:$V$721,15,FALSE),"")</f>
        <v>20</v>
      </c>
      <c r="J397" s="502" t="s">
        <v>2004</v>
      </c>
      <c r="K397" s="500" t="s">
        <v>2060</v>
      </c>
      <c r="L397" s="501" t="s">
        <v>2006</v>
      </c>
      <c r="M397" s="499" t="str">
        <f>IF(Tabla1[[#This Row],[Descripción]]="","",_xlfn.XLOOKUP(Tabla1[[#This Row],[Descripción]],Tabla10[Descripción],Tabla10[Unidad de Medida],"",0))</f>
        <v>Depósito</v>
      </c>
      <c r="N397" s="509">
        <v>20</v>
      </c>
      <c r="O397" s="511">
        <f>IF(Tabla1[[#This Row],[Descripción]]="","",_xlfn.XLOOKUP(Tabla1[[#This Row],[Descripción]],Tabla10[Descripción],Tabla10[Precio Unitario],0))</f>
        <v>1700</v>
      </c>
      <c r="P397" s="511">
        <f>IF(Tabla1[[#This Row],[Cantidad de Insumos]]="","",Tabla1[[#This Row],[Precio Unitario]]*Tabla1[[#This Row],[Cantidad de Insumos]])</f>
        <v>34000</v>
      </c>
      <c r="Q397" s="511" t="str">
        <f>IF(Tabla1[[#This Row],[Descripción]]="","",_xlfn.XLOOKUP(Tabla1[[#This Row],[Descripción]],Tabla10[Descripción],Tabla10[CODIGO PRESUPUESTARIO],0))</f>
        <v>2.2.3.1.01</v>
      </c>
      <c r="R397" s="500" t="s">
        <v>2001</v>
      </c>
    </row>
    <row r="398" spans="2:18" ht="51">
      <c r="B398" s="190" t="e">
        <f>IF('Formulario PPGR3'!$G398="","",CONCATENATE('Formulario PPGR3'!$C398,".",'Formulario PPGR3'!$D398,".",'Formulario PPGR3'!$E398,".",'Formulario PPGR3'!$F398))</f>
        <v>#REF!</v>
      </c>
      <c r="C398" s="190" t="e">
        <f>IF('Formulario PPGR3'!$G398="","",'Formulario PPGR1'!#REF!)</f>
        <v>#REF!</v>
      </c>
      <c r="D398" s="190" t="e">
        <f>IF('Formulario PPGR3'!$G398="","",'Formulario PPGR1'!#REF!)</f>
        <v>#REF!</v>
      </c>
      <c r="E398" s="190" t="e">
        <f>IF('Formulario PPGR3'!$G398="","",'Formulario PPGR1'!#REF!)</f>
        <v>#REF!</v>
      </c>
      <c r="F398" s="190" t="e">
        <f>IF('Formulario PPGR3'!$G398="","",'Formulario PPGR1'!#REF!)</f>
        <v>#REF!</v>
      </c>
      <c r="G398" s="507" t="s">
        <v>627</v>
      </c>
      <c r="H398" s="497" t="str" cm="1">
        <f t="array" ref="H398">IF(Tabla1[[#This Row],[Código_Actividad]]="","",_xlfn.XLOOKUP(Tabla1[[#This Row],[Código_Actividad]],CodigoActividad,Tabla2[Actividades Programables Presupuestables],"",0))</f>
        <v>Visitas de seguimiento a los Centros Penitenciarios para la aplicación y manejo de los protocolos, calidad del dato y la adherencia  de los casos TB, TB-VIH y TB-DR.</v>
      </c>
      <c r="I398" s="498">
        <f>IFERROR(VLOOKUP('Formulario PPGR3'!$G398,'Formulario PPGR2'!$H$9:$V$721,15,FALSE),"")</f>
        <v>20</v>
      </c>
      <c r="J398" s="502" t="s">
        <v>2002</v>
      </c>
      <c r="K398" s="500" t="s">
        <v>2061</v>
      </c>
      <c r="L398" s="501" t="s">
        <v>2003</v>
      </c>
      <c r="M398" s="499" t="str">
        <f>IF(Tabla1[[#This Row],[Descripción]]="","",_xlfn.XLOOKUP(Tabla1[[#This Row],[Descripción]],Tabla10[Descripción],Tabla10[Unidad de Medida],"",0))</f>
        <v>galon</v>
      </c>
      <c r="N398" s="509">
        <v>150</v>
      </c>
      <c r="O398" s="511">
        <f>IF(Tabla1[[#This Row],[Descripción]]="","",_xlfn.XLOOKUP(Tabla1[[#This Row],[Descripción]],Tabla10[Descripción],Tabla10[Precio Unitario],0))</f>
        <v>240</v>
      </c>
      <c r="P398" s="511">
        <f>IF(Tabla1[[#This Row],[Cantidad de Insumos]]="","",Tabla1[[#This Row],[Precio Unitario]]*Tabla1[[#This Row],[Cantidad de Insumos]])</f>
        <v>36000</v>
      </c>
      <c r="Q398" s="511" t="str">
        <f>IF(Tabla1[[#This Row],[Descripción]]="","",_xlfn.XLOOKUP(Tabla1[[#This Row],[Descripción]],Tabla10[Descripción],Tabla10[CODIGO PRESUPUESTARIO],0))</f>
        <v>2.3.7.1.02</v>
      </c>
      <c r="R398" s="500" t="s">
        <v>2001</v>
      </c>
    </row>
    <row r="399" spans="2:18" ht="38.25">
      <c r="B399" s="190" t="e">
        <f>IF('Formulario PPGR3'!$G399="","",CONCATENATE('Formulario PPGR3'!$C399,".",'Formulario PPGR3'!$D399,".",'Formulario PPGR3'!$E399,".",'Formulario PPGR3'!$F399))</f>
        <v>#REF!</v>
      </c>
      <c r="C399" s="190" t="e">
        <f>IF('Formulario PPGR3'!$G399="","",'Formulario PPGR1'!#REF!)</f>
        <v>#REF!</v>
      </c>
      <c r="D399" s="190" t="e">
        <f>IF('Formulario PPGR3'!$G399="","",'Formulario PPGR1'!#REF!)</f>
        <v>#REF!</v>
      </c>
      <c r="E399" s="190" t="e">
        <f>IF('Formulario PPGR3'!$G399="","",'Formulario PPGR1'!#REF!)</f>
        <v>#REF!</v>
      </c>
      <c r="F399" s="190" t="e">
        <f>IF('Formulario PPGR3'!$G399="","",'Formulario PPGR1'!#REF!)</f>
        <v>#REF!</v>
      </c>
      <c r="G399" s="507" t="s">
        <v>629</v>
      </c>
      <c r="H399" s="497" t="str" cm="1">
        <f t="array" ref="H399">IF(Tabla1[[#This Row],[Código_Actividad]]="","",_xlfn.XLOOKUP(Tabla1[[#This Row],[Código_Actividad]],CodigoActividad,Tabla2[Actividades Programables Presupuestables],"",0))</f>
        <v>Taller con los SRS para seguimiento al cumplimiento de las Metas e Indicadores del PoR 41 en las Regiones Priorizadas (SRS 0, I,II, III,IV,V,VI,VII Y VIII).</v>
      </c>
      <c r="I399" s="498">
        <f>IFERROR(VLOOKUP('Formulario PPGR3'!$G399,'Formulario PPGR2'!$H$9:$V$721,15,FALSE),"")</f>
        <v>1</v>
      </c>
      <c r="J399" s="502" t="s">
        <v>1999</v>
      </c>
      <c r="K399" s="500" t="str">
        <f>IF(Tabla1[[#This Row],[Insumos]]="","",_xlfn.XLOOKUP(Tabla1[[#This Row],[Insumos]],Tabla10[Insumo],Tabla10[InsumoAbrev],"",0))</f>
        <v>lsAlimentosyBebidas</v>
      </c>
      <c r="L399" s="501" t="s">
        <v>2056</v>
      </c>
      <c r="M399" s="499" t="str">
        <f>IF(Tabla1[[#This Row],[Descripción]]="","",_xlfn.XLOOKUP(Tabla1[[#This Row],[Descripción]],Tabla10[Descripción],Tabla10[Unidad de Medida],"",0))</f>
        <v>unidad</v>
      </c>
      <c r="N399" s="509">
        <v>1</v>
      </c>
      <c r="O399" s="511">
        <f>IF(Tabla1[[#This Row],[Descripción]]="","",_xlfn.XLOOKUP(Tabla1[[#This Row],[Descripción]],Tabla10[Descripción],Tabla10[Precio Unitario],0))</f>
        <v>29393.8</v>
      </c>
      <c r="P399" s="511">
        <f>IF(Tabla1[[#This Row],[Cantidad de Insumos]]="","",Tabla1[[#This Row],[Precio Unitario]]*Tabla1[[#This Row],[Cantidad de Insumos]])</f>
        <v>29393.8</v>
      </c>
      <c r="Q399" s="511" t="str">
        <f>IF(Tabla1[[#This Row],[Descripción]]="","",_xlfn.XLOOKUP(Tabla1[[#This Row],[Descripción]],Tabla10[Descripción],Tabla10[CODIGO PRESUPUESTARIO],0))</f>
        <v>2.3.1.1.01</v>
      </c>
      <c r="R399" s="500" t="s">
        <v>2001</v>
      </c>
    </row>
    <row r="400" spans="2:18" ht="38.25">
      <c r="B400" s="190" t="e">
        <f>IF('Formulario PPGR3'!$G400="","",CONCATENATE('Formulario PPGR3'!$C400,".",'Formulario PPGR3'!$D400,".",'Formulario PPGR3'!$E400,".",'Formulario PPGR3'!$F400))</f>
        <v>#REF!</v>
      </c>
      <c r="C400" s="190" t="e">
        <f>IF('Formulario PPGR3'!$G400="","",'Formulario PPGR1'!#REF!)</f>
        <v>#REF!</v>
      </c>
      <c r="D400" s="190" t="e">
        <f>IF('Formulario PPGR3'!$G400="","",'Formulario PPGR1'!#REF!)</f>
        <v>#REF!</v>
      </c>
      <c r="E400" s="190" t="e">
        <f>IF('Formulario PPGR3'!$G400="","",'Formulario PPGR1'!#REF!)</f>
        <v>#REF!</v>
      </c>
      <c r="F400" s="190" t="e">
        <f>IF('Formulario PPGR3'!$G400="","",'Formulario PPGR1'!#REF!)</f>
        <v>#REF!</v>
      </c>
      <c r="G400" s="507" t="s">
        <v>629</v>
      </c>
      <c r="H400" s="497" t="str" cm="1">
        <f t="array" ref="H400">IF(Tabla1[[#This Row],[Código_Actividad]]="","",_xlfn.XLOOKUP(Tabla1[[#This Row],[Código_Actividad]],CodigoActividad,Tabla2[Actividades Programables Presupuestables],"",0))</f>
        <v>Taller con los SRS para seguimiento al cumplimiento de las Metas e Indicadores del PoR 41 en las Regiones Priorizadas (SRS 0, I,II, III,IV,V,VI,VII Y VIII).</v>
      </c>
      <c r="I400" s="498">
        <f>IFERROR(VLOOKUP('Formulario PPGR3'!$G400,'Formulario PPGR2'!$H$9:$V$721,15,FALSE),"")</f>
        <v>1</v>
      </c>
      <c r="J400" s="502" t="s">
        <v>1999</v>
      </c>
      <c r="K400" s="500" t="str">
        <f>IF(Tabla1[[#This Row],[Insumos]]="","",_xlfn.XLOOKUP(Tabla1[[#This Row],[Insumos]],Tabla10[Insumo],Tabla10[InsumoAbrev],"",0))</f>
        <v>lsAlimentosyBebidas</v>
      </c>
      <c r="L400" s="501" t="s">
        <v>2057</v>
      </c>
      <c r="M400" s="499" t="str">
        <f>IF(Tabla1[[#This Row],[Descripción]]="","",_xlfn.XLOOKUP(Tabla1[[#This Row],[Descripción]],Tabla10[Descripción],Tabla10[Unidad de Medida],"",0))</f>
        <v>unidad</v>
      </c>
      <c r="N400" s="509">
        <v>1</v>
      </c>
      <c r="O400" s="511">
        <f>IF(Tabla1[[#This Row],[Descripción]]="","",_xlfn.XLOOKUP(Tabla1[[#This Row],[Descripción]],Tabla10[Descripción],Tabla10[Precio Unitario],0))</f>
        <v>61419</v>
      </c>
      <c r="P400" s="511">
        <f>IF(Tabla1[[#This Row],[Cantidad de Insumos]]="","",Tabla1[[#This Row],[Precio Unitario]]*Tabla1[[#This Row],[Cantidad de Insumos]])</f>
        <v>61419</v>
      </c>
      <c r="Q400" s="511" t="str">
        <f>IF(Tabla1[[#This Row],[Descripción]]="","",_xlfn.XLOOKUP(Tabla1[[#This Row],[Descripción]],Tabla10[Descripción],Tabla10[CODIGO PRESUPUESTARIO],0))</f>
        <v>2.3.1.1.01</v>
      </c>
      <c r="R400" s="500" t="s">
        <v>2001</v>
      </c>
    </row>
    <row r="401" spans="2:18" ht="38.25">
      <c r="B401" s="190" t="e">
        <f>IF('Formulario PPGR3'!$G401="","",CONCATENATE('Formulario PPGR3'!$C401,".",'Formulario PPGR3'!$D401,".",'Formulario PPGR3'!$E401,".",'Formulario PPGR3'!$F401))</f>
        <v>#REF!</v>
      </c>
      <c r="C401" s="190" t="e">
        <f>IF('Formulario PPGR3'!$G401="","",'Formulario PPGR1'!#REF!)</f>
        <v>#REF!</v>
      </c>
      <c r="D401" s="190" t="e">
        <f>IF('Formulario PPGR3'!$G401="","",'Formulario PPGR1'!#REF!)</f>
        <v>#REF!</v>
      </c>
      <c r="E401" s="190" t="e">
        <f>IF('Formulario PPGR3'!$G401="","",'Formulario PPGR1'!#REF!)</f>
        <v>#REF!</v>
      </c>
      <c r="F401" s="190" t="e">
        <f>IF('Formulario PPGR3'!$G401="","",'Formulario PPGR1'!#REF!)</f>
        <v>#REF!</v>
      </c>
      <c r="G401" s="507" t="s">
        <v>631</v>
      </c>
      <c r="H401" s="497" t="str" cm="1">
        <f t="array" ref="H401">IF(Tabla1[[#This Row],[Código_Actividad]]="","",_xlfn.XLOOKUP(Tabla1[[#This Row],[Código_Actividad]],CodigoActividad,Tabla2[Actividades Programables Presupuestables],"",0))</f>
        <v>Visitas de seguimiento a la implementación del Programa Orientado a Resultado a las regiones priorizadas SRS Cibao Occidental  y SRS Cibao Central.</v>
      </c>
      <c r="I401" s="498">
        <f>IFERROR(VLOOKUP('Formulario PPGR3'!$G401,'Formulario PPGR2'!$H$9:$V$721,15,FALSE),"")</f>
        <v>6</v>
      </c>
      <c r="J401" s="502" t="s">
        <v>2004</v>
      </c>
      <c r="K401" s="500" t="s">
        <v>2060</v>
      </c>
      <c r="L401" s="501" t="s">
        <v>2005</v>
      </c>
      <c r="M401" s="499" t="str">
        <f>IF(Tabla1[[#This Row],[Descripción]]="","",_xlfn.XLOOKUP(Tabla1[[#This Row],[Descripción]],Tabla10[Descripción],Tabla10[Unidad de Medida],"",0))</f>
        <v>Depósito</v>
      </c>
      <c r="N401" s="509">
        <v>12</v>
      </c>
      <c r="O401" s="511">
        <f>IF(Tabla1[[#This Row],[Descripción]]="","",_xlfn.XLOOKUP(Tabla1[[#This Row],[Descripción]],Tabla10[Descripción],Tabla10[Precio Unitario],0))</f>
        <v>2150</v>
      </c>
      <c r="P401" s="511">
        <f>IF(Tabla1[[#This Row],[Cantidad de Insumos]]="","",Tabla1[[#This Row],[Precio Unitario]]*Tabla1[[#This Row],[Cantidad de Insumos]])</f>
        <v>25800</v>
      </c>
      <c r="Q401" s="511" t="str">
        <f>IF(Tabla1[[#This Row],[Descripción]]="","",_xlfn.XLOOKUP(Tabla1[[#This Row],[Descripción]],Tabla10[Descripción],Tabla10[CODIGO PRESUPUESTARIO],0))</f>
        <v>2.2.3.1.01</v>
      </c>
      <c r="R401" s="500" t="s">
        <v>2001</v>
      </c>
    </row>
    <row r="402" spans="2:18" ht="38.25">
      <c r="B402" s="190" t="e">
        <f>IF('Formulario PPGR3'!$G402="","",CONCATENATE('Formulario PPGR3'!$C402,".",'Formulario PPGR3'!$D402,".",'Formulario PPGR3'!$E402,".",'Formulario PPGR3'!$F402))</f>
        <v>#REF!</v>
      </c>
      <c r="C402" s="190" t="e">
        <f>IF('Formulario PPGR3'!$G402="","",'Formulario PPGR1'!#REF!)</f>
        <v>#REF!</v>
      </c>
      <c r="D402" s="190" t="e">
        <f>IF('Formulario PPGR3'!$G402="","",'Formulario PPGR1'!#REF!)</f>
        <v>#REF!</v>
      </c>
      <c r="E402" s="190" t="e">
        <f>IF('Formulario PPGR3'!$G402="","",'Formulario PPGR1'!#REF!)</f>
        <v>#REF!</v>
      </c>
      <c r="F402" s="190" t="e">
        <f>IF('Formulario PPGR3'!$G402="","",'Formulario PPGR1'!#REF!)</f>
        <v>#REF!</v>
      </c>
      <c r="G402" s="507" t="s">
        <v>631</v>
      </c>
      <c r="H402" s="497" t="str" cm="1">
        <f t="array" ref="H402">IF(Tabla1[[#This Row],[Código_Actividad]]="","",_xlfn.XLOOKUP(Tabla1[[#This Row],[Código_Actividad]],CodigoActividad,Tabla2[Actividades Programables Presupuestables],"",0))</f>
        <v>Visitas de seguimiento a la implementación del Programa Orientado a Resultado a las regiones priorizadas SRS Cibao Occidental  y SRS Cibao Central.</v>
      </c>
      <c r="I402" s="498">
        <f>IFERROR(VLOOKUP('Formulario PPGR3'!$G402,'Formulario PPGR2'!$H$9:$V$721,15,FALSE),"")</f>
        <v>6</v>
      </c>
      <c r="J402" s="502" t="s">
        <v>2004</v>
      </c>
      <c r="K402" s="500" t="s">
        <v>2060</v>
      </c>
      <c r="L402" s="501" t="s">
        <v>2006</v>
      </c>
      <c r="M402" s="499" t="str">
        <f>IF(Tabla1[[#This Row],[Descripción]]="","",_xlfn.XLOOKUP(Tabla1[[#This Row],[Descripción]],Tabla10[Descripción],Tabla10[Unidad de Medida],"",0))</f>
        <v>Depósito</v>
      </c>
      <c r="N402" s="509">
        <v>6</v>
      </c>
      <c r="O402" s="511">
        <f>IF(Tabla1[[#This Row],[Descripción]]="","",_xlfn.XLOOKUP(Tabla1[[#This Row],[Descripción]],Tabla10[Descripción],Tabla10[Precio Unitario],0))</f>
        <v>1700</v>
      </c>
      <c r="P402" s="511">
        <f>IF(Tabla1[[#This Row],[Cantidad de Insumos]]="","",Tabla1[[#This Row],[Precio Unitario]]*Tabla1[[#This Row],[Cantidad de Insumos]])</f>
        <v>10200</v>
      </c>
      <c r="Q402" s="511" t="str">
        <f>IF(Tabla1[[#This Row],[Descripción]]="","",_xlfn.XLOOKUP(Tabla1[[#This Row],[Descripción]],Tabla10[Descripción],Tabla10[CODIGO PRESUPUESTARIO],0))</f>
        <v>2.2.3.1.01</v>
      </c>
      <c r="R402" s="500" t="s">
        <v>2001</v>
      </c>
    </row>
    <row r="403" spans="2:18" ht="38.25">
      <c r="B403" s="190" t="e">
        <f>IF('Formulario PPGR3'!$G403="","",CONCATENATE('Formulario PPGR3'!$C403,".",'Formulario PPGR3'!$D403,".",'Formulario PPGR3'!$E403,".",'Formulario PPGR3'!$F403))</f>
        <v>#REF!</v>
      </c>
      <c r="C403" s="190" t="e">
        <f>IF('Formulario PPGR3'!$G403="","",'Formulario PPGR1'!#REF!)</f>
        <v>#REF!</v>
      </c>
      <c r="D403" s="190" t="e">
        <f>IF('Formulario PPGR3'!$G403="","",'Formulario PPGR1'!#REF!)</f>
        <v>#REF!</v>
      </c>
      <c r="E403" s="190" t="e">
        <f>IF('Formulario PPGR3'!$G403="","",'Formulario PPGR1'!#REF!)</f>
        <v>#REF!</v>
      </c>
      <c r="F403" s="190" t="e">
        <f>IF('Formulario PPGR3'!$G403="","",'Formulario PPGR1'!#REF!)</f>
        <v>#REF!</v>
      </c>
      <c r="G403" s="507" t="s">
        <v>631</v>
      </c>
      <c r="H403" s="497" t="str" cm="1">
        <f t="array" ref="H403">IF(Tabla1[[#This Row],[Código_Actividad]]="","",_xlfn.XLOOKUP(Tabla1[[#This Row],[Código_Actividad]],CodigoActividad,Tabla2[Actividades Programables Presupuestables],"",0))</f>
        <v>Visitas de seguimiento a la implementación del Programa Orientado a Resultado a las regiones priorizadas SRS Cibao Occidental  y SRS Cibao Central.</v>
      </c>
      <c r="I403" s="498">
        <f>IFERROR(VLOOKUP('Formulario PPGR3'!$G403,'Formulario PPGR2'!$H$9:$V$721,15,FALSE),"")</f>
        <v>6</v>
      </c>
      <c r="J403" s="502" t="s">
        <v>2002</v>
      </c>
      <c r="K403" s="500" t="s">
        <v>2061</v>
      </c>
      <c r="L403" s="501" t="s">
        <v>2003</v>
      </c>
      <c r="M403" s="499" t="str">
        <f>IF(Tabla1[[#This Row],[Descripción]]="","",_xlfn.XLOOKUP(Tabla1[[#This Row],[Descripción]],Tabla10[Descripción],Tabla10[Unidad de Medida],"",0))</f>
        <v>galon</v>
      </c>
      <c r="N403" s="509">
        <v>60</v>
      </c>
      <c r="O403" s="511">
        <f>IF(Tabla1[[#This Row],[Descripción]]="","",_xlfn.XLOOKUP(Tabla1[[#This Row],[Descripción]],Tabla10[Descripción],Tabla10[Precio Unitario],0))</f>
        <v>240</v>
      </c>
      <c r="P403" s="511">
        <f>IF(Tabla1[[#This Row],[Cantidad de Insumos]]="","",Tabla1[[#This Row],[Precio Unitario]]*Tabla1[[#This Row],[Cantidad de Insumos]])</f>
        <v>14400</v>
      </c>
      <c r="Q403" s="511" t="str">
        <f>IF(Tabla1[[#This Row],[Descripción]]="","",_xlfn.XLOOKUP(Tabla1[[#This Row],[Descripción]],Tabla10[Descripción],Tabla10[CODIGO PRESUPUESTARIO],0))</f>
        <v>2.3.7.1.02</v>
      </c>
      <c r="R403" s="500" t="s">
        <v>2001</v>
      </c>
    </row>
    <row r="404" spans="2:18" ht="38.25">
      <c r="B404" s="190" t="e">
        <f>IF('Formulario PPGR3'!$G404="","",CONCATENATE('Formulario PPGR3'!$C404,".",'Formulario PPGR3'!$D404,".",'Formulario PPGR3'!$E404,".",'Formulario PPGR3'!$F404))</f>
        <v>#REF!</v>
      </c>
      <c r="C404" s="190" t="e">
        <f>IF('Formulario PPGR3'!$G404="","",'Formulario PPGR1'!#REF!)</f>
        <v>#REF!</v>
      </c>
      <c r="D404" s="190" t="e">
        <f>IF('Formulario PPGR3'!$G404="","",'Formulario PPGR1'!#REF!)</f>
        <v>#REF!</v>
      </c>
      <c r="E404" s="190" t="e">
        <f>IF('Formulario PPGR3'!$G404="","",'Formulario PPGR1'!#REF!)</f>
        <v>#REF!</v>
      </c>
      <c r="F404" s="190" t="e">
        <f>IF('Formulario PPGR3'!$G404="","",'Formulario PPGR1'!#REF!)</f>
        <v>#REF!</v>
      </c>
      <c r="G404" s="507" t="s">
        <v>633</v>
      </c>
      <c r="H404" s="497" t="str" cm="1">
        <f t="array" ref="H404">IF(Tabla1[[#This Row],[Código_Actividad]]="","",_xlfn.XLOOKUP(Tabla1[[#This Row],[Código_Actividad]],CodigoActividad,Tabla2[Actividades Programables Presupuestables],"",0))</f>
        <v>Mesas de trabajo con los SRS para Planificación y Organización de las actividades de Tuberculosis.</v>
      </c>
      <c r="I404" s="498">
        <f>IFERROR(VLOOKUP('Formulario PPGR3'!$G404,'Formulario PPGR2'!$H$9:$V$721,15,FALSE),"")</f>
        <v>18</v>
      </c>
      <c r="J404" s="502" t="s">
        <v>1999</v>
      </c>
      <c r="K404" s="500" t="str">
        <f>IF(Tabla1[[#This Row],[Insumos]]="","",_xlfn.XLOOKUP(Tabla1[[#This Row],[Insumos]],Tabla10[Insumo],Tabla10[InsumoAbrev],"",0))</f>
        <v>lsAlimentosyBebidas</v>
      </c>
      <c r="L404" s="501" t="s">
        <v>2070</v>
      </c>
      <c r="M404" s="499" t="str">
        <f>IF(Tabla1[[#This Row],[Descripción]]="","",_xlfn.XLOOKUP(Tabla1[[#This Row],[Descripción]],Tabla10[Descripción],Tabla10[Unidad de Medida],"",0))</f>
        <v>unidad</v>
      </c>
      <c r="N404" s="509">
        <v>18</v>
      </c>
      <c r="O404" s="511">
        <f>IF(Tabla1[[#This Row],[Descripción]]="","",_xlfn.XLOOKUP(Tabla1[[#This Row],[Descripción]],Tabla10[Descripción],Tabla10[Precio Unitario],0))</f>
        <v>10133.5</v>
      </c>
      <c r="P404" s="511">
        <f>IF(Tabla1[[#This Row],[Cantidad de Insumos]]="","",Tabla1[[#This Row],[Precio Unitario]]*Tabla1[[#This Row],[Cantidad de Insumos]])</f>
        <v>182403</v>
      </c>
      <c r="Q404" s="511" t="str">
        <f>IF(Tabla1[[#This Row],[Descripción]]="","",_xlfn.XLOOKUP(Tabla1[[#This Row],[Descripción]],Tabla10[Descripción],Tabla10[CODIGO PRESUPUESTARIO],0))</f>
        <v>2.3.1.1.01</v>
      </c>
      <c r="R404" s="500" t="s">
        <v>2001</v>
      </c>
    </row>
    <row r="405" spans="2:18" ht="51">
      <c r="B405" s="190" t="e">
        <f>IF('Formulario PPGR3'!$G405="","",CONCATENATE('Formulario PPGR3'!$C405,".",'Formulario PPGR3'!$D405,".",'Formulario PPGR3'!$E405,".",'Formulario PPGR3'!$F405))</f>
        <v>#REF!</v>
      </c>
      <c r="C405" s="190" t="e">
        <f>IF('Formulario PPGR3'!$G405="","",'Formulario PPGR1'!#REF!)</f>
        <v>#REF!</v>
      </c>
      <c r="D405" s="190" t="e">
        <f>IF('Formulario PPGR3'!$G405="","",'Formulario PPGR1'!#REF!)</f>
        <v>#REF!</v>
      </c>
      <c r="E405" s="190" t="e">
        <f>IF('Formulario PPGR3'!$G405="","",'Formulario PPGR1'!#REF!)</f>
        <v>#REF!</v>
      </c>
      <c r="F405" s="190" t="e">
        <f>IF('Formulario PPGR3'!$G405="","",'Formulario PPGR1'!#REF!)</f>
        <v>#REF!</v>
      </c>
      <c r="G405" s="507" t="s">
        <v>635</v>
      </c>
      <c r="H405" s="497" t="str" cm="1">
        <f t="array" ref="H405">IF(Tabla1[[#This Row],[Código_Actividad]]="","",_xlfn.XLOOKUP(Tabla1[[#This Row],[Código_Actividad]],CodigoActividad,Tabla2[Actividades Programables Presupuestables],"",0))</f>
        <v>Seguimiento a la implementación de las Aplicaciones tecnológicas para el seguimiento a las estrategias de adherencia del programa 41(DOT Domiciliario y Paquete de Salud Mental) en las regiones priorizadas.</v>
      </c>
      <c r="I405" s="498">
        <f>IFERROR(VLOOKUP('Formulario PPGR3'!$G405,'Formulario PPGR2'!$H$9:$V$721,15,FALSE),"")</f>
        <v>10</v>
      </c>
      <c r="J405" s="502" t="s">
        <v>2004</v>
      </c>
      <c r="K405" s="500" t="s">
        <v>2060</v>
      </c>
      <c r="L405" s="501" t="s">
        <v>2005</v>
      </c>
      <c r="M405" s="499" t="str">
        <f>IF(Tabla1[[#This Row],[Descripción]]="","",_xlfn.XLOOKUP(Tabla1[[#This Row],[Descripción]],Tabla10[Descripción],Tabla10[Unidad de Medida],"",0))</f>
        <v>Depósito</v>
      </c>
      <c r="N405" s="509">
        <v>20</v>
      </c>
      <c r="O405" s="511">
        <f>IF(Tabla1[[#This Row],[Descripción]]="","",_xlfn.XLOOKUP(Tabla1[[#This Row],[Descripción]],Tabla10[Descripción],Tabla10[Precio Unitario],0))</f>
        <v>2150</v>
      </c>
      <c r="P405" s="511">
        <f>IF(Tabla1[[#This Row],[Cantidad de Insumos]]="","",Tabla1[[#This Row],[Precio Unitario]]*Tabla1[[#This Row],[Cantidad de Insumos]])</f>
        <v>43000</v>
      </c>
      <c r="Q405" s="511" t="str">
        <f>IF(Tabla1[[#This Row],[Descripción]]="","",_xlfn.XLOOKUP(Tabla1[[#This Row],[Descripción]],Tabla10[Descripción],Tabla10[CODIGO PRESUPUESTARIO],0))</f>
        <v>2.2.3.1.01</v>
      </c>
      <c r="R405" s="500" t="s">
        <v>2001</v>
      </c>
    </row>
    <row r="406" spans="2:18" ht="51">
      <c r="B406" s="190" t="e">
        <f>IF('Formulario PPGR3'!$G406="","",CONCATENATE('Formulario PPGR3'!$C406,".",'Formulario PPGR3'!$D406,".",'Formulario PPGR3'!$E406,".",'Formulario PPGR3'!$F406))</f>
        <v>#REF!</v>
      </c>
      <c r="C406" s="190" t="e">
        <f>IF('Formulario PPGR3'!$G406="","",'Formulario PPGR1'!#REF!)</f>
        <v>#REF!</v>
      </c>
      <c r="D406" s="190" t="e">
        <f>IF('Formulario PPGR3'!$G406="","",'Formulario PPGR1'!#REF!)</f>
        <v>#REF!</v>
      </c>
      <c r="E406" s="190" t="e">
        <f>IF('Formulario PPGR3'!$G406="","",'Formulario PPGR1'!#REF!)</f>
        <v>#REF!</v>
      </c>
      <c r="F406" s="190" t="e">
        <f>IF('Formulario PPGR3'!$G406="","",'Formulario PPGR1'!#REF!)</f>
        <v>#REF!</v>
      </c>
      <c r="G406" s="507" t="s">
        <v>635</v>
      </c>
      <c r="H406" s="497" t="str" cm="1">
        <f t="array" ref="H406">IF(Tabla1[[#This Row],[Código_Actividad]]="","",_xlfn.XLOOKUP(Tabla1[[#This Row],[Código_Actividad]],CodigoActividad,Tabla2[Actividades Programables Presupuestables],"",0))</f>
        <v>Seguimiento a la implementación de las Aplicaciones tecnológicas para el seguimiento a las estrategias de adherencia del programa 41(DOT Domiciliario y Paquete de Salud Mental) en las regiones priorizadas.</v>
      </c>
      <c r="I406" s="498">
        <f>IFERROR(VLOOKUP('Formulario PPGR3'!$G406,'Formulario PPGR2'!$H$9:$V$721,15,FALSE),"")</f>
        <v>10</v>
      </c>
      <c r="J406" s="502" t="s">
        <v>2004</v>
      </c>
      <c r="K406" s="500" t="s">
        <v>2060</v>
      </c>
      <c r="L406" s="501" t="s">
        <v>2006</v>
      </c>
      <c r="M406" s="499" t="str">
        <f>IF(Tabla1[[#This Row],[Descripción]]="","",_xlfn.XLOOKUP(Tabla1[[#This Row],[Descripción]],Tabla10[Descripción],Tabla10[Unidad de Medida],"",0))</f>
        <v>Depósito</v>
      </c>
      <c r="N406" s="509">
        <v>10</v>
      </c>
      <c r="O406" s="511">
        <f>IF(Tabla1[[#This Row],[Descripción]]="","",_xlfn.XLOOKUP(Tabla1[[#This Row],[Descripción]],Tabla10[Descripción],Tabla10[Precio Unitario],0))</f>
        <v>1700</v>
      </c>
      <c r="P406" s="511">
        <f>IF(Tabla1[[#This Row],[Cantidad de Insumos]]="","",Tabla1[[#This Row],[Precio Unitario]]*Tabla1[[#This Row],[Cantidad de Insumos]])</f>
        <v>17000</v>
      </c>
      <c r="Q406" s="511" t="str">
        <f>IF(Tabla1[[#This Row],[Descripción]]="","",_xlfn.XLOOKUP(Tabla1[[#This Row],[Descripción]],Tabla10[Descripción],Tabla10[CODIGO PRESUPUESTARIO],0))</f>
        <v>2.2.3.1.01</v>
      </c>
      <c r="R406" s="500" t="s">
        <v>2001</v>
      </c>
    </row>
    <row r="407" spans="2:18" ht="51">
      <c r="B407" s="190" t="e">
        <f>IF('Formulario PPGR3'!$G407="","",CONCATENATE('Formulario PPGR3'!$C407,".",'Formulario PPGR3'!$D407,".",'Formulario PPGR3'!$E407,".",'Formulario PPGR3'!$F407))</f>
        <v>#REF!</v>
      </c>
      <c r="C407" s="190" t="e">
        <f>IF('Formulario PPGR3'!$G407="","",'Formulario PPGR1'!#REF!)</f>
        <v>#REF!</v>
      </c>
      <c r="D407" s="190" t="e">
        <f>IF('Formulario PPGR3'!$G407="","",'Formulario PPGR1'!#REF!)</f>
        <v>#REF!</v>
      </c>
      <c r="E407" s="190" t="e">
        <f>IF('Formulario PPGR3'!$G407="","",'Formulario PPGR1'!#REF!)</f>
        <v>#REF!</v>
      </c>
      <c r="F407" s="190" t="e">
        <f>IF('Formulario PPGR3'!$G407="","",'Formulario PPGR1'!#REF!)</f>
        <v>#REF!</v>
      </c>
      <c r="G407" s="507" t="s">
        <v>635</v>
      </c>
      <c r="H407" s="497" t="str" cm="1">
        <f t="array" ref="H407">IF(Tabla1[[#This Row],[Código_Actividad]]="","",_xlfn.XLOOKUP(Tabla1[[#This Row],[Código_Actividad]],CodigoActividad,Tabla2[Actividades Programables Presupuestables],"",0))</f>
        <v>Seguimiento a la implementación de las Aplicaciones tecnológicas para el seguimiento a las estrategias de adherencia del programa 41(DOT Domiciliario y Paquete de Salud Mental) en las regiones priorizadas.</v>
      </c>
      <c r="I407" s="498">
        <f>IFERROR(VLOOKUP('Formulario PPGR3'!$G407,'Formulario PPGR2'!$H$9:$V$721,15,FALSE),"")</f>
        <v>10</v>
      </c>
      <c r="J407" s="502" t="s">
        <v>2002</v>
      </c>
      <c r="K407" s="500" t="s">
        <v>2061</v>
      </c>
      <c r="L407" s="501" t="s">
        <v>2003</v>
      </c>
      <c r="M407" s="499" t="str">
        <f>IF(Tabla1[[#This Row],[Descripción]]="","",_xlfn.XLOOKUP(Tabla1[[#This Row],[Descripción]],Tabla10[Descripción],Tabla10[Unidad de Medida],"",0))</f>
        <v>galon</v>
      </c>
      <c r="N407" s="509">
        <v>95</v>
      </c>
      <c r="O407" s="511">
        <f>IF(Tabla1[[#This Row],[Descripción]]="","",_xlfn.XLOOKUP(Tabla1[[#This Row],[Descripción]],Tabla10[Descripción],Tabla10[Precio Unitario],0))</f>
        <v>240</v>
      </c>
      <c r="P407" s="511">
        <f>IF(Tabla1[[#This Row],[Cantidad de Insumos]]="","",Tabla1[[#This Row],[Precio Unitario]]*Tabla1[[#This Row],[Cantidad de Insumos]])</f>
        <v>22800</v>
      </c>
      <c r="Q407" s="511" t="str">
        <f>IF(Tabla1[[#This Row],[Descripción]]="","",_xlfn.XLOOKUP(Tabla1[[#This Row],[Descripción]],Tabla10[Descripción],Tabla10[CODIGO PRESUPUESTARIO],0))</f>
        <v>2.3.7.1.02</v>
      </c>
      <c r="R407" s="500" t="s">
        <v>2001</v>
      </c>
    </row>
    <row r="408" spans="2:18" ht="63.75">
      <c r="B408" s="190" t="e">
        <f>IF('Formulario PPGR3'!$G408="","",CONCATENATE('Formulario PPGR3'!$C408,".",'Formulario PPGR3'!$D408,".",'Formulario PPGR3'!$E408,".",'Formulario PPGR3'!$F408))</f>
        <v>#REF!</v>
      </c>
      <c r="C408" s="190" t="e">
        <f>IF('Formulario PPGR3'!$G408="","",'Formulario PPGR1'!#REF!)</f>
        <v>#REF!</v>
      </c>
      <c r="D408" s="190" t="e">
        <f>IF('Formulario PPGR3'!$G408="","",'Formulario PPGR1'!#REF!)</f>
        <v>#REF!</v>
      </c>
      <c r="E408" s="190" t="e">
        <f>IF('Formulario PPGR3'!$G408="","",'Formulario PPGR1'!#REF!)</f>
        <v>#REF!</v>
      </c>
      <c r="F408" s="190" t="e">
        <f>IF('Formulario PPGR3'!$G408="","",'Formulario PPGR1'!#REF!)</f>
        <v>#REF!</v>
      </c>
      <c r="G408" s="507" t="s">
        <v>637</v>
      </c>
      <c r="H408" s="497" t="str" cm="1">
        <f t="array" ref="H408">IF(Tabla1[[#This Row],[Código_Actividad]]="","",_xlfn.XLOOKUP(Tabla1[[#This Row],[Código_Actividad]],CodigoActividad,Tabla2[Actividades Programables Presupuestables],"",0))</f>
        <v>Taller de adherencia al tratamiento de tuberculosis y apoyo psicológicos para el manejo de las intervenciones comunitarias a los pacientes de TB para los Psicólogos del PoR-41 en las regiones priorizadas (SRS-0, I, II, III,  IV, V, VI, VII y VIII).</v>
      </c>
      <c r="I408" s="498">
        <f>IFERROR(VLOOKUP('Formulario PPGR3'!$G408,'Formulario PPGR2'!$H$9:$V$721,15,FALSE),"")</f>
        <v>3</v>
      </c>
      <c r="J408" s="502" t="s">
        <v>1999</v>
      </c>
      <c r="K408" s="500" t="str">
        <f>IF(Tabla1[[#This Row],[Insumos]]="","",_xlfn.XLOOKUP(Tabla1[[#This Row],[Insumos]],Tabla10[Insumo],Tabla10[InsumoAbrev],"",0))</f>
        <v>lsAlimentosyBebidas</v>
      </c>
      <c r="L408" s="501" t="s">
        <v>2056</v>
      </c>
      <c r="M408" s="499" t="str">
        <f>IF(Tabla1[[#This Row],[Descripción]]="","",_xlfn.XLOOKUP(Tabla1[[#This Row],[Descripción]],Tabla10[Descripción],Tabla10[Unidad de Medida],"",0))</f>
        <v>unidad</v>
      </c>
      <c r="N408" s="509">
        <v>3</v>
      </c>
      <c r="O408" s="511">
        <f>IF(Tabla1[[#This Row],[Descripción]]="","",_xlfn.XLOOKUP(Tabla1[[#This Row],[Descripción]],Tabla10[Descripción],Tabla10[Precio Unitario],0))</f>
        <v>29393.8</v>
      </c>
      <c r="P408" s="511">
        <f>IF(Tabla1[[#This Row],[Cantidad de Insumos]]="","",Tabla1[[#This Row],[Precio Unitario]]*Tabla1[[#This Row],[Cantidad de Insumos]])</f>
        <v>88181.4</v>
      </c>
      <c r="Q408" s="511" t="str">
        <f>IF(Tabla1[[#This Row],[Descripción]]="","",_xlfn.XLOOKUP(Tabla1[[#This Row],[Descripción]],Tabla10[Descripción],Tabla10[CODIGO PRESUPUESTARIO],0))</f>
        <v>2.3.1.1.01</v>
      </c>
      <c r="R408" s="500" t="s">
        <v>2001</v>
      </c>
    </row>
    <row r="409" spans="2:18" ht="63.75">
      <c r="B409" s="190" t="e">
        <f>IF('Formulario PPGR3'!$G409="","",CONCATENATE('Formulario PPGR3'!$C409,".",'Formulario PPGR3'!$D409,".",'Formulario PPGR3'!$E409,".",'Formulario PPGR3'!$F409))</f>
        <v>#REF!</v>
      </c>
      <c r="C409" s="190" t="e">
        <f>IF('Formulario PPGR3'!$G409="","",'Formulario PPGR1'!#REF!)</f>
        <v>#REF!</v>
      </c>
      <c r="D409" s="190" t="e">
        <f>IF('Formulario PPGR3'!$G409="","",'Formulario PPGR1'!#REF!)</f>
        <v>#REF!</v>
      </c>
      <c r="E409" s="190" t="e">
        <f>IF('Formulario PPGR3'!$G409="","",'Formulario PPGR1'!#REF!)</f>
        <v>#REF!</v>
      </c>
      <c r="F409" s="190" t="e">
        <f>IF('Formulario PPGR3'!$G409="","",'Formulario PPGR1'!#REF!)</f>
        <v>#REF!</v>
      </c>
      <c r="G409" s="507" t="s">
        <v>637</v>
      </c>
      <c r="H409" s="497" t="str" cm="1">
        <f t="array" ref="H409">IF(Tabla1[[#This Row],[Código_Actividad]]="","",_xlfn.XLOOKUP(Tabla1[[#This Row],[Código_Actividad]],CodigoActividad,Tabla2[Actividades Programables Presupuestables],"",0))</f>
        <v>Taller de adherencia al tratamiento de tuberculosis y apoyo psicológicos para el manejo de las intervenciones comunitarias a los pacientes de TB para los Psicólogos del PoR-41 en las regiones priorizadas (SRS-0, I, II, III,  IV, V, VI, VII y VIII).</v>
      </c>
      <c r="I409" s="498">
        <f>IFERROR(VLOOKUP('Formulario PPGR3'!$G409,'Formulario PPGR2'!$H$9:$V$721,15,FALSE),"")</f>
        <v>3</v>
      </c>
      <c r="J409" s="502" t="s">
        <v>1999</v>
      </c>
      <c r="K409" s="500" t="str">
        <f>IF(Tabla1[[#This Row],[Insumos]]="","",_xlfn.XLOOKUP(Tabla1[[#This Row],[Insumos]],Tabla10[Insumo],Tabla10[InsumoAbrev],"",0))</f>
        <v>lsAlimentosyBebidas</v>
      </c>
      <c r="L409" s="501" t="s">
        <v>2057</v>
      </c>
      <c r="M409" s="499" t="str">
        <f>IF(Tabla1[[#This Row],[Descripción]]="","",_xlfn.XLOOKUP(Tabla1[[#This Row],[Descripción]],Tabla10[Descripción],Tabla10[Unidad de Medida],"",0))</f>
        <v>unidad</v>
      </c>
      <c r="N409" s="509">
        <v>3</v>
      </c>
      <c r="O409" s="511">
        <f>IF(Tabla1[[#This Row],[Descripción]]="","",_xlfn.XLOOKUP(Tabla1[[#This Row],[Descripción]],Tabla10[Descripción],Tabla10[Precio Unitario],0))</f>
        <v>61419</v>
      </c>
      <c r="P409" s="511">
        <f>IF(Tabla1[[#This Row],[Cantidad de Insumos]]="","",Tabla1[[#This Row],[Precio Unitario]]*Tabla1[[#This Row],[Cantidad de Insumos]])</f>
        <v>184257</v>
      </c>
      <c r="Q409" s="511" t="str">
        <f>IF(Tabla1[[#This Row],[Descripción]]="","",_xlfn.XLOOKUP(Tabla1[[#This Row],[Descripción]],Tabla10[Descripción],Tabla10[CODIGO PRESUPUESTARIO],0))</f>
        <v>2.3.1.1.01</v>
      </c>
      <c r="R409" s="500" t="s">
        <v>2001</v>
      </c>
    </row>
    <row r="410" spans="2:18" ht="38.25">
      <c r="B410" s="190" t="e">
        <f>IF('Formulario PPGR3'!$G410="","",CONCATENATE('Formulario PPGR3'!$C410,".",'Formulario PPGR3'!$D410,".",'Formulario PPGR3'!$E410,".",'Formulario PPGR3'!$F410))</f>
        <v>#REF!</v>
      </c>
      <c r="C410" s="190" t="e">
        <f>IF('Formulario PPGR3'!$G410="","",'Formulario PPGR1'!#REF!)</f>
        <v>#REF!</v>
      </c>
      <c r="D410" s="190" t="e">
        <f>IF('Formulario PPGR3'!$G410="","",'Formulario PPGR1'!#REF!)</f>
        <v>#REF!</v>
      </c>
      <c r="E410" s="190" t="e">
        <f>IF('Formulario PPGR3'!$G410="","",'Formulario PPGR1'!#REF!)</f>
        <v>#REF!</v>
      </c>
      <c r="F410" s="190" t="e">
        <f>IF('Formulario PPGR3'!$G410="","",'Formulario PPGR1'!#REF!)</f>
        <v>#REF!</v>
      </c>
      <c r="G410" s="507" t="s">
        <v>639</v>
      </c>
      <c r="H410" s="497" t="str" cm="1">
        <f t="array" ref="H410">IF(Tabla1[[#This Row],[Código_Actividad]]="","",_xlfn.XLOOKUP(Tabla1[[#This Row],[Código_Actividad]],CodigoActividad,Tabla2[Actividades Programables Presupuestables],"",0))</f>
        <v>Visitas a las Unidades Técnicas Regionales (UTR) para Monitoreo al cumplimiento de protocolos establecidos para el manejo de los pacientes Drogoresistentes.</v>
      </c>
      <c r="I410" s="498">
        <f>IFERROR(VLOOKUP('Formulario PPGR3'!$G410,'Formulario PPGR2'!$H$9:$V$721,15,FALSE),"")</f>
        <v>8</v>
      </c>
      <c r="J410" s="502" t="s">
        <v>2004</v>
      </c>
      <c r="K410" s="500" t="s">
        <v>2060</v>
      </c>
      <c r="L410" s="501" t="s">
        <v>2005</v>
      </c>
      <c r="M410" s="499" t="str">
        <f>IF(Tabla1[[#This Row],[Descripción]]="","",_xlfn.XLOOKUP(Tabla1[[#This Row],[Descripción]],Tabla10[Descripción],Tabla10[Unidad de Medida],"",0))</f>
        <v>Depósito</v>
      </c>
      <c r="N410" s="509">
        <v>16</v>
      </c>
      <c r="O410" s="511">
        <f>IF(Tabla1[[#This Row],[Descripción]]="","",_xlfn.XLOOKUP(Tabla1[[#This Row],[Descripción]],Tabla10[Descripción],Tabla10[Precio Unitario],0))</f>
        <v>2150</v>
      </c>
      <c r="P410" s="511">
        <f>IF(Tabla1[[#This Row],[Cantidad de Insumos]]="","",Tabla1[[#This Row],[Precio Unitario]]*Tabla1[[#This Row],[Cantidad de Insumos]])</f>
        <v>34400</v>
      </c>
      <c r="Q410" s="511" t="str">
        <f>IF(Tabla1[[#This Row],[Descripción]]="","",_xlfn.XLOOKUP(Tabla1[[#This Row],[Descripción]],Tabla10[Descripción],Tabla10[CODIGO PRESUPUESTARIO],0))</f>
        <v>2.2.3.1.01</v>
      </c>
      <c r="R410" s="500" t="s">
        <v>2001</v>
      </c>
    </row>
    <row r="411" spans="2:18" ht="38.25">
      <c r="B411" s="190" t="e">
        <f>IF('Formulario PPGR3'!$G411="","",CONCATENATE('Formulario PPGR3'!$C411,".",'Formulario PPGR3'!$D411,".",'Formulario PPGR3'!$E411,".",'Formulario PPGR3'!$F411))</f>
        <v>#REF!</v>
      </c>
      <c r="C411" s="190" t="e">
        <f>IF('Formulario PPGR3'!$G411="","",'Formulario PPGR1'!#REF!)</f>
        <v>#REF!</v>
      </c>
      <c r="D411" s="190" t="e">
        <f>IF('Formulario PPGR3'!$G411="","",'Formulario PPGR1'!#REF!)</f>
        <v>#REF!</v>
      </c>
      <c r="E411" s="190" t="e">
        <f>IF('Formulario PPGR3'!$G411="","",'Formulario PPGR1'!#REF!)</f>
        <v>#REF!</v>
      </c>
      <c r="F411" s="190" t="e">
        <f>IF('Formulario PPGR3'!$G411="","",'Formulario PPGR1'!#REF!)</f>
        <v>#REF!</v>
      </c>
      <c r="G411" s="507" t="s">
        <v>639</v>
      </c>
      <c r="H411" s="497" t="str" cm="1">
        <f t="array" ref="H411">IF(Tabla1[[#This Row],[Código_Actividad]]="","",_xlfn.XLOOKUP(Tabla1[[#This Row],[Código_Actividad]],CodigoActividad,Tabla2[Actividades Programables Presupuestables],"",0))</f>
        <v>Visitas a las Unidades Técnicas Regionales (UTR) para Monitoreo al cumplimiento de protocolos establecidos para el manejo de los pacientes Drogoresistentes.</v>
      </c>
      <c r="I411" s="498">
        <f>IFERROR(VLOOKUP('Formulario PPGR3'!$G411,'Formulario PPGR2'!$H$9:$V$721,15,FALSE),"")</f>
        <v>8</v>
      </c>
      <c r="J411" s="502" t="s">
        <v>2004</v>
      </c>
      <c r="K411" s="500" t="s">
        <v>2060</v>
      </c>
      <c r="L411" s="501" t="s">
        <v>2006</v>
      </c>
      <c r="M411" s="499" t="str">
        <f>IF(Tabla1[[#This Row],[Descripción]]="","",_xlfn.XLOOKUP(Tabla1[[#This Row],[Descripción]],Tabla10[Descripción],Tabla10[Unidad de Medida],"",0))</f>
        <v>Depósito</v>
      </c>
      <c r="N411" s="509">
        <v>8</v>
      </c>
      <c r="O411" s="511">
        <f>IF(Tabla1[[#This Row],[Descripción]]="","",_xlfn.XLOOKUP(Tabla1[[#This Row],[Descripción]],Tabla10[Descripción],Tabla10[Precio Unitario],0))</f>
        <v>1700</v>
      </c>
      <c r="P411" s="511">
        <f>IF(Tabla1[[#This Row],[Cantidad de Insumos]]="","",Tabla1[[#This Row],[Precio Unitario]]*Tabla1[[#This Row],[Cantidad de Insumos]])</f>
        <v>13600</v>
      </c>
      <c r="Q411" s="511" t="str">
        <f>IF(Tabla1[[#This Row],[Descripción]]="","",_xlfn.XLOOKUP(Tabla1[[#This Row],[Descripción]],Tabla10[Descripción],Tabla10[CODIGO PRESUPUESTARIO],0))</f>
        <v>2.2.3.1.01</v>
      </c>
      <c r="R411" s="500" t="s">
        <v>2001</v>
      </c>
    </row>
    <row r="412" spans="2:18" ht="38.25">
      <c r="B412" s="190" t="e">
        <f>IF('Formulario PPGR3'!$G412="","",CONCATENATE('Formulario PPGR3'!$C412,".",'Formulario PPGR3'!$D412,".",'Formulario PPGR3'!$E412,".",'Formulario PPGR3'!$F412))</f>
        <v>#REF!</v>
      </c>
      <c r="C412" s="190" t="e">
        <f>IF('Formulario PPGR3'!$G412="","",'Formulario PPGR1'!#REF!)</f>
        <v>#REF!</v>
      </c>
      <c r="D412" s="190" t="e">
        <f>IF('Formulario PPGR3'!$G412="","",'Formulario PPGR1'!#REF!)</f>
        <v>#REF!</v>
      </c>
      <c r="E412" s="190" t="e">
        <f>IF('Formulario PPGR3'!$G412="","",'Formulario PPGR1'!#REF!)</f>
        <v>#REF!</v>
      </c>
      <c r="F412" s="190" t="e">
        <f>IF('Formulario PPGR3'!$G412="","",'Formulario PPGR1'!#REF!)</f>
        <v>#REF!</v>
      </c>
      <c r="G412" s="507" t="s">
        <v>639</v>
      </c>
      <c r="H412" s="497" t="str" cm="1">
        <f t="array" ref="H412">IF(Tabla1[[#This Row],[Código_Actividad]]="","",_xlfn.XLOOKUP(Tabla1[[#This Row],[Código_Actividad]],CodigoActividad,Tabla2[Actividades Programables Presupuestables],"",0))</f>
        <v>Visitas a las Unidades Técnicas Regionales (UTR) para Monitoreo al cumplimiento de protocolos establecidos para el manejo de los pacientes Drogoresistentes.</v>
      </c>
      <c r="I412" s="498">
        <f>IFERROR(VLOOKUP('Formulario PPGR3'!$G412,'Formulario PPGR2'!$H$9:$V$721,15,FALSE),"")</f>
        <v>8</v>
      </c>
      <c r="J412" s="502" t="s">
        <v>2002</v>
      </c>
      <c r="K412" s="500" t="s">
        <v>2061</v>
      </c>
      <c r="L412" s="501" t="s">
        <v>2003</v>
      </c>
      <c r="M412" s="499" t="str">
        <f>IF(Tabla1[[#This Row],[Descripción]]="","",_xlfn.XLOOKUP(Tabla1[[#This Row],[Descripción]],Tabla10[Descripción],Tabla10[Unidad de Medida],"",0))</f>
        <v>galon</v>
      </c>
      <c r="N412" s="509">
        <v>70</v>
      </c>
      <c r="O412" s="511">
        <f>IF(Tabla1[[#This Row],[Descripción]]="","",_xlfn.XLOOKUP(Tabla1[[#This Row],[Descripción]],Tabla10[Descripción],Tabla10[Precio Unitario],0))</f>
        <v>240</v>
      </c>
      <c r="P412" s="511">
        <f>IF(Tabla1[[#This Row],[Cantidad de Insumos]]="","",Tabla1[[#This Row],[Precio Unitario]]*Tabla1[[#This Row],[Cantidad de Insumos]])</f>
        <v>16800</v>
      </c>
      <c r="Q412" s="511" t="str">
        <f>IF(Tabla1[[#This Row],[Descripción]]="","",_xlfn.XLOOKUP(Tabla1[[#This Row],[Descripción]],Tabla10[Descripción],Tabla10[CODIGO PRESUPUESTARIO],0))</f>
        <v>2.3.7.1.02</v>
      </c>
      <c r="R412" s="500" t="s">
        <v>2001</v>
      </c>
    </row>
    <row r="413" spans="2:18" ht="38.25">
      <c r="B413" s="190" t="e">
        <f>IF('Formulario PPGR3'!$G413="","",CONCATENATE('Formulario PPGR3'!$C413,".",'Formulario PPGR3'!$D413,".",'Formulario PPGR3'!$E413,".",'Formulario PPGR3'!$F413))</f>
        <v>#REF!</v>
      </c>
      <c r="C413" s="190" t="e">
        <f>IF('Formulario PPGR3'!$G413="","",'Formulario PPGR1'!#REF!)</f>
        <v>#REF!</v>
      </c>
      <c r="D413" s="190" t="e">
        <f>IF('Formulario PPGR3'!$G413="","",'Formulario PPGR1'!#REF!)</f>
        <v>#REF!</v>
      </c>
      <c r="E413" s="190" t="e">
        <f>IF('Formulario PPGR3'!$G413="","",'Formulario PPGR1'!#REF!)</f>
        <v>#REF!</v>
      </c>
      <c r="F413" s="190" t="e">
        <f>IF('Formulario PPGR3'!$G413="","",'Formulario PPGR1'!#REF!)</f>
        <v>#REF!</v>
      </c>
      <c r="G413" s="507" t="s">
        <v>641</v>
      </c>
      <c r="H413" s="497" t="str" cm="1">
        <f t="array" ref="H413">IF(Tabla1[[#This Row],[Código_Actividad]]="","",_xlfn.XLOOKUP(Tabla1[[#This Row],[Código_Actividad]],CodigoActividad,Tabla2[Actividades Programables Presupuestables],"",0))</f>
        <v>Reuniones con el Comité Nacional Evaluador (CONE)  para la discusión de manejo de pacientes TB-DR para mejora de la atención.</v>
      </c>
      <c r="I413" s="498">
        <f>IFERROR(VLOOKUP('Formulario PPGR3'!$G413,'Formulario PPGR2'!$H$9:$V$721,15,FALSE),"")</f>
        <v>3</v>
      </c>
      <c r="J413" s="502" t="s">
        <v>1999</v>
      </c>
      <c r="K413" s="500" t="str">
        <f>IF(Tabla1[[#This Row],[Insumos]]="","",_xlfn.XLOOKUP(Tabla1[[#This Row],[Insumos]],Tabla10[Insumo],Tabla10[InsumoAbrev],"",0))</f>
        <v>lsAlimentosyBebidas</v>
      </c>
      <c r="L413" s="501" t="s">
        <v>2034</v>
      </c>
      <c r="M413" s="499" t="str">
        <f>IF(Tabla1[[#This Row],[Descripción]]="","",_xlfn.XLOOKUP(Tabla1[[#This Row],[Descripción]],Tabla10[Descripción],Tabla10[Unidad de Medida],"",0))</f>
        <v>unidad</v>
      </c>
      <c r="N413" s="509">
        <v>3</v>
      </c>
      <c r="O413" s="511">
        <f>IF(Tabla1[[#This Row],[Descripción]]="","",_xlfn.XLOOKUP(Tabla1[[#This Row],[Descripción]],Tabla10[Descripción],Tabla10[Precio Unitario],0))</f>
        <v>25488</v>
      </c>
      <c r="P413" s="511">
        <f>IF(Tabla1[[#This Row],[Cantidad de Insumos]]="","",Tabla1[[#This Row],[Precio Unitario]]*Tabla1[[#This Row],[Cantidad de Insumos]])</f>
        <v>76464</v>
      </c>
      <c r="Q413" s="511" t="str">
        <f>IF(Tabla1[[#This Row],[Descripción]]="","",_xlfn.XLOOKUP(Tabla1[[#This Row],[Descripción]],Tabla10[Descripción],Tabla10[CODIGO PRESUPUESTARIO],0))</f>
        <v>2.3.1.1.01</v>
      </c>
      <c r="R413" s="500" t="s">
        <v>2001</v>
      </c>
    </row>
    <row r="414" spans="2:18" ht="38.25">
      <c r="B414" s="190" t="e">
        <f>IF('Formulario PPGR3'!$G414="","",CONCATENATE('Formulario PPGR3'!$C414,".",'Formulario PPGR3'!$D414,".",'Formulario PPGR3'!$E414,".",'Formulario PPGR3'!$F414))</f>
        <v>#REF!</v>
      </c>
      <c r="C414" s="190" t="e">
        <f>IF('Formulario PPGR3'!$G414="","",'Formulario PPGR1'!#REF!)</f>
        <v>#REF!</v>
      </c>
      <c r="D414" s="190" t="e">
        <f>IF('Formulario PPGR3'!$G414="","",'Formulario PPGR1'!#REF!)</f>
        <v>#REF!</v>
      </c>
      <c r="E414" s="190" t="e">
        <f>IF('Formulario PPGR3'!$G414="","",'Formulario PPGR1'!#REF!)</f>
        <v>#REF!</v>
      </c>
      <c r="F414" s="190" t="e">
        <f>IF('Formulario PPGR3'!$G414="","",'Formulario PPGR1'!#REF!)</f>
        <v>#REF!</v>
      </c>
      <c r="G414" s="507" t="s">
        <v>643</v>
      </c>
      <c r="H414" s="497" t="str" cm="1">
        <f t="array" ref="H414">IF(Tabla1[[#This Row],[Código_Actividad]]="","",_xlfn.XLOOKUP(Tabla1[[#This Row],[Código_Actividad]],CodigoActividad,Tabla2[Actividades Programables Presupuestables],"",0))</f>
        <v>Visitas a los EES con pediatras pertenecientes a la Red Nacional de Pediatría para seguimiento de casos de TB Infantil.</v>
      </c>
      <c r="I414" s="498">
        <f>IFERROR(VLOOKUP('Formulario PPGR3'!$G414,'Formulario PPGR2'!$H$9:$V$721,15,FALSE),"")</f>
        <v>15</v>
      </c>
      <c r="J414" s="502" t="s">
        <v>2004</v>
      </c>
      <c r="K414" s="500" t="s">
        <v>2060</v>
      </c>
      <c r="L414" s="501" t="s">
        <v>2005</v>
      </c>
      <c r="M414" s="499" t="str">
        <f>IF(Tabla1[[#This Row],[Descripción]]="","",_xlfn.XLOOKUP(Tabla1[[#This Row],[Descripción]],Tabla10[Descripción],Tabla10[Unidad de Medida],"",0))</f>
        <v>Depósito</v>
      </c>
      <c r="N414" s="509">
        <v>30</v>
      </c>
      <c r="O414" s="511">
        <f>IF(Tabla1[[#This Row],[Descripción]]="","",_xlfn.XLOOKUP(Tabla1[[#This Row],[Descripción]],Tabla10[Descripción],Tabla10[Precio Unitario],0))</f>
        <v>2150</v>
      </c>
      <c r="P414" s="511">
        <f>IF(Tabla1[[#This Row],[Cantidad de Insumos]]="","",Tabla1[[#This Row],[Precio Unitario]]*Tabla1[[#This Row],[Cantidad de Insumos]])</f>
        <v>64500</v>
      </c>
      <c r="Q414" s="511" t="str">
        <f>IF(Tabla1[[#This Row],[Descripción]]="","",_xlfn.XLOOKUP(Tabla1[[#This Row],[Descripción]],Tabla10[Descripción],Tabla10[CODIGO PRESUPUESTARIO],0))</f>
        <v>2.2.3.1.01</v>
      </c>
      <c r="R414" s="500" t="s">
        <v>2001</v>
      </c>
    </row>
    <row r="415" spans="2:18" ht="38.25">
      <c r="B415" s="190" t="e">
        <f>IF('Formulario PPGR3'!$G415="","",CONCATENATE('Formulario PPGR3'!$C415,".",'Formulario PPGR3'!$D415,".",'Formulario PPGR3'!$E415,".",'Formulario PPGR3'!$F415))</f>
        <v>#REF!</v>
      </c>
      <c r="C415" s="190" t="e">
        <f>IF('Formulario PPGR3'!$G415="","",'Formulario PPGR1'!#REF!)</f>
        <v>#REF!</v>
      </c>
      <c r="D415" s="190" t="e">
        <f>IF('Formulario PPGR3'!$G415="","",'Formulario PPGR1'!#REF!)</f>
        <v>#REF!</v>
      </c>
      <c r="E415" s="190" t="e">
        <f>IF('Formulario PPGR3'!$G415="","",'Formulario PPGR1'!#REF!)</f>
        <v>#REF!</v>
      </c>
      <c r="F415" s="190" t="e">
        <f>IF('Formulario PPGR3'!$G415="","",'Formulario PPGR1'!#REF!)</f>
        <v>#REF!</v>
      </c>
      <c r="G415" s="507" t="s">
        <v>643</v>
      </c>
      <c r="H415" s="497" t="str" cm="1">
        <f t="array" ref="H415">IF(Tabla1[[#This Row],[Código_Actividad]]="","",_xlfn.XLOOKUP(Tabla1[[#This Row],[Código_Actividad]],CodigoActividad,Tabla2[Actividades Programables Presupuestables],"",0))</f>
        <v>Visitas a los EES con pediatras pertenecientes a la Red Nacional de Pediatría para seguimiento de casos de TB Infantil.</v>
      </c>
      <c r="I415" s="498">
        <f>IFERROR(VLOOKUP('Formulario PPGR3'!$G415,'Formulario PPGR2'!$H$9:$V$721,15,FALSE),"")</f>
        <v>15</v>
      </c>
      <c r="J415" s="502" t="s">
        <v>2004</v>
      </c>
      <c r="K415" s="500" t="s">
        <v>2060</v>
      </c>
      <c r="L415" s="501" t="s">
        <v>2006</v>
      </c>
      <c r="M415" s="499" t="str">
        <f>IF(Tabla1[[#This Row],[Descripción]]="","",_xlfn.XLOOKUP(Tabla1[[#This Row],[Descripción]],Tabla10[Descripción],Tabla10[Unidad de Medida],"",0))</f>
        <v>Depósito</v>
      </c>
      <c r="N415" s="509">
        <v>15</v>
      </c>
      <c r="O415" s="511">
        <f>IF(Tabla1[[#This Row],[Descripción]]="","",_xlfn.XLOOKUP(Tabla1[[#This Row],[Descripción]],Tabla10[Descripción],Tabla10[Precio Unitario],0))</f>
        <v>1700</v>
      </c>
      <c r="P415" s="511">
        <f>IF(Tabla1[[#This Row],[Cantidad de Insumos]]="","",Tabla1[[#This Row],[Precio Unitario]]*Tabla1[[#This Row],[Cantidad de Insumos]])</f>
        <v>25500</v>
      </c>
      <c r="Q415" s="511" t="str">
        <f>IF(Tabla1[[#This Row],[Descripción]]="","",_xlfn.XLOOKUP(Tabla1[[#This Row],[Descripción]],Tabla10[Descripción],Tabla10[CODIGO PRESUPUESTARIO],0))</f>
        <v>2.2.3.1.01</v>
      </c>
      <c r="R415" s="500" t="s">
        <v>2001</v>
      </c>
    </row>
    <row r="416" spans="2:18" ht="38.25">
      <c r="B416" s="190" t="e">
        <f>IF('Formulario PPGR3'!$G416="","",CONCATENATE('Formulario PPGR3'!$C416,".",'Formulario PPGR3'!$D416,".",'Formulario PPGR3'!$E416,".",'Formulario PPGR3'!$F416))</f>
        <v>#REF!</v>
      </c>
      <c r="C416" s="190" t="e">
        <f>IF('Formulario PPGR3'!$G416="","",'Formulario PPGR1'!#REF!)</f>
        <v>#REF!</v>
      </c>
      <c r="D416" s="190" t="e">
        <f>IF('Formulario PPGR3'!$G416="","",'Formulario PPGR1'!#REF!)</f>
        <v>#REF!</v>
      </c>
      <c r="E416" s="190" t="e">
        <f>IF('Formulario PPGR3'!$G416="","",'Formulario PPGR1'!#REF!)</f>
        <v>#REF!</v>
      </c>
      <c r="F416" s="190" t="e">
        <f>IF('Formulario PPGR3'!$G416="","",'Formulario PPGR1'!#REF!)</f>
        <v>#REF!</v>
      </c>
      <c r="G416" s="507" t="s">
        <v>643</v>
      </c>
      <c r="H416" s="497" t="str" cm="1">
        <f t="array" ref="H416">IF(Tabla1[[#This Row],[Código_Actividad]]="","",_xlfn.XLOOKUP(Tabla1[[#This Row],[Código_Actividad]],CodigoActividad,Tabla2[Actividades Programables Presupuestables],"",0))</f>
        <v>Visitas a los EES con pediatras pertenecientes a la Red Nacional de Pediatría para seguimiento de casos de TB Infantil.</v>
      </c>
      <c r="I416" s="498">
        <f>IFERROR(VLOOKUP('Formulario PPGR3'!$G416,'Formulario PPGR2'!$H$9:$V$721,15,FALSE),"")</f>
        <v>15</v>
      </c>
      <c r="J416" s="502" t="s">
        <v>2002</v>
      </c>
      <c r="K416" s="500" t="s">
        <v>2061</v>
      </c>
      <c r="L416" s="501" t="s">
        <v>2003</v>
      </c>
      <c r="M416" s="499" t="str">
        <f>IF(Tabla1[[#This Row],[Descripción]]="","",_xlfn.XLOOKUP(Tabla1[[#This Row],[Descripción]],Tabla10[Descripción],Tabla10[Unidad de Medida],"",0))</f>
        <v>galon</v>
      </c>
      <c r="N416" s="509">
        <v>120</v>
      </c>
      <c r="O416" s="511">
        <f>IF(Tabla1[[#This Row],[Descripción]]="","",_xlfn.XLOOKUP(Tabla1[[#This Row],[Descripción]],Tabla10[Descripción],Tabla10[Precio Unitario],0))</f>
        <v>240</v>
      </c>
      <c r="P416" s="511">
        <f>IF(Tabla1[[#This Row],[Cantidad de Insumos]]="","",Tabla1[[#This Row],[Precio Unitario]]*Tabla1[[#This Row],[Cantidad de Insumos]])</f>
        <v>28800</v>
      </c>
      <c r="Q416" s="511" t="str">
        <f>IF(Tabla1[[#This Row],[Descripción]]="","",_xlfn.XLOOKUP(Tabla1[[#This Row],[Descripción]],Tabla10[Descripción],Tabla10[CODIGO PRESUPUESTARIO],0))</f>
        <v>2.3.7.1.02</v>
      </c>
      <c r="R416" s="500" t="s">
        <v>2001</v>
      </c>
    </row>
    <row r="417" spans="2:18" ht="38.25">
      <c r="B417" s="190" t="e">
        <f>IF('Formulario PPGR3'!$G417="","",CONCATENATE('Formulario PPGR3'!$C417,".",'Formulario PPGR3'!$D417,".",'Formulario PPGR3'!$E417,".",'Formulario PPGR3'!$F417))</f>
        <v>#REF!</v>
      </c>
      <c r="C417" s="190" t="e">
        <f>IF('Formulario PPGR3'!$G417="","",'Formulario PPGR1'!#REF!)</f>
        <v>#REF!</v>
      </c>
      <c r="D417" s="190" t="e">
        <f>IF('Formulario PPGR3'!$G417="","",'Formulario PPGR1'!#REF!)</f>
        <v>#REF!</v>
      </c>
      <c r="E417" s="190" t="e">
        <f>IF('Formulario PPGR3'!$G417="","",'Formulario PPGR1'!#REF!)</f>
        <v>#REF!</v>
      </c>
      <c r="F417" s="190" t="e">
        <f>IF('Formulario PPGR3'!$G417="","",'Formulario PPGR1'!#REF!)</f>
        <v>#REF!</v>
      </c>
      <c r="G417" s="507" t="s">
        <v>645</v>
      </c>
      <c r="H417" s="497" t="str" cm="1">
        <f t="array" ref="H417">IF(Tabla1[[#This Row],[Código_Actividad]]="","",_xlfn.XLOOKUP(Tabla1[[#This Row],[Código_Actividad]],CodigoActividad,Tabla2[Actividades Programables Presupuestables],"",0))</f>
        <v>Mesas de trabajo con el nivel intermedio (Áreas de salud, 9 SRS) para revisión de los indicadores y realización de planes de mejora en los servicios de TB</v>
      </c>
      <c r="I417" s="498">
        <f>IFERROR(VLOOKUP('Formulario PPGR3'!$G417,'Formulario PPGR2'!$H$9:$V$721,15,FALSE),"")</f>
        <v>9</v>
      </c>
      <c r="J417" s="502" t="s">
        <v>1999</v>
      </c>
      <c r="K417" s="500" t="str">
        <f>IF(Tabla1[[#This Row],[Insumos]]="","",_xlfn.XLOOKUP(Tabla1[[#This Row],[Insumos]],Tabla10[Insumo],Tabla10[InsumoAbrev],"",0))</f>
        <v>lsAlimentosyBebidas</v>
      </c>
      <c r="L417" s="501" t="s">
        <v>2070</v>
      </c>
      <c r="M417" s="499" t="str">
        <f>IF(Tabla1[[#This Row],[Descripción]]="","",_xlfn.XLOOKUP(Tabla1[[#This Row],[Descripción]],Tabla10[Descripción],Tabla10[Unidad de Medida],"",0))</f>
        <v>unidad</v>
      </c>
      <c r="N417" s="509">
        <v>9</v>
      </c>
      <c r="O417" s="511">
        <f>IF(Tabla1[[#This Row],[Descripción]]="","",_xlfn.XLOOKUP(Tabla1[[#This Row],[Descripción]],Tabla10[Descripción],Tabla10[Precio Unitario],0))</f>
        <v>10133.5</v>
      </c>
      <c r="P417" s="511">
        <f>IF(Tabla1[[#This Row],[Cantidad de Insumos]]="","",Tabla1[[#This Row],[Precio Unitario]]*Tabla1[[#This Row],[Cantidad de Insumos]])</f>
        <v>91201.5</v>
      </c>
      <c r="Q417" s="511" t="str">
        <f>IF(Tabla1[[#This Row],[Descripción]]="","",_xlfn.XLOOKUP(Tabla1[[#This Row],[Descripción]],Tabla10[Descripción],Tabla10[CODIGO PRESUPUESTARIO],0))</f>
        <v>2.3.1.1.01</v>
      </c>
      <c r="R417" s="500" t="s">
        <v>2001</v>
      </c>
    </row>
    <row r="418" spans="2:18" ht="38.25">
      <c r="B418" s="190" t="e">
        <f>IF('Formulario PPGR3'!$G418="","",CONCATENATE('Formulario PPGR3'!$C418,".",'Formulario PPGR3'!$D418,".",'Formulario PPGR3'!$E418,".",'Formulario PPGR3'!$F418))</f>
        <v>#REF!</v>
      </c>
      <c r="C418" s="190" t="e">
        <f>IF('Formulario PPGR3'!$G418="","",'Formulario PPGR1'!#REF!)</f>
        <v>#REF!</v>
      </c>
      <c r="D418" s="190" t="e">
        <f>IF('Formulario PPGR3'!$G418="","",'Formulario PPGR1'!#REF!)</f>
        <v>#REF!</v>
      </c>
      <c r="E418" s="190" t="e">
        <f>IF('Formulario PPGR3'!$G418="","",'Formulario PPGR1'!#REF!)</f>
        <v>#REF!</v>
      </c>
      <c r="F418" s="190" t="e">
        <f>IF('Formulario PPGR3'!$G418="","",'Formulario PPGR1'!#REF!)</f>
        <v>#REF!</v>
      </c>
      <c r="G418" s="507" t="s">
        <v>647</v>
      </c>
      <c r="H418" s="497" t="str" cm="1">
        <f t="array" ref="H418">IF(Tabla1[[#This Row],[Código_Actividad]]="","",_xlfn.XLOOKUP(Tabla1[[#This Row],[Código_Actividad]],CodigoActividad,Tabla2[Actividades Programables Presupuestables],"",0))</f>
        <v>Taller de integración externa al conocimiento sobre  Tuberculosis y su manejo en los servicios de salud.</v>
      </c>
      <c r="I418" s="498">
        <f>IFERROR(VLOOKUP('Formulario PPGR3'!$G418,'Formulario PPGR2'!$H$9:$V$721,15,FALSE),"")</f>
        <v>2</v>
      </c>
      <c r="J418" s="502" t="s">
        <v>1999</v>
      </c>
      <c r="K418" s="500" t="str">
        <f>IF(Tabla1[[#This Row],[Insumos]]="","",_xlfn.XLOOKUP(Tabla1[[#This Row],[Insumos]],Tabla10[Insumo],Tabla10[InsumoAbrev],"",0))</f>
        <v>lsAlimentosyBebidas</v>
      </c>
      <c r="L418" s="501" t="s">
        <v>2056</v>
      </c>
      <c r="M418" s="499" t="str">
        <f>IF(Tabla1[[#This Row],[Descripción]]="","",_xlfn.XLOOKUP(Tabla1[[#This Row],[Descripción]],Tabla10[Descripción],Tabla10[Unidad de Medida],"",0))</f>
        <v>unidad</v>
      </c>
      <c r="N418" s="509">
        <v>2</v>
      </c>
      <c r="O418" s="511">
        <f>IF(Tabla1[[#This Row],[Descripción]]="","",_xlfn.XLOOKUP(Tabla1[[#This Row],[Descripción]],Tabla10[Descripción],Tabla10[Precio Unitario],0))</f>
        <v>29393.8</v>
      </c>
      <c r="P418" s="511">
        <f>IF(Tabla1[[#This Row],[Cantidad de Insumos]]="","",Tabla1[[#This Row],[Precio Unitario]]*Tabla1[[#This Row],[Cantidad de Insumos]])</f>
        <v>58787.6</v>
      </c>
      <c r="Q418" s="511" t="str">
        <f>IF(Tabla1[[#This Row],[Descripción]]="","",_xlfn.XLOOKUP(Tabla1[[#This Row],[Descripción]],Tabla10[Descripción],Tabla10[CODIGO PRESUPUESTARIO],0))</f>
        <v>2.3.1.1.01</v>
      </c>
      <c r="R418" s="500" t="s">
        <v>2001</v>
      </c>
    </row>
    <row r="419" spans="2:18" ht="38.25">
      <c r="B419" s="190" t="e">
        <f>IF('Formulario PPGR3'!$G419="","",CONCATENATE('Formulario PPGR3'!$C419,".",'Formulario PPGR3'!$D419,".",'Formulario PPGR3'!$E419,".",'Formulario PPGR3'!$F419))</f>
        <v>#REF!</v>
      </c>
      <c r="C419" s="190" t="e">
        <f>IF('Formulario PPGR3'!$G419="","",'Formulario PPGR1'!#REF!)</f>
        <v>#REF!</v>
      </c>
      <c r="D419" s="190" t="e">
        <f>IF('Formulario PPGR3'!$G419="","",'Formulario PPGR1'!#REF!)</f>
        <v>#REF!</v>
      </c>
      <c r="E419" s="190" t="e">
        <f>IF('Formulario PPGR3'!$G419="","",'Formulario PPGR1'!#REF!)</f>
        <v>#REF!</v>
      </c>
      <c r="F419" s="190" t="e">
        <f>IF('Formulario PPGR3'!$G419="","",'Formulario PPGR1'!#REF!)</f>
        <v>#REF!</v>
      </c>
      <c r="G419" s="507" t="s">
        <v>647</v>
      </c>
      <c r="H419" s="497" t="str" cm="1">
        <f t="array" ref="H419">IF(Tabla1[[#This Row],[Código_Actividad]]="","",_xlfn.XLOOKUP(Tabla1[[#This Row],[Código_Actividad]],CodigoActividad,Tabla2[Actividades Programables Presupuestables],"",0))</f>
        <v>Taller de integración externa al conocimiento sobre  Tuberculosis y su manejo en los servicios de salud.</v>
      </c>
      <c r="I419" s="498">
        <f>IFERROR(VLOOKUP('Formulario PPGR3'!$G419,'Formulario PPGR2'!$H$9:$V$721,15,FALSE),"")</f>
        <v>2</v>
      </c>
      <c r="J419" s="502" t="s">
        <v>1999</v>
      </c>
      <c r="K419" s="500" t="str">
        <f>IF(Tabla1[[#This Row],[Insumos]]="","",_xlfn.XLOOKUP(Tabla1[[#This Row],[Insumos]],Tabla10[Insumo],Tabla10[InsumoAbrev],"",0))</f>
        <v>lsAlimentosyBebidas</v>
      </c>
      <c r="L419" s="501" t="s">
        <v>2057</v>
      </c>
      <c r="M419" s="499" t="str">
        <f>IF(Tabla1[[#This Row],[Descripción]]="","",_xlfn.XLOOKUP(Tabla1[[#This Row],[Descripción]],Tabla10[Descripción],Tabla10[Unidad de Medida],"",0))</f>
        <v>unidad</v>
      </c>
      <c r="N419" s="509">
        <v>2</v>
      </c>
      <c r="O419" s="511">
        <f>IF(Tabla1[[#This Row],[Descripción]]="","",_xlfn.XLOOKUP(Tabla1[[#This Row],[Descripción]],Tabla10[Descripción],Tabla10[Precio Unitario],0))</f>
        <v>61419</v>
      </c>
      <c r="P419" s="511">
        <f>IF(Tabla1[[#This Row],[Cantidad de Insumos]]="","",Tabla1[[#This Row],[Precio Unitario]]*Tabla1[[#This Row],[Cantidad de Insumos]])</f>
        <v>122838</v>
      </c>
      <c r="Q419" s="511" t="str">
        <f>IF(Tabla1[[#This Row],[Descripción]]="","",_xlfn.XLOOKUP(Tabla1[[#This Row],[Descripción]],Tabla10[Descripción],Tabla10[CODIGO PRESUPUESTARIO],0))</f>
        <v>2.3.1.1.01</v>
      </c>
      <c r="R419" s="500" t="s">
        <v>2001</v>
      </c>
    </row>
    <row r="420" spans="2:18" ht="51">
      <c r="B420" s="190" t="e">
        <f>IF('Formulario PPGR3'!$G420="","",CONCATENATE('Formulario PPGR3'!$C420,".",'Formulario PPGR3'!$D420,".",'Formulario PPGR3'!$E420,".",'Formulario PPGR3'!$F420))</f>
        <v>#REF!</v>
      </c>
      <c r="C420" s="190" t="e">
        <f>IF('Formulario PPGR3'!$G420="","",'Formulario PPGR1'!#REF!)</f>
        <v>#REF!</v>
      </c>
      <c r="D420" s="190" t="e">
        <f>IF('Formulario PPGR3'!$G420="","",'Formulario PPGR1'!#REF!)</f>
        <v>#REF!</v>
      </c>
      <c r="E420" s="190" t="e">
        <f>IF('Formulario PPGR3'!$G420="","",'Formulario PPGR1'!#REF!)</f>
        <v>#REF!</v>
      </c>
      <c r="F420" s="190" t="e">
        <f>IF('Formulario PPGR3'!$G420="","",'Formulario PPGR1'!#REF!)</f>
        <v>#REF!</v>
      </c>
      <c r="G420" s="507" t="s">
        <v>649</v>
      </c>
      <c r="H420" s="497" t="str" cm="1">
        <f t="array" ref="H420">IF(Tabla1[[#This Row],[Código_Actividad]]="","",_xlfn.XLOOKUP(Tabla1[[#This Row],[Código_Actividad]],CodigoActividad,Tabla2[Actividades Programables Presupuestables],"",0))</f>
        <v>Mesas de trabajo con DLI y DMI para coordinación y distribución de medicamentos en los SRS y realización de planes de mejora en servicios de TB para atención oportuna.</v>
      </c>
      <c r="I420" s="498">
        <f>IFERROR(VLOOKUP('Formulario PPGR3'!$G420,'Formulario PPGR2'!$H$9:$V$721,15,FALSE),"")</f>
        <v>4</v>
      </c>
      <c r="J420" s="502" t="s">
        <v>1999</v>
      </c>
      <c r="K420" s="500" t="str">
        <f>IF(Tabla1[[#This Row],[Insumos]]="","",_xlfn.XLOOKUP(Tabla1[[#This Row],[Insumos]],Tabla10[Insumo],Tabla10[InsumoAbrev],"",0))</f>
        <v>lsAlimentosyBebidas</v>
      </c>
      <c r="L420" s="501" t="s">
        <v>2008</v>
      </c>
      <c r="M420" s="499" t="str">
        <f>IF(Tabla1[[#This Row],[Descripción]]="","",_xlfn.XLOOKUP(Tabla1[[#This Row],[Descripción]],Tabla10[Descripción],Tabla10[Unidad de Medida],"",0))</f>
        <v>unidad</v>
      </c>
      <c r="N420" s="509">
        <v>4</v>
      </c>
      <c r="O420" s="511">
        <f>IF(Tabla1[[#This Row],[Descripción]]="","",_xlfn.XLOOKUP(Tabla1[[#This Row],[Descripción]],Tabla10[Descripción],Tabla10[Precio Unitario],0))</f>
        <v>9410.5</v>
      </c>
      <c r="P420" s="511">
        <f>IF(Tabla1[[#This Row],[Cantidad de Insumos]]="","",Tabla1[[#This Row],[Precio Unitario]]*Tabla1[[#This Row],[Cantidad de Insumos]])</f>
        <v>37642</v>
      </c>
      <c r="Q420" s="511" t="str">
        <f>IF(Tabla1[[#This Row],[Descripción]]="","",_xlfn.XLOOKUP(Tabla1[[#This Row],[Descripción]],Tabla10[Descripción],Tabla10[CODIGO PRESUPUESTARIO],0))</f>
        <v>2.3.1.1.01</v>
      </c>
      <c r="R420" s="500" t="s">
        <v>2001</v>
      </c>
    </row>
    <row r="421" spans="2:18" ht="51">
      <c r="B421" s="190" t="e">
        <f>IF('Formulario PPGR3'!$G421="","",CONCATENATE('Formulario PPGR3'!$C421,".",'Formulario PPGR3'!$D421,".",'Formulario PPGR3'!$E421,".",'Formulario PPGR3'!$F421))</f>
        <v>#REF!</v>
      </c>
      <c r="C421" s="190" t="e">
        <f>IF('Formulario PPGR3'!$G421="","",'Formulario PPGR1'!#REF!)</f>
        <v>#REF!</v>
      </c>
      <c r="D421" s="190" t="e">
        <f>IF('Formulario PPGR3'!$G421="","",'Formulario PPGR1'!#REF!)</f>
        <v>#REF!</v>
      </c>
      <c r="E421" s="190" t="e">
        <f>IF('Formulario PPGR3'!$G421="","",'Formulario PPGR1'!#REF!)</f>
        <v>#REF!</v>
      </c>
      <c r="F421" s="190" t="e">
        <f>IF('Formulario PPGR3'!$G421="","",'Formulario PPGR1'!#REF!)</f>
        <v>#REF!</v>
      </c>
      <c r="G421" s="507" t="s">
        <v>566</v>
      </c>
      <c r="H421" s="497" t="str" cm="1">
        <f t="array" ref="H421">IF(Tabla1[[#This Row],[Código_Actividad]]="","",_xlfn.XLOOKUP(Tabla1[[#This Row],[Código_Actividad]],CodigoActividad,Tabla2[Actividades Programables Presupuestables],"",0))</f>
        <v>Seguimiento a la implementación del plan de integración de los servicios de VIH en los EES de las provincias priorizadas (Distrito Nacional, Santiago, La Altagracia).</v>
      </c>
      <c r="I421" s="498">
        <f>IFERROR(VLOOKUP('Formulario PPGR3'!$G421,'Formulario PPGR2'!$H$9:$V$721,15,FALSE),"")</f>
        <v>10</v>
      </c>
      <c r="J421" s="502" t="s">
        <v>2004</v>
      </c>
      <c r="K421" s="500" t="s">
        <v>2060</v>
      </c>
      <c r="L421" s="501" t="s">
        <v>2005</v>
      </c>
      <c r="M421" s="499" t="str">
        <f>IF(Tabla1[[#This Row],[Descripción]]="","",_xlfn.XLOOKUP(Tabla1[[#This Row],[Descripción]],Tabla10[Descripción],Tabla10[Unidad de Medida],"",0))</f>
        <v>Depósito</v>
      </c>
      <c r="N421" s="509">
        <v>20</v>
      </c>
      <c r="O421" s="511">
        <f>IF(Tabla1[[#This Row],[Descripción]]="","",_xlfn.XLOOKUP(Tabla1[[#This Row],[Descripción]],Tabla10[Descripción],Tabla10[Precio Unitario],0))</f>
        <v>2150</v>
      </c>
      <c r="P421" s="511">
        <f>IF(Tabla1[[#This Row],[Cantidad de Insumos]]="","",Tabla1[[#This Row],[Precio Unitario]]*Tabla1[[#This Row],[Cantidad de Insumos]])</f>
        <v>43000</v>
      </c>
      <c r="Q421" s="511" t="str">
        <f>IF(Tabla1[[#This Row],[Descripción]]="","",_xlfn.XLOOKUP(Tabla1[[#This Row],[Descripción]],Tabla10[Descripción],Tabla10[CODIGO PRESUPUESTARIO],0))</f>
        <v>2.2.3.1.01</v>
      </c>
      <c r="R421" s="500" t="s">
        <v>2001</v>
      </c>
    </row>
    <row r="422" spans="2:18" ht="51">
      <c r="B422" s="190" t="e">
        <f>IF('Formulario PPGR3'!$G422="","",CONCATENATE('Formulario PPGR3'!$C422,".",'Formulario PPGR3'!$D422,".",'Formulario PPGR3'!$E422,".",'Formulario PPGR3'!$F422))</f>
        <v>#REF!</v>
      </c>
      <c r="C422" s="190" t="e">
        <f>IF('Formulario PPGR3'!$G422="","",'Formulario PPGR1'!#REF!)</f>
        <v>#REF!</v>
      </c>
      <c r="D422" s="190" t="e">
        <f>IF('Formulario PPGR3'!$G422="","",'Formulario PPGR1'!#REF!)</f>
        <v>#REF!</v>
      </c>
      <c r="E422" s="190" t="e">
        <f>IF('Formulario PPGR3'!$G422="","",'Formulario PPGR1'!#REF!)</f>
        <v>#REF!</v>
      </c>
      <c r="F422" s="190" t="e">
        <f>IF('Formulario PPGR3'!$G422="","",'Formulario PPGR1'!#REF!)</f>
        <v>#REF!</v>
      </c>
      <c r="G422" s="507" t="s">
        <v>566</v>
      </c>
      <c r="H422" s="497" t="str" cm="1">
        <f t="array" ref="H422">IF(Tabla1[[#This Row],[Código_Actividad]]="","",_xlfn.XLOOKUP(Tabla1[[#This Row],[Código_Actividad]],CodigoActividad,Tabla2[Actividades Programables Presupuestables],"",0))</f>
        <v>Seguimiento a la implementación del plan de integración de los servicios de VIH en los EES de las provincias priorizadas (Distrito Nacional, Santiago, La Altagracia).</v>
      </c>
      <c r="I422" s="498">
        <f>IFERROR(VLOOKUP('Formulario PPGR3'!$G422,'Formulario PPGR2'!$H$9:$V$721,15,FALSE),"")</f>
        <v>10</v>
      </c>
      <c r="J422" s="502" t="s">
        <v>2004</v>
      </c>
      <c r="K422" s="500" t="s">
        <v>2060</v>
      </c>
      <c r="L422" s="501" t="s">
        <v>2006</v>
      </c>
      <c r="M422" s="499" t="str">
        <f>IF(Tabla1[[#This Row],[Descripción]]="","",_xlfn.XLOOKUP(Tabla1[[#This Row],[Descripción]],Tabla10[Descripción],Tabla10[Unidad de Medida],"",0))</f>
        <v>Depósito</v>
      </c>
      <c r="N422" s="509">
        <v>10</v>
      </c>
      <c r="O422" s="511">
        <f>IF(Tabla1[[#This Row],[Descripción]]="","",_xlfn.XLOOKUP(Tabla1[[#This Row],[Descripción]],Tabla10[Descripción],Tabla10[Precio Unitario],0))</f>
        <v>1700</v>
      </c>
      <c r="P422" s="511">
        <f>IF(Tabla1[[#This Row],[Cantidad de Insumos]]="","",Tabla1[[#This Row],[Precio Unitario]]*Tabla1[[#This Row],[Cantidad de Insumos]])</f>
        <v>17000</v>
      </c>
      <c r="Q422" s="511" t="str">
        <f>IF(Tabla1[[#This Row],[Descripción]]="","",_xlfn.XLOOKUP(Tabla1[[#This Row],[Descripción]],Tabla10[Descripción],Tabla10[CODIGO PRESUPUESTARIO],0))</f>
        <v>2.2.3.1.01</v>
      </c>
      <c r="R422" s="500" t="s">
        <v>2001</v>
      </c>
    </row>
    <row r="423" spans="2:18" ht="51">
      <c r="B423" s="190" t="e">
        <f>IF('Formulario PPGR3'!$G423="","",CONCATENATE('Formulario PPGR3'!$C423,".",'Formulario PPGR3'!$D423,".",'Formulario PPGR3'!$E423,".",'Formulario PPGR3'!$F423))</f>
        <v>#REF!</v>
      </c>
      <c r="C423" s="190" t="e">
        <f>IF('Formulario PPGR3'!$G423="","",'Formulario PPGR1'!#REF!)</f>
        <v>#REF!</v>
      </c>
      <c r="D423" s="190" t="e">
        <f>IF('Formulario PPGR3'!$G423="","",'Formulario PPGR1'!#REF!)</f>
        <v>#REF!</v>
      </c>
      <c r="E423" s="190" t="e">
        <f>IF('Formulario PPGR3'!$G423="","",'Formulario PPGR1'!#REF!)</f>
        <v>#REF!</v>
      </c>
      <c r="F423" s="190" t="e">
        <f>IF('Formulario PPGR3'!$G423="","",'Formulario PPGR1'!#REF!)</f>
        <v>#REF!</v>
      </c>
      <c r="G423" s="507" t="s">
        <v>566</v>
      </c>
      <c r="H423" s="497" t="str" cm="1">
        <f t="array" ref="H423">IF(Tabla1[[#This Row],[Código_Actividad]]="","",_xlfn.XLOOKUP(Tabla1[[#This Row],[Código_Actividad]],CodigoActividad,Tabla2[Actividades Programables Presupuestables],"",0))</f>
        <v>Seguimiento a la implementación del plan de integración de los servicios de VIH en los EES de las provincias priorizadas (Distrito Nacional, Santiago, La Altagracia).</v>
      </c>
      <c r="I423" s="498">
        <f>IFERROR(VLOOKUP('Formulario PPGR3'!$G423,'Formulario PPGR2'!$H$9:$V$721,15,FALSE),"")</f>
        <v>10</v>
      </c>
      <c r="J423" s="502" t="s">
        <v>2002</v>
      </c>
      <c r="K423" s="500" t="s">
        <v>2061</v>
      </c>
      <c r="L423" s="501" t="s">
        <v>2003</v>
      </c>
      <c r="M423" s="499" t="str">
        <f>IF(Tabla1[[#This Row],[Descripción]]="","",_xlfn.XLOOKUP(Tabla1[[#This Row],[Descripción]],Tabla10[Descripción],Tabla10[Unidad de Medida],"",0))</f>
        <v>galon</v>
      </c>
      <c r="N423" s="509">
        <v>80</v>
      </c>
      <c r="O423" s="511">
        <f>IF(Tabla1[[#This Row],[Descripción]]="","",_xlfn.XLOOKUP(Tabla1[[#This Row],[Descripción]],Tabla10[Descripción],Tabla10[Precio Unitario],0))</f>
        <v>240</v>
      </c>
      <c r="P423" s="511">
        <f>IF(Tabla1[[#This Row],[Cantidad de Insumos]]="","",Tabla1[[#This Row],[Precio Unitario]]*Tabla1[[#This Row],[Cantidad de Insumos]])</f>
        <v>19200</v>
      </c>
      <c r="Q423" s="511" t="str">
        <f>IF(Tabla1[[#This Row],[Descripción]]="","",_xlfn.XLOOKUP(Tabla1[[#This Row],[Descripción]],Tabla10[Descripción],Tabla10[CODIGO PRESUPUESTARIO],0))</f>
        <v>2.3.7.1.02</v>
      </c>
      <c r="R423" s="500" t="s">
        <v>2001</v>
      </c>
    </row>
    <row r="424" spans="2:18" ht="25.5">
      <c r="B424" s="190" t="e">
        <f>IF('Formulario PPGR3'!$G424="","",CONCATENATE('Formulario PPGR3'!$C424,".",'Formulario PPGR3'!$D424,".",'Formulario PPGR3'!$E424,".",'Formulario PPGR3'!$F424))</f>
        <v>#REF!</v>
      </c>
      <c r="C424" s="190" t="e">
        <f>IF('Formulario PPGR3'!$G424="","",'Formulario PPGR1'!#REF!)</f>
        <v>#REF!</v>
      </c>
      <c r="D424" s="190" t="e">
        <f>IF('Formulario PPGR3'!$G424="","",'Formulario PPGR1'!#REF!)</f>
        <v>#REF!</v>
      </c>
      <c r="E424" s="190" t="e">
        <f>IF('Formulario PPGR3'!$G424="","",'Formulario PPGR1'!#REF!)</f>
        <v>#REF!</v>
      </c>
      <c r="F424" s="190" t="e">
        <f>IF('Formulario PPGR3'!$G424="","",'Formulario PPGR1'!#REF!)</f>
        <v>#REF!</v>
      </c>
      <c r="G424" s="507" t="s">
        <v>568</v>
      </c>
      <c r="H424" s="497" t="str" cm="1">
        <f t="array" ref="H424">IF(Tabla1[[#This Row],[Código_Actividad]]="","",_xlfn.XLOOKUP(Tabla1[[#This Row],[Código_Actividad]],CodigoActividad,Tabla2[Actividades Programables Presupuestables],"",0))</f>
        <v>Supervisión capacitante en el Sistema de Registro Nominal de Atención Integral (SIRNAI).</v>
      </c>
      <c r="I424" s="498">
        <f>IFERROR(VLOOKUP('Formulario PPGR3'!$G424,'Formulario PPGR2'!$H$9:$V$721,15,FALSE),"")</f>
        <v>10</v>
      </c>
      <c r="J424" s="502" t="s">
        <v>2004</v>
      </c>
      <c r="K424" s="500" t="s">
        <v>2060</v>
      </c>
      <c r="L424" s="501" t="s">
        <v>2005</v>
      </c>
      <c r="M424" s="499" t="str">
        <f>IF(Tabla1[[#This Row],[Descripción]]="","",_xlfn.XLOOKUP(Tabla1[[#This Row],[Descripción]],Tabla10[Descripción],Tabla10[Unidad de Medida],"",0))</f>
        <v>Depósito</v>
      </c>
      <c r="N424" s="509">
        <v>20</v>
      </c>
      <c r="O424" s="511">
        <f>IF(Tabla1[[#This Row],[Descripción]]="","",_xlfn.XLOOKUP(Tabla1[[#This Row],[Descripción]],Tabla10[Descripción],Tabla10[Precio Unitario],0))</f>
        <v>2150</v>
      </c>
      <c r="P424" s="511">
        <f>IF(Tabla1[[#This Row],[Cantidad de Insumos]]="","",Tabla1[[#This Row],[Precio Unitario]]*Tabla1[[#This Row],[Cantidad de Insumos]])</f>
        <v>43000</v>
      </c>
      <c r="Q424" s="511" t="str">
        <f>IF(Tabla1[[#This Row],[Descripción]]="","",_xlfn.XLOOKUP(Tabla1[[#This Row],[Descripción]],Tabla10[Descripción],Tabla10[CODIGO PRESUPUESTARIO],0))</f>
        <v>2.2.3.1.01</v>
      </c>
      <c r="R424" s="500" t="s">
        <v>2001</v>
      </c>
    </row>
    <row r="425" spans="2:18" ht="25.5">
      <c r="B425" s="190" t="e">
        <f>IF('Formulario PPGR3'!$G425="","",CONCATENATE('Formulario PPGR3'!$C425,".",'Formulario PPGR3'!$D425,".",'Formulario PPGR3'!$E425,".",'Formulario PPGR3'!$F425))</f>
        <v>#REF!</v>
      </c>
      <c r="C425" s="190" t="e">
        <f>IF('Formulario PPGR3'!$G425="","",'Formulario PPGR1'!#REF!)</f>
        <v>#REF!</v>
      </c>
      <c r="D425" s="190" t="e">
        <f>IF('Formulario PPGR3'!$G425="","",'Formulario PPGR1'!#REF!)</f>
        <v>#REF!</v>
      </c>
      <c r="E425" s="190" t="e">
        <f>IF('Formulario PPGR3'!$G425="","",'Formulario PPGR1'!#REF!)</f>
        <v>#REF!</v>
      </c>
      <c r="F425" s="190" t="e">
        <f>IF('Formulario PPGR3'!$G425="","",'Formulario PPGR1'!#REF!)</f>
        <v>#REF!</v>
      </c>
      <c r="G425" s="507" t="s">
        <v>568</v>
      </c>
      <c r="H425" s="497" t="str" cm="1">
        <f t="array" ref="H425">IF(Tabla1[[#This Row],[Código_Actividad]]="","",_xlfn.XLOOKUP(Tabla1[[#This Row],[Código_Actividad]],CodigoActividad,Tabla2[Actividades Programables Presupuestables],"",0))</f>
        <v>Supervisión capacitante en el Sistema de Registro Nominal de Atención Integral (SIRNAI).</v>
      </c>
      <c r="I425" s="498">
        <f>IFERROR(VLOOKUP('Formulario PPGR3'!$G425,'Formulario PPGR2'!$H$9:$V$721,15,FALSE),"")</f>
        <v>10</v>
      </c>
      <c r="J425" s="502" t="s">
        <v>2004</v>
      </c>
      <c r="K425" s="500" t="s">
        <v>2060</v>
      </c>
      <c r="L425" s="501" t="s">
        <v>2006</v>
      </c>
      <c r="M425" s="499" t="str">
        <f>IF(Tabla1[[#This Row],[Descripción]]="","",_xlfn.XLOOKUP(Tabla1[[#This Row],[Descripción]],Tabla10[Descripción],Tabla10[Unidad de Medida],"",0))</f>
        <v>Depósito</v>
      </c>
      <c r="N425" s="509">
        <v>10</v>
      </c>
      <c r="O425" s="511">
        <f>IF(Tabla1[[#This Row],[Descripción]]="","",_xlfn.XLOOKUP(Tabla1[[#This Row],[Descripción]],Tabla10[Descripción],Tabla10[Precio Unitario],0))</f>
        <v>1700</v>
      </c>
      <c r="P425" s="511">
        <f>IF(Tabla1[[#This Row],[Cantidad de Insumos]]="","",Tabla1[[#This Row],[Precio Unitario]]*Tabla1[[#This Row],[Cantidad de Insumos]])</f>
        <v>17000</v>
      </c>
      <c r="Q425" s="511" t="str">
        <f>IF(Tabla1[[#This Row],[Descripción]]="","",_xlfn.XLOOKUP(Tabla1[[#This Row],[Descripción]],Tabla10[Descripción],Tabla10[CODIGO PRESUPUESTARIO],0))</f>
        <v>2.2.3.1.01</v>
      </c>
      <c r="R425" s="500" t="s">
        <v>2001</v>
      </c>
    </row>
    <row r="426" spans="2:18" ht="25.5">
      <c r="B426" s="190" t="e">
        <f>IF('Formulario PPGR3'!$G426="","",CONCATENATE('Formulario PPGR3'!$C426,".",'Formulario PPGR3'!$D426,".",'Formulario PPGR3'!$E426,".",'Formulario PPGR3'!$F426))</f>
        <v>#REF!</v>
      </c>
      <c r="C426" s="190" t="e">
        <f>IF('Formulario PPGR3'!$G426="","",'Formulario PPGR1'!#REF!)</f>
        <v>#REF!</v>
      </c>
      <c r="D426" s="190" t="e">
        <f>IF('Formulario PPGR3'!$G426="","",'Formulario PPGR1'!#REF!)</f>
        <v>#REF!</v>
      </c>
      <c r="E426" s="190" t="e">
        <f>IF('Formulario PPGR3'!$G426="","",'Formulario PPGR1'!#REF!)</f>
        <v>#REF!</v>
      </c>
      <c r="F426" s="190" t="e">
        <f>IF('Formulario PPGR3'!$G426="","",'Formulario PPGR1'!#REF!)</f>
        <v>#REF!</v>
      </c>
      <c r="G426" s="507" t="s">
        <v>568</v>
      </c>
      <c r="H426" s="497" t="str" cm="1">
        <f t="array" ref="H426">IF(Tabla1[[#This Row],[Código_Actividad]]="","",_xlfn.XLOOKUP(Tabla1[[#This Row],[Código_Actividad]],CodigoActividad,Tabla2[Actividades Programables Presupuestables],"",0))</f>
        <v>Supervisión capacitante en el Sistema de Registro Nominal de Atención Integral (SIRNAI).</v>
      </c>
      <c r="I426" s="498">
        <f>IFERROR(VLOOKUP('Formulario PPGR3'!$G426,'Formulario PPGR2'!$H$9:$V$721,15,FALSE),"")</f>
        <v>10</v>
      </c>
      <c r="J426" s="502" t="s">
        <v>2002</v>
      </c>
      <c r="K426" s="500" t="s">
        <v>2061</v>
      </c>
      <c r="L426" s="501" t="s">
        <v>2003</v>
      </c>
      <c r="M426" s="499" t="str">
        <f>IF(Tabla1[[#This Row],[Descripción]]="","",_xlfn.XLOOKUP(Tabla1[[#This Row],[Descripción]],Tabla10[Descripción],Tabla10[Unidad de Medida],"",0))</f>
        <v>galon</v>
      </c>
      <c r="N426" s="509">
        <v>80</v>
      </c>
      <c r="O426" s="511">
        <f>IF(Tabla1[[#This Row],[Descripción]]="","",_xlfn.XLOOKUP(Tabla1[[#This Row],[Descripción]],Tabla10[Descripción],Tabla10[Precio Unitario],0))</f>
        <v>240</v>
      </c>
      <c r="P426" s="511">
        <f>IF(Tabla1[[#This Row],[Cantidad de Insumos]]="","",Tabla1[[#This Row],[Precio Unitario]]*Tabla1[[#This Row],[Cantidad de Insumos]])</f>
        <v>19200</v>
      </c>
      <c r="Q426" s="511" t="str">
        <f>IF(Tabla1[[#This Row],[Descripción]]="","",_xlfn.XLOOKUP(Tabla1[[#This Row],[Descripción]],Tabla10[Descripción],Tabla10[CODIGO PRESUPUESTARIO],0))</f>
        <v>2.3.7.1.02</v>
      </c>
      <c r="R426" s="500" t="s">
        <v>2001</v>
      </c>
    </row>
    <row r="427" spans="2:18" ht="38.25">
      <c r="B427" s="190" t="e">
        <f>IF('Formulario PPGR3'!$G427="","",CONCATENATE('Formulario PPGR3'!$C427,".",'Formulario PPGR3'!$D427,".",'Formulario PPGR3'!$E427,".",'Formulario PPGR3'!$F427))</f>
        <v>#REF!</v>
      </c>
      <c r="C427" s="190" t="e">
        <f>IF('Formulario PPGR3'!$G427="","",'Formulario PPGR1'!#REF!)</f>
        <v>#REF!</v>
      </c>
      <c r="D427" s="190" t="e">
        <f>IF('Formulario PPGR3'!$G427="","",'Formulario PPGR1'!#REF!)</f>
        <v>#REF!</v>
      </c>
      <c r="E427" s="190" t="e">
        <f>IF('Formulario PPGR3'!$G427="","",'Formulario PPGR1'!#REF!)</f>
        <v>#REF!</v>
      </c>
      <c r="F427" s="190" t="e">
        <f>IF('Formulario PPGR3'!$G427="","",'Formulario PPGR1'!#REF!)</f>
        <v>#REF!</v>
      </c>
      <c r="G427" s="507" t="s">
        <v>570</v>
      </c>
      <c r="H427" s="497" t="str" cm="1">
        <f t="array" ref="H427">IF(Tabla1[[#This Row],[Código_Actividad]]="","",_xlfn.XLOOKUP(Tabla1[[#This Row],[Código_Actividad]],CodigoActividad,Tabla2[Actividades Programables Presupuestables],"",0))</f>
        <v>Visitas de seguimiento al fortalecimiento del  Sistema de Registro Nominal de Atención Integral (SIRNAI) a nivel nacional.</v>
      </c>
      <c r="I427" s="498">
        <f>IFERROR(VLOOKUP('Formulario PPGR3'!$G427,'Formulario PPGR2'!$H$9:$V$721,15,FALSE),"")</f>
        <v>10</v>
      </c>
      <c r="J427" s="502" t="s">
        <v>2004</v>
      </c>
      <c r="K427" s="500" t="s">
        <v>2060</v>
      </c>
      <c r="L427" s="501" t="s">
        <v>2005</v>
      </c>
      <c r="M427" s="499" t="str">
        <f>IF(Tabla1[[#This Row],[Descripción]]="","",_xlfn.XLOOKUP(Tabla1[[#This Row],[Descripción]],Tabla10[Descripción],Tabla10[Unidad de Medida],"",0))</f>
        <v>Depósito</v>
      </c>
      <c r="N427" s="509">
        <v>20</v>
      </c>
      <c r="O427" s="511">
        <f>IF(Tabla1[[#This Row],[Descripción]]="","",_xlfn.XLOOKUP(Tabla1[[#This Row],[Descripción]],Tabla10[Descripción],Tabla10[Precio Unitario],0))</f>
        <v>2150</v>
      </c>
      <c r="P427" s="511">
        <f>IF(Tabla1[[#This Row],[Cantidad de Insumos]]="","",Tabla1[[#This Row],[Precio Unitario]]*Tabla1[[#This Row],[Cantidad de Insumos]])</f>
        <v>43000</v>
      </c>
      <c r="Q427" s="511" t="str">
        <f>IF(Tabla1[[#This Row],[Descripción]]="","",_xlfn.XLOOKUP(Tabla1[[#This Row],[Descripción]],Tabla10[Descripción],Tabla10[CODIGO PRESUPUESTARIO],0))</f>
        <v>2.2.3.1.01</v>
      </c>
      <c r="R427" s="500" t="s">
        <v>2001</v>
      </c>
    </row>
    <row r="428" spans="2:18" ht="38.25">
      <c r="B428" s="190" t="e">
        <f>IF('Formulario PPGR3'!$G428="","",CONCATENATE('Formulario PPGR3'!$C428,".",'Formulario PPGR3'!$D428,".",'Formulario PPGR3'!$E428,".",'Formulario PPGR3'!$F428))</f>
        <v>#REF!</v>
      </c>
      <c r="C428" s="190" t="e">
        <f>IF('Formulario PPGR3'!$G428="","",'Formulario PPGR1'!#REF!)</f>
        <v>#REF!</v>
      </c>
      <c r="D428" s="190" t="e">
        <f>IF('Formulario PPGR3'!$G428="","",'Formulario PPGR1'!#REF!)</f>
        <v>#REF!</v>
      </c>
      <c r="E428" s="190" t="e">
        <f>IF('Formulario PPGR3'!$G428="","",'Formulario PPGR1'!#REF!)</f>
        <v>#REF!</v>
      </c>
      <c r="F428" s="190" t="e">
        <f>IF('Formulario PPGR3'!$G428="","",'Formulario PPGR1'!#REF!)</f>
        <v>#REF!</v>
      </c>
      <c r="G428" s="507" t="s">
        <v>570</v>
      </c>
      <c r="H428" s="497" t="str" cm="1">
        <f t="array" ref="H428">IF(Tabla1[[#This Row],[Código_Actividad]]="","",_xlfn.XLOOKUP(Tabla1[[#This Row],[Código_Actividad]],CodigoActividad,Tabla2[Actividades Programables Presupuestables],"",0))</f>
        <v>Visitas de seguimiento al fortalecimiento del  Sistema de Registro Nominal de Atención Integral (SIRNAI) a nivel nacional.</v>
      </c>
      <c r="I428" s="498">
        <f>IFERROR(VLOOKUP('Formulario PPGR3'!$G428,'Formulario PPGR2'!$H$9:$V$721,15,FALSE),"")</f>
        <v>10</v>
      </c>
      <c r="J428" s="502" t="s">
        <v>2004</v>
      </c>
      <c r="K428" s="500" t="s">
        <v>2060</v>
      </c>
      <c r="L428" s="501" t="s">
        <v>2006</v>
      </c>
      <c r="M428" s="499" t="str">
        <f>IF(Tabla1[[#This Row],[Descripción]]="","",_xlfn.XLOOKUP(Tabla1[[#This Row],[Descripción]],Tabla10[Descripción],Tabla10[Unidad de Medida],"",0))</f>
        <v>Depósito</v>
      </c>
      <c r="N428" s="509">
        <v>10</v>
      </c>
      <c r="O428" s="511">
        <f>IF(Tabla1[[#This Row],[Descripción]]="","",_xlfn.XLOOKUP(Tabla1[[#This Row],[Descripción]],Tabla10[Descripción],Tabla10[Precio Unitario],0))</f>
        <v>1700</v>
      </c>
      <c r="P428" s="511">
        <f>IF(Tabla1[[#This Row],[Cantidad de Insumos]]="","",Tabla1[[#This Row],[Precio Unitario]]*Tabla1[[#This Row],[Cantidad de Insumos]])</f>
        <v>17000</v>
      </c>
      <c r="Q428" s="511" t="str">
        <f>IF(Tabla1[[#This Row],[Descripción]]="","",_xlfn.XLOOKUP(Tabla1[[#This Row],[Descripción]],Tabla10[Descripción],Tabla10[CODIGO PRESUPUESTARIO],0))</f>
        <v>2.2.3.1.01</v>
      </c>
      <c r="R428" s="500" t="s">
        <v>2001</v>
      </c>
    </row>
    <row r="429" spans="2:18" ht="38.25">
      <c r="B429" s="190" t="e">
        <f>IF('Formulario PPGR3'!$G429="","",CONCATENATE('Formulario PPGR3'!$C429,".",'Formulario PPGR3'!$D429,".",'Formulario PPGR3'!$E429,".",'Formulario PPGR3'!$F429))</f>
        <v>#REF!</v>
      </c>
      <c r="C429" s="190" t="e">
        <f>IF('Formulario PPGR3'!$G429="","",'Formulario PPGR1'!#REF!)</f>
        <v>#REF!</v>
      </c>
      <c r="D429" s="190" t="e">
        <f>IF('Formulario PPGR3'!$G429="","",'Formulario PPGR1'!#REF!)</f>
        <v>#REF!</v>
      </c>
      <c r="E429" s="190" t="e">
        <f>IF('Formulario PPGR3'!$G429="","",'Formulario PPGR1'!#REF!)</f>
        <v>#REF!</v>
      </c>
      <c r="F429" s="190" t="e">
        <f>IF('Formulario PPGR3'!$G429="","",'Formulario PPGR1'!#REF!)</f>
        <v>#REF!</v>
      </c>
      <c r="G429" s="507" t="s">
        <v>570</v>
      </c>
      <c r="H429" s="497" t="str" cm="1">
        <f t="array" ref="H429">IF(Tabla1[[#This Row],[Código_Actividad]]="","",_xlfn.XLOOKUP(Tabla1[[#This Row],[Código_Actividad]],CodigoActividad,Tabla2[Actividades Programables Presupuestables],"",0))</f>
        <v>Visitas de seguimiento al fortalecimiento del  Sistema de Registro Nominal de Atención Integral (SIRNAI) a nivel nacional.</v>
      </c>
      <c r="I429" s="498">
        <f>IFERROR(VLOOKUP('Formulario PPGR3'!$G429,'Formulario PPGR2'!$H$9:$V$721,15,FALSE),"")</f>
        <v>10</v>
      </c>
      <c r="J429" s="502" t="s">
        <v>2002</v>
      </c>
      <c r="K429" s="500" t="s">
        <v>2061</v>
      </c>
      <c r="L429" s="501" t="s">
        <v>2003</v>
      </c>
      <c r="M429" s="499" t="str">
        <f>IF(Tabla1[[#This Row],[Descripción]]="","",_xlfn.XLOOKUP(Tabla1[[#This Row],[Descripción]],Tabla10[Descripción],Tabla10[Unidad de Medida],"",0))</f>
        <v>galon</v>
      </c>
      <c r="N429" s="509">
        <v>80</v>
      </c>
      <c r="O429" s="511">
        <f>IF(Tabla1[[#This Row],[Descripción]]="","",_xlfn.XLOOKUP(Tabla1[[#This Row],[Descripción]],Tabla10[Descripción],Tabla10[Precio Unitario],0))</f>
        <v>240</v>
      </c>
      <c r="P429" s="511">
        <f>IF(Tabla1[[#This Row],[Cantidad de Insumos]]="","",Tabla1[[#This Row],[Precio Unitario]]*Tabla1[[#This Row],[Cantidad de Insumos]])</f>
        <v>19200</v>
      </c>
      <c r="Q429" s="511" t="str">
        <f>IF(Tabla1[[#This Row],[Descripción]]="","",_xlfn.XLOOKUP(Tabla1[[#This Row],[Descripción]],Tabla10[Descripción],Tabla10[CODIGO PRESUPUESTARIO],0))</f>
        <v>2.3.7.1.02</v>
      </c>
      <c r="R429" s="500" t="s">
        <v>2001</v>
      </c>
    </row>
    <row r="430" spans="2:18" ht="51">
      <c r="B430" s="190" t="e">
        <f>IF('Formulario PPGR3'!$G430="","",CONCATENATE('Formulario PPGR3'!$C430,".",'Formulario PPGR3'!$D430,".",'Formulario PPGR3'!$E430,".",'Formulario PPGR3'!$F430))</f>
        <v>#REF!</v>
      </c>
      <c r="C430" s="190" t="e">
        <f>IF('Formulario PPGR3'!$G430="","",'Formulario PPGR1'!#REF!)</f>
        <v>#REF!</v>
      </c>
      <c r="D430" s="190" t="e">
        <f>IF('Formulario PPGR3'!$G430="","",'Formulario PPGR1'!#REF!)</f>
        <v>#REF!</v>
      </c>
      <c r="E430" s="190" t="e">
        <f>IF('Formulario PPGR3'!$G430="","",'Formulario PPGR1'!#REF!)</f>
        <v>#REF!</v>
      </c>
      <c r="F430" s="190" t="e">
        <f>IF('Formulario PPGR3'!$G430="","",'Formulario PPGR1'!#REF!)</f>
        <v>#REF!</v>
      </c>
      <c r="G430" s="507" t="s">
        <v>572</v>
      </c>
      <c r="H430" s="497" t="str" cm="1">
        <f t="array" ref="H430">IF(Tabla1[[#This Row],[Código_Actividad]]="","",_xlfn.XLOOKUP(Tabla1[[#This Row],[Código_Actividad]],CodigoActividad,Tabla2[Actividades Programables Presupuestables],"",0))</f>
        <v>Visitas de supervisión para evaluar el funcionamiento de los sistemas de información del programa de VIH (Módulo de Huellas Dactilares, Módulo de CV y CD4, SIRENP Y PrEP).</v>
      </c>
      <c r="I430" s="498">
        <f>IFERROR(VLOOKUP('Formulario PPGR3'!$G430,'Formulario PPGR2'!$H$9:$V$721,15,FALSE),"")</f>
        <v>16</v>
      </c>
      <c r="J430" s="502" t="s">
        <v>2004</v>
      </c>
      <c r="K430" s="500" t="s">
        <v>2060</v>
      </c>
      <c r="L430" s="501" t="s">
        <v>2005</v>
      </c>
      <c r="M430" s="499" t="str">
        <f>IF(Tabla1[[#This Row],[Descripción]]="","",_xlfn.XLOOKUP(Tabla1[[#This Row],[Descripción]],Tabla10[Descripción],Tabla10[Unidad de Medida],"",0))</f>
        <v>Depósito</v>
      </c>
      <c r="N430" s="509">
        <v>32</v>
      </c>
      <c r="O430" s="511">
        <f>IF(Tabla1[[#This Row],[Descripción]]="","",_xlfn.XLOOKUP(Tabla1[[#This Row],[Descripción]],Tabla10[Descripción],Tabla10[Precio Unitario],0))</f>
        <v>2150</v>
      </c>
      <c r="P430" s="511">
        <f>IF(Tabla1[[#This Row],[Cantidad de Insumos]]="","",Tabla1[[#This Row],[Precio Unitario]]*Tabla1[[#This Row],[Cantidad de Insumos]])</f>
        <v>68800</v>
      </c>
      <c r="Q430" s="511" t="str">
        <f>IF(Tabla1[[#This Row],[Descripción]]="","",_xlfn.XLOOKUP(Tabla1[[#This Row],[Descripción]],Tabla10[Descripción],Tabla10[CODIGO PRESUPUESTARIO],0))</f>
        <v>2.2.3.1.01</v>
      </c>
      <c r="R430" s="500" t="s">
        <v>2001</v>
      </c>
    </row>
    <row r="431" spans="2:18" ht="51">
      <c r="B431" s="190" t="e">
        <f>IF('Formulario PPGR3'!$G431="","",CONCATENATE('Formulario PPGR3'!$C431,".",'Formulario PPGR3'!$D431,".",'Formulario PPGR3'!$E431,".",'Formulario PPGR3'!$F431))</f>
        <v>#REF!</v>
      </c>
      <c r="C431" s="190" t="e">
        <f>IF('Formulario PPGR3'!$G431="","",'Formulario PPGR1'!#REF!)</f>
        <v>#REF!</v>
      </c>
      <c r="D431" s="190" t="e">
        <f>IF('Formulario PPGR3'!$G431="","",'Formulario PPGR1'!#REF!)</f>
        <v>#REF!</v>
      </c>
      <c r="E431" s="190" t="e">
        <f>IF('Formulario PPGR3'!$G431="","",'Formulario PPGR1'!#REF!)</f>
        <v>#REF!</v>
      </c>
      <c r="F431" s="190" t="e">
        <f>IF('Formulario PPGR3'!$G431="","",'Formulario PPGR1'!#REF!)</f>
        <v>#REF!</v>
      </c>
      <c r="G431" s="507" t="s">
        <v>572</v>
      </c>
      <c r="H431" s="497" t="str" cm="1">
        <f t="array" ref="H431">IF(Tabla1[[#This Row],[Código_Actividad]]="","",_xlfn.XLOOKUP(Tabla1[[#This Row],[Código_Actividad]],CodigoActividad,Tabla2[Actividades Programables Presupuestables],"",0))</f>
        <v>Visitas de supervisión para evaluar el funcionamiento de los sistemas de información del programa de VIH (Módulo de Huellas Dactilares, Módulo de CV y CD4, SIRENP Y PrEP).</v>
      </c>
      <c r="I431" s="498">
        <f>IFERROR(VLOOKUP('Formulario PPGR3'!$G431,'Formulario PPGR2'!$H$9:$V$721,15,FALSE),"")</f>
        <v>16</v>
      </c>
      <c r="J431" s="502" t="s">
        <v>2004</v>
      </c>
      <c r="K431" s="500" t="s">
        <v>2060</v>
      </c>
      <c r="L431" s="501" t="s">
        <v>2006</v>
      </c>
      <c r="M431" s="499" t="str">
        <f>IF(Tabla1[[#This Row],[Descripción]]="","",_xlfn.XLOOKUP(Tabla1[[#This Row],[Descripción]],Tabla10[Descripción],Tabla10[Unidad de Medida],"",0))</f>
        <v>Depósito</v>
      </c>
      <c r="N431" s="509">
        <v>16</v>
      </c>
      <c r="O431" s="511">
        <f>IF(Tabla1[[#This Row],[Descripción]]="","",_xlfn.XLOOKUP(Tabla1[[#This Row],[Descripción]],Tabla10[Descripción],Tabla10[Precio Unitario],0))</f>
        <v>1700</v>
      </c>
      <c r="P431" s="511">
        <f>IF(Tabla1[[#This Row],[Cantidad de Insumos]]="","",Tabla1[[#This Row],[Precio Unitario]]*Tabla1[[#This Row],[Cantidad de Insumos]])</f>
        <v>27200</v>
      </c>
      <c r="Q431" s="511" t="str">
        <f>IF(Tabla1[[#This Row],[Descripción]]="","",_xlfn.XLOOKUP(Tabla1[[#This Row],[Descripción]],Tabla10[Descripción],Tabla10[CODIGO PRESUPUESTARIO],0))</f>
        <v>2.2.3.1.01</v>
      </c>
      <c r="R431" s="500" t="s">
        <v>2001</v>
      </c>
    </row>
    <row r="432" spans="2:18" ht="51">
      <c r="B432" s="190" t="e">
        <f>IF('Formulario PPGR3'!$G432="","",CONCATENATE('Formulario PPGR3'!$C432,".",'Formulario PPGR3'!$D432,".",'Formulario PPGR3'!$E432,".",'Formulario PPGR3'!$F432))</f>
        <v>#REF!</v>
      </c>
      <c r="C432" s="190" t="e">
        <f>IF('Formulario PPGR3'!$G432="","",'Formulario PPGR1'!#REF!)</f>
        <v>#REF!</v>
      </c>
      <c r="D432" s="190" t="e">
        <f>IF('Formulario PPGR3'!$G432="","",'Formulario PPGR1'!#REF!)</f>
        <v>#REF!</v>
      </c>
      <c r="E432" s="190" t="e">
        <f>IF('Formulario PPGR3'!$G432="","",'Formulario PPGR1'!#REF!)</f>
        <v>#REF!</v>
      </c>
      <c r="F432" s="190" t="e">
        <f>IF('Formulario PPGR3'!$G432="","",'Formulario PPGR1'!#REF!)</f>
        <v>#REF!</v>
      </c>
      <c r="G432" s="507" t="s">
        <v>572</v>
      </c>
      <c r="H432" s="497" t="str" cm="1">
        <f t="array" ref="H432">IF(Tabla1[[#This Row],[Código_Actividad]]="","",_xlfn.XLOOKUP(Tabla1[[#This Row],[Código_Actividad]],CodigoActividad,Tabla2[Actividades Programables Presupuestables],"",0))</f>
        <v>Visitas de supervisión para evaluar el funcionamiento de los sistemas de información del programa de VIH (Módulo de Huellas Dactilares, Módulo de CV y CD4, SIRENP Y PrEP).</v>
      </c>
      <c r="I432" s="498">
        <f>IFERROR(VLOOKUP('Formulario PPGR3'!$G432,'Formulario PPGR2'!$H$9:$V$721,15,FALSE),"")</f>
        <v>16</v>
      </c>
      <c r="J432" s="502" t="s">
        <v>2002</v>
      </c>
      <c r="K432" s="500" t="s">
        <v>2061</v>
      </c>
      <c r="L432" s="501" t="s">
        <v>2003</v>
      </c>
      <c r="M432" s="499" t="str">
        <f>IF(Tabla1[[#This Row],[Descripción]]="","",_xlfn.XLOOKUP(Tabla1[[#This Row],[Descripción]],Tabla10[Descripción],Tabla10[Unidad de Medida],"",0))</f>
        <v>galon</v>
      </c>
      <c r="N432" s="509">
        <v>135</v>
      </c>
      <c r="O432" s="511">
        <f>IF(Tabla1[[#This Row],[Descripción]]="","",_xlfn.XLOOKUP(Tabla1[[#This Row],[Descripción]],Tabla10[Descripción],Tabla10[Precio Unitario],0))</f>
        <v>240</v>
      </c>
      <c r="P432" s="511">
        <f>IF(Tabla1[[#This Row],[Cantidad de Insumos]]="","",Tabla1[[#This Row],[Precio Unitario]]*Tabla1[[#This Row],[Cantidad de Insumos]])</f>
        <v>32400</v>
      </c>
      <c r="Q432" s="511" t="str">
        <f>IF(Tabla1[[#This Row],[Descripción]]="","",_xlfn.XLOOKUP(Tabla1[[#This Row],[Descripción]],Tabla10[Descripción],Tabla10[CODIGO PRESUPUESTARIO],0))</f>
        <v>2.3.7.1.02</v>
      </c>
      <c r="R432" s="500" t="s">
        <v>2001</v>
      </c>
    </row>
    <row r="433" spans="2:18" ht="51">
      <c r="B433" s="190" t="e">
        <f>IF('Formulario PPGR3'!$G433="","",CONCATENATE('Formulario PPGR3'!$C433,".",'Formulario PPGR3'!$D433,".",'Formulario PPGR3'!$E433,".",'Formulario PPGR3'!$F433))</f>
        <v>#REF!</v>
      </c>
      <c r="C433" s="190" t="e">
        <f>IF('Formulario PPGR3'!$G433="","",'Formulario PPGR1'!#REF!)</f>
        <v>#REF!</v>
      </c>
      <c r="D433" s="190" t="e">
        <f>IF('Formulario PPGR3'!$G433="","",'Formulario PPGR1'!#REF!)</f>
        <v>#REF!</v>
      </c>
      <c r="E433" s="190" t="e">
        <f>IF('Formulario PPGR3'!$G433="","",'Formulario PPGR1'!#REF!)</f>
        <v>#REF!</v>
      </c>
      <c r="F433" s="190" t="e">
        <f>IF('Formulario PPGR3'!$G433="","",'Formulario PPGR1'!#REF!)</f>
        <v>#REF!</v>
      </c>
      <c r="G433" s="507" t="s">
        <v>574</v>
      </c>
      <c r="H433" s="497" t="str" cm="1">
        <f t="array" ref="H433">IF(Tabla1[[#This Row],[Código_Actividad]]="","",_xlfn.XLOOKUP(Tabla1[[#This Row],[Código_Actividad]],CodigoActividad,Tabla2[Actividades Programables Presupuestables],"",0))</f>
        <v>Visitas de supervisión Áreas de Consejería  para pruebas VIH, de EES priorizados para verificar entrega y registro oportuno de pre y post consejería en el SIRENP.</v>
      </c>
      <c r="I433" s="498">
        <f>IFERROR(VLOOKUP('Formulario PPGR3'!$G433,'Formulario PPGR2'!$H$9:$V$721,15,FALSE),"")</f>
        <v>20</v>
      </c>
      <c r="J433" s="502" t="s">
        <v>2004</v>
      </c>
      <c r="K433" s="500" t="s">
        <v>2060</v>
      </c>
      <c r="L433" s="501" t="s">
        <v>2005</v>
      </c>
      <c r="M433" s="499" t="str">
        <f>IF(Tabla1[[#This Row],[Descripción]]="","",_xlfn.XLOOKUP(Tabla1[[#This Row],[Descripción]],Tabla10[Descripción],Tabla10[Unidad de Medida],"",0))</f>
        <v>Depósito</v>
      </c>
      <c r="N433" s="509">
        <v>40</v>
      </c>
      <c r="O433" s="511">
        <f>IF(Tabla1[[#This Row],[Descripción]]="","",_xlfn.XLOOKUP(Tabla1[[#This Row],[Descripción]],Tabla10[Descripción],Tabla10[Precio Unitario],0))</f>
        <v>2150</v>
      </c>
      <c r="P433" s="511">
        <f>IF(Tabla1[[#This Row],[Cantidad de Insumos]]="","",Tabla1[[#This Row],[Precio Unitario]]*Tabla1[[#This Row],[Cantidad de Insumos]])</f>
        <v>86000</v>
      </c>
      <c r="Q433" s="511" t="str">
        <f>IF(Tabla1[[#This Row],[Descripción]]="","",_xlfn.XLOOKUP(Tabla1[[#This Row],[Descripción]],Tabla10[Descripción],Tabla10[CODIGO PRESUPUESTARIO],0))</f>
        <v>2.2.3.1.01</v>
      </c>
      <c r="R433" s="500" t="s">
        <v>2001</v>
      </c>
    </row>
    <row r="434" spans="2:18" ht="51">
      <c r="B434" s="190" t="e">
        <f>IF('Formulario PPGR3'!$G434="","",CONCATENATE('Formulario PPGR3'!$C434,".",'Formulario PPGR3'!$D434,".",'Formulario PPGR3'!$E434,".",'Formulario PPGR3'!$F434))</f>
        <v>#REF!</v>
      </c>
      <c r="C434" s="190" t="e">
        <f>IF('Formulario PPGR3'!$G434="","",'Formulario PPGR1'!#REF!)</f>
        <v>#REF!</v>
      </c>
      <c r="D434" s="190" t="e">
        <f>IF('Formulario PPGR3'!$G434="","",'Formulario PPGR1'!#REF!)</f>
        <v>#REF!</v>
      </c>
      <c r="E434" s="190" t="e">
        <f>IF('Formulario PPGR3'!$G434="","",'Formulario PPGR1'!#REF!)</f>
        <v>#REF!</v>
      </c>
      <c r="F434" s="190" t="e">
        <f>IF('Formulario PPGR3'!$G434="","",'Formulario PPGR1'!#REF!)</f>
        <v>#REF!</v>
      </c>
      <c r="G434" s="507" t="s">
        <v>574</v>
      </c>
      <c r="H434" s="497" t="str" cm="1">
        <f t="array" ref="H434">IF(Tabla1[[#This Row],[Código_Actividad]]="","",_xlfn.XLOOKUP(Tabla1[[#This Row],[Código_Actividad]],CodigoActividad,Tabla2[Actividades Programables Presupuestables],"",0))</f>
        <v>Visitas de supervisión Áreas de Consejería  para pruebas VIH, de EES priorizados para verificar entrega y registro oportuno de pre y post consejería en el SIRENP.</v>
      </c>
      <c r="I434" s="498">
        <f>IFERROR(VLOOKUP('Formulario PPGR3'!$G434,'Formulario PPGR2'!$H$9:$V$721,15,FALSE),"")</f>
        <v>20</v>
      </c>
      <c r="J434" s="502" t="s">
        <v>2004</v>
      </c>
      <c r="K434" s="500" t="s">
        <v>2060</v>
      </c>
      <c r="L434" s="501" t="s">
        <v>2006</v>
      </c>
      <c r="M434" s="499" t="str">
        <f>IF(Tabla1[[#This Row],[Descripción]]="","",_xlfn.XLOOKUP(Tabla1[[#This Row],[Descripción]],Tabla10[Descripción],Tabla10[Unidad de Medida],"",0))</f>
        <v>Depósito</v>
      </c>
      <c r="N434" s="509">
        <v>20</v>
      </c>
      <c r="O434" s="511">
        <f>IF(Tabla1[[#This Row],[Descripción]]="","",_xlfn.XLOOKUP(Tabla1[[#This Row],[Descripción]],Tabla10[Descripción],Tabla10[Precio Unitario],0))</f>
        <v>1700</v>
      </c>
      <c r="P434" s="511">
        <f>IF(Tabla1[[#This Row],[Cantidad de Insumos]]="","",Tabla1[[#This Row],[Precio Unitario]]*Tabla1[[#This Row],[Cantidad de Insumos]])</f>
        <v>34000</v>
      </c>
      <c r="Q434" s="511" t="str">
        <f>IF(Tabla1[[#This Row],[Descripción]]="","",_xlfn.XLOOKUP(Tabla1[[#This Row],[Descripción]],Tabla10[Descripción],Tabla10[CODIGO PRESUPUESTARIO],0))</f>
        <v>2.2.3.1.01</v>
      </c>
      <c r="R434" s="500" t="s">
        <v>2001</v>
      </c>
    </row>
    <row r="435" spans="2:18" ht="51">
      <c r="B435" s="190" t="e">
        <f>IF('Formulario PPGR3'!$G435="","",CONCATENATE('Formulario PPGR3'!$C435,".",'Formulario PPGR3'!$D435,".",'Formulario PPGR3'!$E435,".",'Formulario PPGR3'!$F435))</f>
        <v>#REF!</v>
      </c>
      <c r="C435" s="190" t="e">
        <f>IF('Formulario PPGR3'!$G435="","",'Formulario PPGR1'!#REF!)</f>
        <v>#REF!</v>
      </c>
      <c r="D435" s="190" t="e">
        <f>IF('Formulario PPGR3'!$G435="","",'Formulario PPGR1'!#REF!)</f>
        <v>#REF!</v>
      </c>
      <c r="E435" s="190" t="e">
        <f>IF('Formulario PPGR3'!$G435="","",'Formulario PPGR1'!#REF!)</f>
        <v>#REF!</v>
      </c>
      <c r="F435" s="190" t="e">
        <f>IF('Formulario PPGR3'!$G435="","",'Formulario PPGR1'!#REF!)</f>
        <v>#REF!</v>
      </c>
      <c r="G435" s="507" t="s">
        <v>574</v>
      </c>
      <c r="H435" s="497" t="str" cm="1">
        <f t="array" ref="H435">IF(Tabla1[[#This Row],[Código_Actividad]]="","",_xlfn.XLOOKUP(Tabla1[[#This Row],[Código_Actividad]],CodigoActividad,Tabla2[Actividades Programables Presupuestables],"",0))</f>
        <v>Visitas de supervisión Áreas de Consejería  para pruebas VIH, de EES priorizados para verificar entrega y registro oportuno de pre y post consejería en el SIRENP.</v>
      </c>
      <c r="I435" s="498">
        <f>IFERROR(VLOOKUP('Formulario PPGR3'!$G435,'Formulario PPGR2'!$H$9:$V$721,15,FALSE),"")</f>
        <v>20</v>
      </c>
      <c r="J435" s="502" t="s">
        <v>2002</v>
      </c>
      <c r="K435" s="500" t="s">
        <v>2061</v>
      </c>
      <c r="L435" s="501" t="s">
        <v>2003</v>
      </c>
      <c r="M435" s="499" t="str">
        <f>IF(Tabla1[[#This Row],[Descripción]]="","",_xlfn.XLOOKUP(Tabla1[[#This Row],[Descripción]],Tabla10[Descripción],Tabla10[Unidad de Medida],"",0))</f>
        <v>galon</v>
      </c>
      <c r="N435" s="509">
        <v>250</v>
      </c>
      <c r="O435" s="511">
        <f>IF(Tabla1[[#This Row],[Descripción]]="","",_xlfn.XLOOKUP(Tabla1[[#This Row],[Descripción]],Tabla10[Descripción],Tabla10[Precio Unitario],0))</f>
        <v>240</v>
      </c>
      <c r="P435" s="511">
        <f>IF(Tabla1[[#This Row],[Cantidad de Insumos]]="","",Tabla1[[#This Row],[Precio Unitario]]*Tabla1[[#This Row],[Cantidad de Insumos]])</f>
        <v>60000</v>
      </c>
      <c r="Q435" s="511" t="str">
        <f>IF(Tabla1[[#This Row],[Descripción]]="","",_xlfn.XLOOKUP(Tabla1[[#This Row],[Descripción]],Tabla10[Descripción],Tabla10[CODIGO PRESUPUESTARIO],0))</f>
        <v>2.3.7.1.02</v>
      </c>
      <c r="R435" s="500" t="s">
        <v>2001</v>
      </c>
    </row>
    <row r="436" spans="2:18" ht="25.5">
      <c r="B436" s="190" t="e">
        <f>IF('Formulario PPGR3'!$G436="","",CONCATENATE('Formulario PPGR3'!$C436,".",'Formulario PPGR3'!$D436,".",'Formulario PPGR3'!$E436,".",'Formulario PPGR3'!$F436))</f>
        <v>#REF!</v>
      </c>
      <c r="C436" s="190" t="e">
        <f>IF('Formulario PPGR3'!$G436="","",'Formulario PPGR1'!#REF!)</f>
        <v>#REF!</v>
      </c>
      <c r="D436" s="190" t="e">
        <f>IF('Formulario PPGR3'!$G436="","",'Formulario PPGR1'!#REF!)</f>
        <v>#REF!</v>
      </c>
      <c r="E436" s="190" t="e">
        <f>IF('Formulario PPGR3'!$G436="","",'Formulario PPGR1'!#REF!)</f>
        <v>#REF!</v>
      </c>
      <c r="F436" s="190" t="e">
        <f>IF('Formulario PPGR3'!$G436="","",'Formulario PPGR1'!#REF!)</f>
        <v>#REF!</v>
      </c>
      <c r="G436" s="507" t="s">
        <v>576</v>
      </c>
      <c r="H436" s="497" t="str" cm="1">
        <f t="array" ref="H436">IF(Tabla1[[#This Row],[Código_Actividad]]="","",_xlfn.XLOOKUP(Tabla1[[#This Row],[Código_Actividad]],CodigoActividad,Tabla2[Actividades Programables Presupuestables],"",0))</f>
        <v>Implementación del Sistema de Registro Nominal de Pruebas de VIH (SIRENP-VIH) en los EES priorizados.</v>
      </c>
      <c r="I436" s="498">
        <f>IFERROR(VLOOKUP('Formulario PPGR3'!$G436,'Formulario PPGR2'!$H$9:$V$721,15,FALSE),"")</f>
        <v>10</v>
      </c>
      <c r="J436" s="502" t="s">
        <v>2004</v>
      </c>
      <c r="K436" s="500" t="s">
        <v>2060</v>
      </c>
      <c r="L436" s="501" t="s">
        <v>2005</v>
      </c>
      <c r="M436" s="499" t="str">
        <f>IF(Tabla1[[#This Row],[Descripción]]="","",_xlfn.XLOOKUP(Tabla1[[#This Row],[Descripción]],Tabla10[Descripción],Tabla10[Unidad de Medida],"",0))</f>
        <v>Depósito</v>
      </c>
      <c r="N436" s="509">
        <v>20</v>
      </c>
      <c r="O436" s="511">
        <f>IF(Tabla1[[#This Row],[Descripción]]="","",_xlfn.XLOOKUP(Tabla1[[#This Row],[Descripción]],Tabla10[Descripción],Tabla10[Precio Unitario],0))</f>
        <v>2150</v>
      </c>
      <c r="P436" s="511">
        <f>IF(Tabla1[[#This Row],[Cantidad de Insumos]]="","",Tabla1[[#This Row],[Precio Unitario]]*Tabla1[[#This Row],[Cantidad de Insumos]])</f>
        <v>43000</v>
      </c>
      <c r="Q436" s="511" t="str">
        <f>IF(Tabla1[[#This Row],[Descripción]]="","",_xlfn.XLOOKUP(Tabla1[[#This Row],[Descripción]],Tabla10[Descripción],Tabla10[CODIGO PRESUPUESTARIO],0))</f>
        <v>2.2.3.1.01</v>
      </c>
      <c r="R436" s="500" t="s">
        <v>2001</v>
      </c>
    </row>
    <row r="437" spans="2:18" ht="25.5">
      <c r="B437" s="190" t="e">
        <f>IF('Formulario PPGR3'!$G437="","",CONCATENATE('Formulario PPGR3'!$C437,".",'Formulario PPGR3'!$D437,".",'Formulario PPGR3'!$E437,".",'Formulario PPGR3'!$F437))</f>
        <v>#REF!</v>
      </c>
      <c r="C437" s="190" t="e">
        <f>IF('Formulario PPGR3'!$G437="","",'Formulario PPGR1'!#REF!)</f>
        <v>#REF!</v>
      </c>
      <c r="D437" s="190" t="e">
        <f>IF('Formulario PPGR3'!$G437="","",'Formulario PPGR1'!#REF!)</f>
        <v>#REF!</v>
      </c>
      <c r="E437" s="190" t="e">
        <f>IF('Formulario PPGR3'!$G437="","",'Formulario PPGR1'!#REF!)</f>
        <v>#REF!</v>
      </c>
      <c r="F437" s="190" t="e">
        <f>IF('Formulario PPGR3'!$G437="","",'Formulario PPGR1'!#REF!)</f>
        <v>#REF!</v>
      </c>
      <c r="G437" s="507" t="s">
        <v>576</v>
      </c>
      <c r="H437" s="497" t="str" cm="1">
        <f t="array" ref="H437">IF(Tabla1[[#This Row],[Código_Actividad]]="","",_xlfn.XLOOKUP(Tabla1[[#This Row],[Código_Actividad]],CodigoActividad,Tabla2[Actividades Programables Presupuestables],"",0))</f>
        <v>Implementación del Sistema de Registro Nominal de Pruebas de VIH (SIRENP-VIH) en los EES priorizados.</v>
      </c>
      <c r="I437" s="498">
        <f>IFERROR(VLOOKUP('Formulario PPGR3'!$G437,'Formulario PPGR2'!$H$9:$V$721,15,FALSE),"")</f>
        <v>10</v>
      </c>
      <c r="J437" s="502" t="s">
        <v>2004</v>
      </c>
      <c r="K437" s="500" t="s">
        <v>2060</v>
      </c>
      <c r="L437" s="501" t="s">
        <v>2006</v>
      </c>
      <c r="M437" s="499" t="str">
        <f>IF(Tabla1[[#This Row],[Descripción]]="","",_xlfn.XLOOKUP(Tabla1[[#This Row],[Descripción]],Tabla10[Descripción],Tabla10[Unidad de Medida],"",0))</f>
        <v>Depósito</v>
      </c>
      <c r="N437" s="509">
        <v>10</v>
      </c>
      <c r="O437" s="511">
        <f>IF(Tabla1[[#This Row],[Descripción]]="","",_xlfn.XLOOKUP(Tabla1[[#This Row],[Descripción]],Tabla10[Descripción],Tabla10[Precio Unitario],0))</f>
        <v>1700</v>
      </c>
      <c r="P437" s="511">
        <f>IF(Tabla1[[#This Row],[Cantidad de Insumos]]="","",Tabla1[[#This Row],[Precio Unitario]]*Tabla1[[#This Row],[Cantidad de Insumos]])</f>
        <v>17000</v>
      </c>
      <c r="Q437" s="511" t="str">
        <f>IF(Tabla1[[#This Row],[Descripción]]="","",_xlfn.XLOOKUP(Tabla1[[#This Row],[Descripción]],Tabla10[Descripción],Tabla10[CODIGO PRESUPUESTARIO],0))</f>
        <v>2.2.3.1.01</v>
      </c>
      <c r="R437" s="500" t="s">
        <v>2001</v>
      </c>
    </row>
    <row r="438" spans="2:18" ht="25.5">
      <c r="B438" s="190" t="e">
        <f>IF('Formulario PPGR3'!$G438="","",CONCATENATE('Formulario PPGR3'!$C438,".",'Formulario PPGR3'!$D438,".",'Formulario PPGR3'!$E438,".",'Formulario PPGR3'!$F438))</f>
        <v>#REF!</v>
      </c>
      <c r="C438" s="190" t="e">
        <f>IF('Formulario PPGR3'!$G438="","",'Formulario PPGR1'!#REF!)</f>
        <v>#REF!</v>
      </c>
      <c r="D438" s="190" t="e">
        <f>IF('Formulario PPGR3'!$G438="","",'Formulario PPGR1'!#REF!)</f>
        <v>#REF!</v>
      </c>
      <c r="E438" s="190" t="e">
        <f>IF('Formulario PPGR3'!$G438="","",'Formulario PPGR1'!#REF!)</f>
        <v>#REF!</v>
      </c>
      <c r="F438" s="190" t="e">
        <f>IF('Formulario PPGR3'!$G438="","",'Formulario PPGR1'!#REF!)</f>
        <v>#REF!</v>
      </c>
      <c r="G438" s="507" t="s">
        <v>576</v>
      </c>
      <c r="H438" s="497" t="str" cm="1">
        <f t="array" ref="H438">IF(Tabla1[[#This Row],[Código_Actividad]]="","",_xlfn.XLOOKUP(Tabla1[[#This Row],[Código_Actividad]],CodigoActividad,Tabla2[Actividades Programables Presupuestables],"",0))</f>
        <v>Implementación del Sistema de Registro Nominal de Pruebas de VIH (SIRENP-VIH) en los EES priorizados.</v>
      </c>
      <c r="I438" s="498">
        <f>IFERROR(VLOOKUP('Formulario PPGR3'!$G438,'Formulario PPGR2'!$H$9:$V$721,15,FALSE),"")</f>
        <v>10</v>
      </c>
      <c r="J438" s="502" t="s">
        <v>2002</v>
      </c>
      <c r="K438" s="500" t="s">
        <v>2061</v>
      </c>
      <c r="L438" s="501" t="s">
        <v>2003</v>
      </c>
      <c r="M438" s="499" t="str">
        <f>IF(Tabla1[[#This Row],[Descripción]]="","",_xlfn.XLOOKUP(Tabla1[[#This Row],[Descripción]],Tabla10[Descripción],Tabla10[Unidad de Medida],"",0))</f>
        <v>galon</v>
      </c>
      <c r="N438" s="509">
        <v>80</v>
      </c>
      <c r="O438" s="511">
        <f>IF(Tabla1[[#This Row],[Descripción]]="","",_xlfn.XLOOKUP(Tabla1[[#This Row],[Descripción]],Tabla10[Descripción],Tabla10[Precio Unitario],0))</f>
        <v>240</v>
      </c>
      <c r="P438" s="511">
        <f>IF(Tabla1[[#This Row],[Cantidad de Insumos]]="","",Tabla1[[#This Row],[Precio Unitario]]*Tabla1[[#This Row],[Cantidad de Insumos]])</f>
        <v>19200</v>
      </c>
      <c r="Q438" s="511" t="str">
        <f>IF(Tabla1[[#This Row],[Descripción]]="","",_xlfn.XLOOKUP(Tabla1[[#This Row],[Descripción]],Tabla10[Descripción],Tabla10[CODIGO PRESUPUESTARIO],0))</f>
        <v>2.3.7.1.02</v>
      </c>
      <c r="R438" s="500" t="s">
        <v>2001</v>
      </c>
    </row>
    <row r="439" spans="2:18" ht="25.5">
      <c r="B439" s="190" t="e">
        <f>IF('Formulario PPGR3'!$G439="","",CONCATENATE('Formulario PPGR3'!$C439,".",'Formulario PPGR3'!$D439,".",'Formulario PPGR3'!$E439,".",'Formulario PPGR3'!$F439))</f>
        <v>#REF!</v>
      </c>
      <c r="C439" s="190" t="e">
        <f>IF('Formulario PPGR3'!$G439="","",'Formulario PPGR1'!#REF!)</f>
        <v>#REF!</v>
      </c>
      <c r="D439" s="190" t="e">
        <f>IF('Formulario PPGR3'!$G439="","",'Formulario PPGR1'!#REF!)</f>
        <v>#REF!</v>
      </c>
      <c r="E439" s="190" t="e">
        <f>IF('Formulario PPGR3'!$G439="","",'Formulario PPGR1'!#REF!)</f>
        <v>#REF!</v>
      </c>
      <c r="F439" s="190" t="e">
        <f>IF('Formulario PPGR3'!$G439="","",'Formulario PPGR1'!#REF!)</f>
        <v>#REF!</v>
      </c>
      <c r="G439" s="507" t="s">
        <v>578</v>
      </c>
      <c r="H439" s="497" t="str" cm="1">
        <f t="array" ref="H439">IF(Tabla1[[#This Row],[Código_Actividad]]="","",_xlfn.XLOOKUP(Tabla1[[#This Row],[Código_Actividad]],CodigoActividad,Tabla2[Actividades Programables Presupuestables],"",0))</f>
        <v>Auditoría del Sistema de Registro Nominal de Atención Integral (SIRNAI).</v>
      </c>
      <c r="I439" s="498">
        <f>IFERROR(VLOOKUP('Formulario PPGR3'!$G439,'Formulario PPGR2'!$H$9:$V$721,15,FALSE),"")</f>
        <v>4</v>
      </c>
      <c r="J439" s="502" t="s">
        <v>2004</v>
      </c>
      <c r="K439" s="500" t="s">
        <v>2060</v>
      </c>
      <c r="L439" s="501" t="s">
        <v>2005</v>
      </c>
      <c r="M439" s="499" t="str">
        <f>IF(Tabla1[[#This Row],[Descripción]]="","",_xlfn.XLOOKUP(Tabla1[[#This Row],[Descripción]],Tabla10[Descripción],Tabla10[Unidad de Medida],"",0))</f>
        <v>Depósito</v>
      </c>
      <c r="N439" s="509">
        <v>8</v>
      </c>
      <c r="O439" s="511">
        <f>IF(Tabla1[[#This Row],[Descripción]]="","",_xlfn.XLOOKUP(Tabla1[[#This Row],[Descripción]],Tabla10[Descripción],Tabla10[Precio Unitario],0))</f>
        <v>2150</v>
      </c>
      <c r="P439" s="511">
        <f>IF(Tabla1[[#This Row],[Cantidad de Insumos]]="","",Tabla1[[#This Row],[Precio Unitario]]*Tabla1[[#This Row],[Cantidad de Insumos]])</f>
        <v>17200</v>
      </c>
      <c r="Q439" s="511" t="str">
        <f>IF(Tabla1[[#This Row],[Descripción]]="","",_xlfn.XLOOKUP(Tabla1[[#This Row],[Descripción]],Tabla10[Descripción],Tabla10[CODIGO PRESUPUESTARIO],0))</f>
        <v>2.2.3.1.01</v>
      </c>
      <c r="R439" s="500" t="s">
        <v>2001</v>
      </c>
    </row>
    <row r="440" spans="2:18" ht="25.5">
      <c r="B440" s="190" t="e">
        <f>IF('Formulario PPGR3'!$G440="","",CONCATENATE('Formulario PPGR3'!$C440,".",'Formulario PPGR3'!$D440,".",'Formulario PPGR3'!$E440,".",'Formulario PPGR3'!$F440))</f>
        <v>#REF!</v>
      </c>
      <c r="C440" s="190" t="e">
        <f>IF('Formulario PPGR3'!$G440="","",'Formulario PPGR1'!#REF!)</f>
        <v>#REF!</v>
      </c>
      <c r="D440" s="190" t="e">
        <f>IF('Formulario PPGR3'!$G440="","",'Formulario PPGR1'!#REF!)</f>
        <v>#REF!</v>
      </c>
      <c r="E440" s="190" t="e">
        <f>IF('Formulario PPGR3'!$G440="","",'Formulario PPGR1'!#REF!)</f>
        <v>#REF!</v>
      </c>
      <c r="F440" s="190" t="e">
        <f>IF('Formulario PPGR3'!$G440="","",'Formulario PPGR1'!#REF!)</f>
        <v>#REF!</v>
      </c>
      <c r="G440" s="507" t="s">
        <v>578</v>
      </c>
      <c r="H440" s="497" t="str" cm="1">
        <f t="array" ref="H440">IF(Tabla1[[#This Row],[Código_Actividad]]="","",_xlfn.XLOOKUP(Tabla1[[#This Row],[Código_Actividad]],CodigoActividad,Tabla2[Actividades Programables Presupuestables],"",0))</f>
        <v>Auditoría del Sistema de Registro Nominal de Atención Integral (SIRNAI).</v>
      </c>
      <c r="I440" s="498">
        <f>IFERROR(VLOOKUP('Formulario PPGR3'!$G440,'Formulario PPGR2'!$H$9:$V$721,15,FALSE),"")</f>
        <v>4</v>
      </c>
      <c r="J440" s="502" t="s">
        <v>2004</v>
      </c>
      <c r="K440" s="500" t="s">
        <v>2060</v>
      </c>
      <c r="L440" s="501" t="s">
        <v>2006</v>
      </c>
      <c r="M440" s="499" t="str">
        <f>IF(Tabla1[[#This Row],[Descripción]]="","",_xlfn.XLOOKUP(Tabla1[[#This Row],[Descripción]],Tabla10[Descripción],Tabla10[Unidad de Medida],"",0))</f>
        <v>Depósito</v>
      </c>
      <c r="N440" s="509">
        <v>4</v>
      </c>
      <c r="O440" s="511">
        <f>IF(Tabla1[[#This Row],[Descripción]]="","",_xlfn.XLOOKUP(Tabla1[[#This Row],[Descripción]],Tabla10[Descripción],Tabla10[Precio Unitario],0))</f>
        <v>1700</v>
      </c>
      <c r="P440" s="511">
        <f>IF(Tabla1[[#This Row],[Cantidad de Insumos]]="","",Tabla1[[#This Row],[Precio Unitario]]*Tabla1[[#This Row],[Cantidad de Insumos]])</f>
        <v>6800</v>
      </c>
      <c r="Q440" s="511" t="str">
        <f>IF(Tabla1[[#This Row],[Descripción]]="","",_xlfn.XLOOKUP(Tabla1[[#This Row],[Descripción]],Tabla10[Descripción],Tabla10[CODIGO PRESUPUESTARIO],0))</f>
        <v>2.2.3.1.01</v>
      </c>
      <c r="R440" s="500" t="s">
        <v>2001</v>
      </c>
    </row>
    <row r="441" spans="2:18" ht="25.5">
      <c r="B441" s="190" t="e">
        <f>IF('Formulario PPGR3'!$G441="","",CONCATENATE('Formulario PPGR3'!$C441,".",'Formulario PPGR3'!$D441,".",'Formulario PPGR3'!$E441,".",'Formulario PPGR3'!$F441))</f>
        <v>#REF!</v>
      </c>
      <c r="C441" s="190" t="e">
        <f>IF('Formulario PPGR3'!$G441="","",'Formulario PPGR1'!#REF!)</f>
        <v>#REF!</v>
      </c>
      <c r="D441" s="190" t="e">
        <f>IF('Formulario PPGR3'!$G441="","",'Formulario PPGR1'!#REF!)</f>
        <v>#REF!</v>
      </c>
      <c r="E441" s="190" t="e">
        <f>IF('Formulario PPGR3'!$G441="","",'Formulario PPGR1'!#REF!)</f>
        <v>#REF!</v>
      </c>
      <c r="F441" s="190" t="e">
        <f>IF('Formulario PPGR3'!$G441="","",'Formulario PPGR1'!#REF!)</f>
        <v>#REF!</v>
      </c>
      <c r="G441" s="507" t="s">
        <v>578</v>
      </c>
      <c r="H441" s="497" t="str" cm="1">
        <f t="array" ref="H441">IF(Tabla1[[#This Row],[Código_Actividad]]="","",_xlfn.XLOOKUP(Tabla1[[#This Row],[Código_Actividad]],CodigoActividad,Tabla2[Actividades Programables Presupuestables],"",0))</f>
        <v>Auditoría del Sistema de Registro Nominal de Atención Integral (SIRNAI).</v>
      </c>
      <c r="I441" s="498">
        <f>IFERROR(VLOOKUP('Formulario PPGR3'!$G441,'Formulario PPGR2'!$H$9:$V$721,15,FALSE),"")</f>
        <v>4</v>
      </c>
      <c r="J441" s="502" t="s">
        <v>2002</v>
      </c>
      <c r="K441" s="500" t="s">
        <v>2061</v>
      </c>
      <c r="L441" s="501" t="s">
        <v>2003</v>
      </c>
      <c r="M441" s="499" t="str">
        <f>IF(Tabla1[[#This Row],[Descripción]]="","",_xlfn.XLOOKUP(Tabla1[[#This Row],[Descripción]],Tabla10[Descripción],Tabla10[Unidad de Medida],"",0))</f>
        <v>galon</v>
      </c>
      <c r="N441" s="509">
        <v>40</v>
      </c>
      <c r="O441" s="511">
        <f>IF(Tabla1[[#This Row],[Descripción]]="","",_xlfn.XLOOKUP(Tabla1[[#This Row],[Descripción]],Tabla10[Descripción],Tabla10[Precio Unitario],0))</f>
        <v>240</v>
      </c>
      <c r="P441" s="511">
        <f>IF(Tabla1[[#This Row],[Cantidad de Insumos]]="","",Tabla1[[#This Row],[Precio Unitario]]*Tabla1[[#This Row],[Cantidad de Insumos]])</f>
        <v>9600</v>
      </c>
      <c r="Q441" s="511" t="str">
        <f>IF(Tabla1[[#This Row],[Descripción]]="","",_xlfn.XLOOKUP(Tabla1[[#This Row],[Descripción]],Tabla10[Descripción],Tabla10[CODIGO PRESUPUESTARIO],0))</f>
        <v>2.3.7.1.02</v>
      </c>
      <c r="R441" s="500" t="s">
        <v>2001</v>
      </c>
    </row>
    <row r="442" spans="2:18" ht="25.5">
      <c r="B442" s="190" t="e">
        <f>IF('Formulario PPGR3'!$G442="","",CONCATENATE('Formulario PPGR3'!$C442,".",'Formulario PPGR3'!$D442,".",'Formulario PPGR3'!$E442,".",'Formulario PPGR3'!$F442))</f>
        <v>#REF!</v>
      </c>
      <c r="C442" s="190" t="e">
        <f>IF('Formulario PPGR3'!$G442="","",'Formulario PPGR1'!#REF!)</f>
        <v>#REF!</v>
      </c>
      <c r="D442" s="190" t="e">
        <f>IF('Formulario PPGR3'!$G442="","",'Formulario PPGR1'!#REF!)</f>
        <v>#REF!</v>
      </c>
      <c r="E442" s="190" t="e">
        <f>IF('Formulario PPGR3'!$G442="","",'Formulario PPGR1'!#REF!)</f>
        <v>#REF!</v>
      </c>
      <c r="F442" s="190" t="e">
        <f>IF('Formulario PPGR3'!$G442="","",'Formulario PPGR1'!#REF!)</f>
        <v>#REF!</v>
      </c>
      <c r="G442" s="507" t="s">
        <v>580</v>
      </c>
      <c r="H442" s="497" t="str" cm="1">
        <f t="array" ref="H442">IF(Tabla1[[#This Row],[Código_Actividad]]="","",_xlfn.XLOOKUP(Tabla1[[#This Row],[Código_Actividad]],CodigoActividad,Tabla2[Actividades Programables Presupuestables],"",0))</f>
        <v>Supervisión a los SAIs para impulsar el llenado de la ficha de caracterización a poblaciones claves.</v>
      </c>
      <c r="I442" s="498">
        <f>IFERROR(VLOOKUP('Formulario PPGR3'!$G442,'Formulario PPGR2'!$H$9:$V$721,15,FALSE),"")</f>
        <v>10</v>
      </c>
      <c r="J442" s="502" t="s">
        <v>2004</v>
      </c>
      <c r="K442" s="500" t="s">
        <v>2060</v>
      </c>
      <c r="L442" s="501" t="s">
        <v>2005</v>
      </c>
      <c r="M442" s="499" t="str">
        <f>IF(Tabla1[[#This Row],[Descripción]]="","",_xlfn.XLOOKUP(Tabla1[[#This Row],[Descripción]],Tabla10[Descripción],Tabla10[Unidad de Medida],"",0))</f>
        <v>Depósito</v>
      </c>
      <c r="N442" s="509">
        <v>20</v>
      </c>
      <c r="O442" s="511">
        <f>IF(Tabla1[[#This Row],[Descripción]]="","",_xlfn.XLOOKUP(Tabla1[[#This Row],[Descripción]],Tabla10[Descripción],Tabla10[Precio Unitario],0))</f>
        <v>2150</v>
      </c>
      <c r="P442" s="511">
        <f>IF(Tabla1[[#This Row],[Cantidad de Insumos]]="","",Tabla1[[#This Row],[Precio Unitario]]*Tabla1[[#This Row],[Cantidad de Insumos]])</f>
        <v>43000</v>
      </c>
      <c r="Q442" s="511" t="str">
        <f>IF(Tabla1[[#This Row],[Descripción]]="","",_xlfn.XLOOKUP(Tabla1[[#This Row],[Descripción]],Tabla10[Descripción],Tabla10[CODIGO PRESUPUESTARIO],0))</f>
        <v>2.2.3.1.01</v>
      </c>
      <c r="R442" s="500" t="s">
        <v>2001</v>
      </c>
    </row>
    <row r="443" spans="2:18" ht="25.5">
      <c r="B443" s="190" t="e">
        <f>IF('Formulario PPGR3'!$G443="","",CONCATENATE('Formulario PPGR3'!$C443,".",'Formulario PPGR3'!$D443,".",'Formulario PPGR3'!$E443,".",'Formulario PPGR3'!$F443))</f>
        <v>#REF!</v>
      </c>
      <c r="C443" s="190" t="e">
        <f>IF('Formulario PPGR3'!$G443="","",'Formulario PPGR1'!#REF!)</f>
        <v>#REF!</v>
      </c>
      <c r="D443" s="190" t="e">
        <f>IF('Formulario PPGR3'!$G443="","",'Formulario PPGR1'!#REF!)</f>
        <v>#REF!</v>
      </c>
      <c r="E443" s="190" t="e">
        <f>IF('Formulario PPGR3'!$G443="","",'Formulario PPGR1'!#REF!)</f>
        <v>#REF!</v>
      </c>
      <c r="F443" s="190" t="e">
        <f>IF('Formulario PPGR3'!$G443="","",'Formulario PPGR1'!#REF!)</f>
        <v>#REF!</v>
      </c>
      <c r="G443" s="507" t="s">
        <v>580</v>
      </c>
      <c r="H443" s="497" t="str" cm="1">
        <f t="array" ref="H443">IF(Tabla1[[#This Row],[Código_Actividad]]="","",_xlfn.XLOOKUP(Tabla1[[#This Row],[Código_Actividad]],CodigoActividad,Tabla2[Actividades Programables Presupuestables],"",0))</f>
        <v>Supervisión a los SAIs para impulsar el llenado de la ficha de caracterización a poblaciones claves.</v>
      </c>
      <c r="I443" s="498">
        <f>IFERROR(VLOOKUP('Formulario PPGR3'!$G443,'Formulario PPGR2'!$H$9:$V$721,15,FALSE),"")</f>
        <v>10</v>
      </c>
      <c r="J443" s="502" t="s">
        <v>2004</v>
      </c>
      <c r="K443" s="500" t="s">
        <v>2060</v>
      </c>
      <c r="L443" s="501" t="s">
        <v>2006</v>
      </c>
      <c r="M443" s="499" t="str">
        <f>IF(Tabla1[[#This Row],[Descripción]]="","",_xlfn.XLOOKUP(Tabla1[[#This Row],[Descripción]],Tabla10[Descripción],Tabla10[Unidad de Medida],"",0))</f>
        <v>Depósito</v>
      </c>
      <c r="N443" s="509">
        <v>10</v>
      </c>
      <c r="O443" s="511">
        <f>IF(Tabla1[[#This Row],[Descripción]]="","",_xlfn.XLOOKUP(Tabla1[[#This Row],[Descripción]],Tabla10[Descripción],Tabla10[Precio Unitario],0))</f>
        <v>1700</v>
      </c>
      <c r="P443" s="511">
        <f>IF(Tabla1[[#This Row],[Cantidad de Insumos]]="","",Tabla1[[#This Row],[Precio Unitario]]*Tabla1[[#This Row],[Cantidad de Insumos]])</f>
        <v>17000</v>
      </c>
      <c r="Q443" s="511" t="str">
        <f>IF(Tabla1[[#This Row],[Descripción]]="","",_xlfn.XLOOKUP(Tabla1[[#This Row],[Descripción]],Tabla10[Descripción],Tabla10[CODIGO PRESUPUESTARIO],0))</f>
        <v>2.2.3.1.01</v>
      </c>
      <c r="R443" s="500" t="s">
        <v>2001</v>
      </c>
    </row>
    <row r="444" spans="2:18" ht="25.5">
      <c r="B444" s="190" t="e">
        <f>IF('Formulario PPGR3'!$G444="","",CONCATENATE('Formulario PPGR3'!$C444,".",'Formulario PPGR3'!$D444,".",'Formulario PPGR3'!$E444,".",'Formulario PPGR3'!$F444))</f>
        <v>#REF!</v>
      </c>
      <c r="C444" s="190" t="e">
        <f>IF('Formulario PPGR3'!$G444="","",'Formulario PPGR1'!#REF!)</f>
        <v>#REF!</v>
      </c>
      <c r="D444" s="190" t="e">
        <f>IF('Formulario PPGR3'!$G444="","",'Formulario PPGR1'!#REF!)</f>
        <v>#REF!</v>
      </c>
      <c r="E444" s="190" t="e">
        <f>IF('Formulario PPGR3'!$G444="","",'Formulario PPGR1'!#REF!)</f>
        <v>#REF!</v>
      </c>
      <c r="F444" s="190" t="e">
        <f>IF('Formulario PPGR3'!$G444="","",'Formulario PPGR1'!#REF!)</f>
        <v>#REF!</v>
      </c>
      <c r="G444" s="507" t="s">
        <v>580</v>
      </c>
      <c r="H444" s="497" t="str" cm="1">
        <f t="array" ref="H444">IF(Tabla1[[#This Row],[Código_Actividad]]="","",_xlfn.XLOOKUP(Tabla1[[#This Row],[Código_Actividad]],CodigoActividad,Tabla2[Actividades Programables Presupuestables],"",0))</f>
        <v>Supervisión a los SAIs para impulsar el llenado de la ficha de caracterización a poblaciones claves.</v>
      </c>
      <c r="I444" s="498">
        <f>IFERROR(VLOOKUP('Formulario PPGR3'!$G444,'Formulario PPGR2'!$H$9:$V$721,15,FALSE),"")</f>
        <v>10</v>
      </c>
      <c r="J444" s="502" t="s">
        <v>2002</v>
      </c>
      <c r="K444" s="500" t="s">
        <v>2061</v>
      </c>
      <c r="L444" s="501" t="s">
        <v>2003</v>
      </c>
      <c r="M444" s="499" t="str">
        <f>IF(Tabla1[[#This Row],[Descripción]]="","",_xlfn.XLOOKUP(Tabla1[[#This Row],[Descripción]],Tabla10[Descripción],Tabla10[Unidad de Medida],"",0))</f>
        <v>galon</v>
      </c>
      <c r="N444" s="509">
        <v>80</v>
      </c>
      <c r="O444" s="511">
        <f>IF(Tabla1[[#This Row],[Descripción]]="","",_xlfn.XLOOKUP(Tabla1[[#This Row],[Descripción]],Tabla10[Descripción],Tabla10[Precio Unitario],0))</f>
        <v>240</v>
      </c>
      <c r="P444" s="511">
        <f>IF(Tabla1[[#This Row],[Cantidad de Insumos]]="","",Tabla1[[#This Row],[Precio Unitario]]*Tabla1[[#This Row],[Cantidad de Insumos]])</f>
        <v>19200</v>
      </c>
      <c r="Q444" s="511" t="str">
        <f>IF(Tabla1[[#This Row],[Descripción]]="","",_xlfn.XLOOKUP(Tabla1[[#This Row],[Descripción]],Tabla10[Descripción],Tabla10[CODIGO PRESUPUESTARIO],0))</f>
        <v>2.3.7.1.02</v>
      </c>
      <c r="R444" s="500" t="s">
        <v>2001</v>
      </c>
    </row>
    <row r="445" spans="2:18" ht="51">
      <c r="B445" s="190" t="e">
        <f>IF('Formulario PPGR3'!$G445="","",CONCATENATE('Formulario PPGR3'!$C445,".",'Formulario PPGR3'!$D445,".",'Formulario PPGR3'!$E445,".",'Formulario PPGR3'!$F445))</f>
        <v>#REF!</v>
      </c>
      <c r="C445" s="190" t="e">
        <f>IF('Formulario PPGR3'!$G445="","",'Formulario PPGR1'!#REF!)</f>
        <v>#REF!</v>
      </c>
      <c r="D445" s="190" t="e">
        <f>IF('Formulario PPGR3'!$G445="","",'Formulario PPGR1'!#REF!)</f>
        <v>#REF!</v>
      </c>
      <c r="E445" s="190" t="e">
        <f>IF('Formulario PPGR3'!$G445="","",'Formulario PPGR1'!#REF!)</f>
        <v>#REF!</v>
      </c>
      <c r="F445" s="190" t="e">
        <f>IF('Formulario PPGR3'!$G445="","",'Formulario PPGR1'!#REF!)</f>
        <v>#REF!</v>
      </c>
      <c r="G445" s="507" t="s">
        <v>582</v>
      </c>
      <c r="H445" s="497" t="str" cm="1">
        <f t="array" ref="H445">IF(Tabla1[[#This Row],[Código_Actividad]]="","",_xlfn.XLOOKUP(Tabla1[[#This Row],[Código_Actividad]],CodigoActividad,Tabla2[Actividades Programables Presupuestables],"",0))</f>
        <v>Supervisión de los Servicios de Preexposición al VIH (PrEP) en los Establecimientos de Salud, para el fortalecimiento Integral de la Estrategia de Prevención del VIH.</v>
      </c>
      <c r="I445" s="498">
        <f>IFERROR(VLOOKUP('Formulario PPGR3'!$G445,'Formulario PPGR2'!$H$9:$V$721,15,FALSE),"")</f>
        <v>16</v>
      </c>
      <c r="J445" s="502" t="s">
        <v>2004</v>
      </c>
      <c r="K445" s="500" t="s">
        <v>2060</v>
      </c>
      <c r="L445" s="501" t="s">
        <v>2005</v>
      </c>
      <c r="M445" s="499" t="str">
        <f>IF(Tabla1[[#This Row],[Descripción]]="","",_xlfn.XLOOKUP(Tabla1[[#This Row],[Descripción]],Tabla10[Descripción],Tabla10[Unidad de Medida],"",0))</f>
        <v>Depósito</v>
      </c>
      <c r="N445" s="509">
        <v>32</v>
      </c>
      <c r="O445" s="511">
        <f>IF(Tabla1[[#This Row],[Descripción]]="","",_xlfn.XLOOKUP(Tabla1[[#This Row],[Descripción]],Tabla10[Descripción],Tabla10[Precio Unitario],0))</f>
        <v>2150</v>
      </c>
      <c r="P445" s="511">
        <f>IF(Tabla1[[#This Row],[Cantidad de Insumos]]="","",Tabla1[[#This Row],[Precio Unitario]]*Tabla1[[#This Row],[Cantidad de Insumos]])</f>
        <v>68800</v>
      </c>
      <c r="Q445" s="511" t="str">
        <f>IF(Tabla1[[#This Row],[Descripción]]="","",_xlfn.XLOOKUP(Tabla1[[#This Row],[Descripción]],Tabla10[Descripción],Tabla10[CODIGO PRESUPUESTARIO],0))</f>
        <v>2.2.3.1.01</v>
      </c>
      <c r="R445" s="500" t="s">
        <v>2001</v>
      </c>
    </row>
    <row r="446" spans="2:18" ht="51">
      <c r="B446" s="190" t="e">
        <f>IF('Formulario PPGR3'!$G446="","",CONCATENATE('Formulario PPGR3'!$C446,".",'Formulario PPGR3'!$D446,".",'Formulario PPGR3'!$E446,".",'Formulario PPGR3'!$F446))</f>
        <v>#REF!</v>
      </c>
      <c r="C446" s="190" t="e">
        <f>IF('Formulario PPGR3'!$G446="","",'Formulario PPGR1'!#REF!)</f>
        <v>#REF!</v>
      </c>
      <c r="D446" s="190" t="e">
        <f>IF('Formulario PPGR3'!$G446="","",'Formulario PPGR1'!#REF!)</f>
        <v>#REF!</v>
      </c>
      <c r="E446" s="190" t="e">
        <f>IF('Formulario PPGR3'!$G446="","",'Formulario PPGR1'!#REF!)</f>
        <v>#REF!</v>
      </c>
      <c r="F446" s="190" t="e">
        <f>IF('Formulario PPGR3'!$G446="","",'Formulario PPGR1'!#REF!)</f>
        <v>#REF!</v>
      </c>
      <c r="G446" s="507" t="s">
        <v>582</v>
      </c>
      <c r="H446" s="497" t="str" cm="1">
        <f t="array" ref="H446">IF(Tabla1[[#This Row],[Código_Actividad]]="","",_xlfn.XLOOKUP(Tabla1[[#This Row],[Código_Actividad]],CodigoActividad,Tabla2[Actividades Programables Presupuestables],"",0))</f>
        <v>Supervisión de los Servicios de Preexposición al VIH (PrEP) en los Establecimientos de Salud, para el fortalecimiento Integral de la Estrategia de Prevención del VIH.</v>
      </c>
      <c r="I446" s="498">
        <f>IFERROR(VLOOKUP('Formulario PPGR3'!$G446,'Formulario PPGR2'!$H$9:$V$721,15,FALSE),"")</f>
        <v>16</v>
      </c>
      <c r="J446" s="502" t="s">
        <v>2004</v>
      </c>
      <c r="K446" s="500" t="s">
        <v>2060</v>
      </c>
      <c r="L446" s="501" t="s">
        <v>2006</v>
      </c>
      <c r="M446" s="499" t="str">
        <f>IF(Tabla1[[#This Row],[Descripción]]="","",_xlfn.XLOOKUP(Tabla1[[#This Row],[Descripción]],Tabla10[Descripción],Tabla10[Unidad de Medida],"",0))</f>
        <v>Depósito</v>
      </c>
      <c r="N446" s="509">
        <v>12</v>
      </c>
      <c r="O446" s="511">
        <f>IF(Tabla1[[#This Row],[Descripción]]="","",_xlfn.XLOOKUP(Tabla1[[#This Row],[Descripción]],Tabla10[Descripción],Tabla10[Precio Unitario],0))</f>
        <v>1700</v>
      </c>
      <c r="P446" s="511">
        <f>IF(Tabla1[[#This Row],[Cantidad de Insumos]]="","",Tabla1[[#This Row],[Precio Unitario]]*Tabla1[[#This Row],[Cantidad de Insumos]])</f>
        <v>20400</v>
      </c>
      <c r="Q446" s="511" t="str">
        <f>IF(Tabla1[[#This Row],[Descripción]]="","",_xlfn.XLOOKUP(Tabla1[[#This Row],[Descripción]],Tabla10[Descripción],Tabla10[CODIGO PRESUPUESTARIO],0))</f>
        <v>2.2.3.1.01</v>
      </c>
      <c r="R446" s="500" t="s">
        <v>2001</v>
      </c>
    </row>
    <row r="447" spans="2:18" ht="51">
      <c r="B447" s="190" t="e">
        <f>IF('Formulario PPGR3'!$G447="","",CONCATENATE('Formulario PPGR3'!$C447,".",'Formulario PPGR3'!$D447,".",'Formulario PPGR3'!$E447,".",'Formulario PPGR3'!$F447))</f>
        <v>#REF!</v>
      </c>
      <c r="C447" s="190" t="e">
        <f>IF('Formulario PPGR3'!$G447="","",'Formulario PPGR1'!#REF!)</f>
        <v>#REF!</v>
      </c>
      <c r="D447" s="190" t="e">
        <f>IF('Formulario PPGR3'!$G447="","",'Formulario PPGR1'!#REF!)</f>
        <v>#REF!</v>
      </c>
      <c r="E447" s="190" t="e">
        <f>IF('Formulario PPGR3'!$G447="","",'Formulario PPGR1'!#REF!)</f>
        <v>#REF!</v>
      </c>
      <c r="F447" s="190" t="e">
        <f>IF('Formulario PPGR3'!$G447="","",'Formulario PPGR1'!#REF!)</f>
        <v>#REF!</v>
      </c>
      <c r="G447" s="507" t="s">
        <v>582</v>
      </c>
      <c r="H447" s="497" t="str" cm="1">
        <f t="array" ref="H447">IF(Tabla1[[#This Row],[Código_Actividad]]="","",_xlfn.XLOOKUP(Tabla1[[#This Row],[Código_Actividad]],CodigoActividad,Tabla2[Actividades Programables Presupuestables],"",0))</f>
        <v>Supervisión de los Servicios de Preexposición al VIH (PrEP) en los Establecimientos de Salud, para el fortalecimiento Integral de la Estrategia de Prevención del VIH.</v>
      </c>
      <c r="I447" s="498">
        <f>IFERROR(VLOOKUP('Formulario PPGR3'!$G447,'Formulario PPGR2'!$H$9:$V$721,15,FALSE),"")</f>
        <v>16</v>
      </c>
      <c r="J447" s="502" t="s">
        <v>2002</v>
      </c>
      <c r="K447" s="500" t="s">
        <v>2061</v>
      </c>
      <c r="L447" s="501" t="s">
        <v>2003</v>
      </c>
      <c r="M447" s="499" t="str">
        <f>IF(Tabla1[[#This Row],[Descripción]]="","",_xlfn.XLOOKUP(Tabla1[[#This Row],[Descripción]],Tabla10[Descripción],Tabla10[Unidad de Medida],"",0))</f>
        <v>galon</v>
      </c>
      <c r="N447" s="509">
        <v>135</v>
      </c>
      <c r="O447" s="511">
        <f>IF(Tabla1[[#This Row],[Descripción]]="","",_xlfn.XLOOKUP(Tabla1[[#This Row],[Descripción]],Tabla10[Descripción],Tabla10[Precio Unitario],0))</f>
        <v>240</v>
      </c>
      <c r="P447" s="511">
        <f>IF(Tabla1[[#This Row],[Cantidad de Insumos]]="","",Tabla1[[#This Row],[Precio Unitario]]*Tabla1[[#This Row],[Cantidad de Insumos]])</f>
        <v>32400</v>
      </c>
      <c r="Q447" s="511" t="str">
        <f>IF(Tabla1[[#This Row],[Descripción]]="","",_xlfn.XLOOKUP(Tabla1[[#This Row],[Descripción]],Tabla10[Descripción],Tabla10[CODIGO PRESUPUESTARIO],0))</f>
        <v>2.3.7.1.02</v>
      </c>
      <c r="R447" s="500" t="s">
        <v>2001</v>
      </c>
    </row>
    <row r="448" spans="2:18" ht="38.25">
      <c r="B448" s="190" t="e">
        <f>IF('Formulario PPGR3'!$G448="","",CONCATENATE('Formulario PPGR3'!$C448,".",'Formulario PPGR3'!$D448,".",'Formulario PPGR3'!$E448,".",'Formulario PPGR3'!$F448))</f>
        <v>#REF!</v>
      </c>
      <c r="C448" s="190" t="e">
        <f>IF('Formulario PPGR3'!$G448="","",'Formulario PPGR1'!#REF!)</f>
        <v>#REF!</v>
      </c>
      <c r="D448" s="190" t="e">
        <f>IF('Formulario PPGR3'!$G448="","",'Formulario PPGR1'!#REF!)</f>
        <v>#REF!</v>
      </c>
      <c r="E448" s="190" t="e">
        <f>IF('Formulario PPGR3'!$G448="","",'Formulario PPGR1'!#REF!)</f>
        <v>#REF!</v>
      </c>
      <c r="F448" s="190" t="e">
        <f>IF('Formulario PPGR3'!$G448="","",'Formulario PPGR1'!#REF!)</f>
        <v>#REF!</v>
      </c>
      <c r="G448" s="507" t="s">
        <v>584</v>
      </c>
      <c r="H448" s="497" t="str" cm="1">
        <f t="array" ref="H448">IF(Tabla1[[#This Row],[Código_Actividad]]="","",_xlfn.XLOOKUP(Tabla1[[#This Row],[Código_Actividad]],CodigoActividad,Tabla2[Actividades Programables Presupuestables],"",0))</f>
        <v>Seguimiento a la implementación del Módulo de Psicología en el FAPPS para fortalecer la adherencia al tratamiento ARV.</v>
      </c>
      <c r="I448" s="498">
        <f>IFERROR(VLOOKUP('Formulario PPGR3'!$G448,'Formulario PPGR2'!$H$9:$V$721,15,FALSE),"")</f>
        <v>20</v>
      </c>
      <c r="J448" s="502" t="s">
        <v>2004</v>
      </c>
      <c r="K448" s="500" t="s">
        <v>2060</v>
      </c>
      <c r="L448" s="501" t="s">
        <v>2005</v>
      </c>
      <c r="M448" s="499" t="str">
        <f>IF(Tabla1[[#This Row],[Descripción]]="","",_xlfn.XLOOKUP(Tabla1[[#This Row],[Descripción]],Tabla10[Descripción],Tabla10[Unidad de Medida],"",0))</f>
        <v>Depósito</v>
      </c>
      <c r="N448" s="509">
        <v>40</v>
      </c>
      <c r="O448" s="511">
        <f>IF(Tabla1[[#This Row],[Descripción]]="","",_xlfn.XLOOKUP(Tabla1[[#This Row],[Descripción]],Tabla10[Descripción],Tabla10[Precio Unitario],0))</f>
        <v>2150</v>
      </c>
      <c r="P448" s="511">
        <f>IF(Tabla1[[#This Row],[Cantidad de Insumos]]="","",Tabla1[[#This Row],[Precio Unitario]]*Tabla1[[#This Row],[Cantidad de Insumos]])</f>
        <v>86000</v>
      </c>
      <c r="Q448" s="511" t="str">
        <f>IF(Tabla1[[#This Row],[Descripción]]="","",_xlfn.XLOOKUP(Tabla1[[#This Row],[Descripción]],Tabla10[Descripción],Tabla10[CODIGO PRESUPUESTARIO],0))</f>
        <v>2.2.3.1.01</v>
      </c>
      <c r="R448" s="500" t="s">
        <v>2001</v>
      </c>
    </row>
    <row r="449" spans="2:18" ht="38.25">
      <c r="B449" s="190" t="e">
        <f>IF('Formulario PPGR3'!$G449="","",CONCATENATE('Formulario PPGR3'!$C449,".",'Formulario PPGR3'!$D449,".",'Formulario PPGR3'!$E449,".",'Formulario PPGR3'!$F449))</f>
        <v>#REF!</v>
      </c>
      <c r="C449" s="190" t="e">
        <f>IF('Formulario PPGR3'!$G449="","",'Formulario PPGR1'!#REF!)</f>
        <v>#REF!</v>
      </c>
      <c r="D449" s="190" t="e">
        <f>IF('Formulario PPGR3'!$G449="","",'Formulario PPGR1'!#REF!)</f>
        <v>#REF!</v>
      </c>
      <c r="E449" s="190" t="e">
        <f>IF('Formulario PPGR3'!$G449="","",'Formulario PPGR1'!#REF!)</f>
        <v>#REF!</v>
      </c>
      <c r="F449" s="190" t="e">
        <f>IF('Formulario PPGR3'!$G449="","",'Formulario PPGR1'!#REF!)</f>
        <v>#REF!</v>
      </c>
      <c r="G449" s="507" t="s">
        <v>584</v>
      </c>
      <c r="H449" s="497" t="str" cm="1">
        <f t="array" ref="H449">IF(Tabla1[[#This Row],[Código_Actividad]]="","",_xlfn.XLOOKUP(Tabla1[[#This Row],[Código_Actividad]],CodigoActividad,Tabla2[Actividades Programables Presupuestables],"",0))</f>
        <v>Seguimiento a la implementación del Módulo de Psicología en el FAPPS para fortalecer la adherencia al tratamiento ARV.</v>
      </c>
      <c r="I449" s="498">
        <f>IFERROR(VLOOKUP('Formulario PPGR3'!$G449,'Formulario PPGR2'!$H$9:$V$721,15,FALSE),"")</f>
        <v>20</v>
      </c>
      <c r="J449" s="502" t="s">
        <v>2004</v>
      </c>
      <c r="K449" s="500" t="s">
        <v>2060</v>
      </c>
      <c r="L449" s="501" t="s">
        <v>2006</v>
      </c>
      <c r="M449" s="499" t="str">
        <f>IF(Tabla1[[#This Row],[Descripción]]="","",_xlfn.XLOOKUP(Tabla1[[#This Row],[Descripción]],Tabla10[Descripción],Tabla10[Unidad de Medida],"",0))</f>
        <v>Depósito</v>
      </c>
      <c r="N449" s="509">
        <v>20</v>
      </c>
      <c r="O449" s="511">
        <f>IF(Tabla1[[#This Row],[Descripción]]="","",_xlfn.XLOOKUP(Tabla1[[#This Row],[Descripción]],Tabla10[Descripción],Tabla10[Precio Unitario],0))</f>
        <v>1700</v>
      </c>
      <c r="P449" s="511">
        <f>IF(Tabla1[[#This Row],[Cantidad de Insumos]]="","",Tabla1[[#This Row],[Precio Unitario]]*Tabla1[[#This Row],[Cantidad de Insumos]])</f>
        <v>34000</v>
      </c>
      <c r="Q449" s="511" t="str">
        <f>IF(Tabla1[[#This Row],[Descripción]]="","",_xlfn.XLOOKUP(Tabla1[[#This Row],[Descripción]],Tabla10[Descripción],Tabla10[CODIGO PRESUPUESTARIO],0))</f>
        <v>2.2.3.1.01</v>
      </c>
      <c r="R449" s="500" t="s">
        <v>2001</v>
      </c>
    </row>
    <row r="450" spans="2:18" ht="38.25">
      <c r="B450" s="190" t="e">
        <f>IF('Formulario PPGR3'!$G450="","",CONCATENATE('Formulario PPGR3'!$C450,".",'Formulario PPGR3'!$D450,".",'Formulario PPGR3'!$E450,".",'Formulario PPGR3'!$F450))</f>
        <v>#REF!</v>
      </c>
      <c r="C450" s="190" t="e">
        <f>IF('Formulario PPGR3'!$G450="","",'Formulario PPGR1'!#REF!)</f>
        <v>#REF!</v>
      </c>
      <c r="D450" s="190" t="e">
        <f>IF('Formulario PPGR3'!$G450="","",'Formulario PPGR1'!#REF!)</f>
        <v>#REF!</v>
      </c>
      <c r="E450" s="190" t="e">
        <f>IF('Formulario PPGR3'!$G450="","",'Formulario PPGR1'!#REF!)</f>
        <v>#REF!</v>
      </c>
      <c r="F450" s="190" t="e">
        <f>IF('Formulario PPGR3'!$G450="","",'Formulario PPGR1'!#REF!)</f>
        <v>#REF!</v>
      </c>
      <c r="G450" s="507" t="s">
        <v>584</v>
      </c>
      <c r="H450" s="497" t="str" cm="1">
        <f t="array" ref="H450">IF(Tabla1[[#This Row],[Código_Actividad]]="","",_xlfn.XLOOKUP(Tabla1[[#This Row],[Código_Actividad]],CodigoActividad,Tabla2[Actividades Programables Presupuestables],"",0))</f>
        <v>Seguimiento a la implementación del Módulo de Psicología en el FAPPS para fortalecer la adherencia al tratamiento ARV.</v>
      </c>
      <c r="I450" s="498">
        <f>IFERROR(VLOOKUP('Formulario PPGR3'!$G450,'Formulario PPGR2'!$H$9:$V$721,15,FALSE),"")</f>
        <v>20</v>
      </c>
      <c r="J450" s="502" t="s">
        <v>2002</v>
      </c>
      <c r="K450" s="500" t="s">
        <v>2061</v>
      </c>
      <c r="L450" s="501" t="s">
        <v>2003</v>
      </c>
      <c r="M450" s="499" t="str">
        <f>IF(Tabla1[[#This Row],[Descripción]]="","",_xlfn.XLOOKUP(Tabla1[[#This Row],[Descripción]],Tabla10[Descripción],Tabla10[Unidad de Medida],"",0))</f>
        <v>galon</v>
      </c>
      <c r="N450" s="509">
        <v>250</v>
      </c>
      <c r="O450" s="511">
        <f>IF(Tabla1[[#This Row],[Descripción]]="","",_xlfn.XLOOKUP(Tabla1[[#This Row],[Descripción]],Tabla10[Descripción],Tabla10[Precio Unitario],0))</f>
        <v>240</v>
      </c>
      <c r="P450" s="511">
        <f>IF(Tabla1[[#This Row],[Cantidad de Insumos]]="","",Tabla1[[#This Row],[Precio Unitario]]*Tabla1[[#This Row],[Cantidad de Insumos]])</f>
        <v>60000</v>
      </c>
      <c r="Q450" s="511" t="str">
        <f>IF(Tabla1[[#This Row],[Descripción]]="","",_xlfn.XLOOKUP(Tabla1[[#This Row],[Descripción]],Tabla10[Descripción],Tabla10[CODIGO PRESUPUESTARIO],0))</f>
        <v>2.3.7.1.02</v>
      </c>
      <c r="R450" s="500" t="s">
        <v>2001</v>
      </c>
    </row>
    <row r="451" spans="2:18" ht="38.25">
      <c r="B451" s="190" t="e">
        <f>IF('Formulario PPGR3'!$G451="","",CONCATENATE('Formulario PPGR3'!$C451,".",'Formulario PPGR3'!$D451,".",'Formulario PPGR3'!$E451,".",'Formulario PPGR3'!$F451))</f>
        <v>#REF!</v>
      </c>
      <c r="C451" s="190" t="e">
        <f>IF('Formulario PPGR3'!$G451="","",'Formulario PPGR1'!#REF!)</f>
        <v>#REF!</v>
      </c>
      <c r="D451" s="190" t="e">
        <f>IF('Formulario PPGR3'!$G451="","",'Formulario PPGR1'!#REF!)</f>
        <v>#REF!</v>
      </c>
      <c r="E451" s="190" t="e">
        <f>IF('Formulario PPGR3'!$G451="","",'Formulario PPGR1'!#REF!)</f>
        <v>#REF!</v>
      </c>
      <c r="F451" s="190" t="e">
        <f>IF('Formulario PPGR3'!$G451="","",'Formulario PPGR1'!#REF!)</f>
        <v>#REF!</v>
      </c>
      <c r="G451" s="507" t="s">
        <v>586</v>
      </c>
      <c r="H451" s="497" t="str" cm="1">
        <f t="array" ref="H451">IF(Tabla1[[#This Row],[Código_Actividad]]="","",_xlfn.XLOOKUP(Tabla1[[#This Row],[Código_Actividad]],CodigoActividad,Tabla2[Actividades Programables Presupuestables],"",0))</f>
        <v>Visitas de seguimiento a la implementación del registro de dispensación de medicamentos ARV en los SAIs-Farmacias de los EES priorizados.</v>
      </c>
      <c r="I451" s="498">
        <f>IFERROR(VLOOKUP('Formulario PPGR3'!$G451,'Formulario PPGR2'!$H$9:$V$721,15,FALSE),"")</f>
        <v>10</v>
      </c>
      <c r="J451" s="502" t="s">
        <v>2004</v>
      </c>
      <c r="K451" s="500" t="s">
        <v>2060</v>
      </c>
      <c r="L451" s="501" t="s">
        <v>2005</v>
      </c>
      <c r="M451" s="499" t="str">
        <f>IF(Tabla1[[#This Row],[Descripción]]="","",_xlfn.XLOOKUP(Tabla1[[#This Row],[Descripción]],Tabla10[Descripción],Tabla10[Unidad de Medida],"",0))</f>
        <v>Depósito</v>
      </c>
      <c r="N451" s="509">
        <v>20</v>
      </c>
      <c r="O451" s="511">
        <f>IF(Tabla1[[#This Row],[Descripción]]="","",_xlfn.XLOOKUP(Tabla1[[#This Row],[Descripción]],Tabla10[Descripción],Tabla10[Precio Unitario],0))</f>
        <v>2150</v>
      </c>
      <c r="P451" s="511">
        <f>IF(Tabla1[[#This Row],[Cantidad de Insumos]]="","",Tabla1[[#This Row],[Precio Unitario]]*Tabla1[[#This Row],[Cantidad de Insumos]])</f>
        <v>43000</v>
      </c>
      <c r="Q451" s="511" t="str">
        <f>IF(Tabla1[[#This Row],[Descripción]]="","",_xlfn.XLOOKUP(Tabla1[[#This Row],[Descripción]],Tabla10[Descripción],Tabla10[CODIGO PRESUPUESTARIO],0))</f>
        <v>2.2.3.1.01</v>
      </c>
      <c r="R451" s="500" t="s">
        <v>2001</v>
      </c>
    </row>
    <row r="452" spans="2:18" ht="38.25">
      <c r="B452" s="190" t="e">
        <f>IF('Formulario PPGR3'!$G452="","",CONCATENATE('Formulario PPGR3'!$C452,".",'Formulario PPGR3'!$D452,".",'Formulario PPGR3'!$E452,".",'Formulario PPGR3'!$F452))</f>
        <v>#REF!</v>
      </c>
      <c r="C452" s="190" t="e">
        <f>IF('Formulario PPGR3'!$G452="","",'Formulario PPGR1'!#REF!)</f>
        <v>#REF!</v>
      </c>
      <c r="D452" s="190" t="e">
        <f>IF('Formulario PPGR3'!$G452="","",'Formulario PPGR1'!#REF!)</f>
        <v>#REF!</v>
      </c>
      <c r="E452" s="190" t="e">
        <f>IF('Formulario PPGR3'!$G452="","",'Formulario PPGR1'!#REF!)</f>
        <v>#REF!</v>
      </c>
      <c r="F452" s="190" t="e">
        <f>IF('Formulario PPGR3'!$G452="","",'Formulario PPGR1'!#REF!)</f>
        <v>#REF!</v>
      </c>
      <c r="G452" s="507" t="s">
        <v>586</v>
      </c>
      <c r="H452" s="497" t="str" cm="1">
        <f t="array" ref="H452">IF(Tabla1[[#This Row],[Código_Actividad]]="","",_xlfn.XLOOKUP(Tabla1[[#This Row],[Código_Actividad]],CodigoActividad,Tabla2[Actividades Programables Presupuestables],"",0))</f>
        <v>Visitas de seguimiento a la implementación del registro de dispensación de medicamentos ARV en los SAIs-Farmacias de los EES priorizados.</v>
      </c>
      <c r="I452" s="498">
        <f>IFERROR(VLOOKUP('Formulario PPGR3'!$G452,'Formulario PPGR2'!$H$9:$V$721,15,FALSE),"")</f>
        <v>10</v>
      </c>
      <c r="J452" s="502" t="s">
        <v>2004</v>
      </c>
      <c r="K452" s="500" t="s">
        <v>2060</v>
      </c>
      <c r="L452" s="501" t="s">
        <v>2006</v>
      </c>
      <c r="M452" s="499" t="str">
        <f>IF(Tabla1[[#This Row],[Descripción]]="","",_xlfn.XLOOKUP(Tabla1[[#This Row],[Descripción]],Tabla10[Descripción],Tabla10[Unidad de Medida],"",0))</f>
        <v>Depósito</v>
      </c>
      <c r="N452" s="509">
        <v>10</v>
      </c>
      <c r="O452" s="511">
        <f>IF(Tabla1[[#This Row],[Descripción]]="","",_xlfn.XLOOKUP(Tabla1[[#This Row],[Descripción]],Tabla10[Descripción],Tabla10[Precio Unitario],0))</f>
        <v>1700</v>
      </c>
      <c r="P452" s="511">
        <f>IF(Tabla1[[#This Row],[Cantidad de Insumos]]="","",Tabla1[[#This Row],[Precio Unitario]]*Tabla1[[#This Row],[Cantidad de Insumos]])</f>
        <v>17000</v>
      </c>
      <c r="Q452" s="511" t="str">
        <f>IF(Tabla1[[#This Row],[Descripción]]="","",_xlfn.XLOOKUP(Tabla1[[#This Row],[Descripción]],Tabla10[Descripción],Tabla10[CODIGO PRESUPUESTARIO],0))</f>
        <v>2.2.3.1.01</v>
      </c>
      <c r="R452" s="500" t="s">
        <v>2001</v>
      </c>
    </row>
    <row r="453" spans="2:18" ht="38.25">
      <c r="B453" s="190" t="e">
        <f>IF('Formulario PPGR3'!$G453="","",CONCATENATE('Formulario PPGR3'!$C453,".",'Formulario PPGR3'!$D453,".",'Formulario PPGR3'!$E453,".",'Formulario PPGR3'!$F453))</f>
        <v>#REF!</v>
      </c>
      <c r="C453" s="190" t="e">
        <f>IF('Formulario PPGR3'!$G453="","",'Formulario PPGR1'!#REF!)</f>
        <v>#REF!</v>
      </c>
      <c r="D453" s="190" t="e">
        <f>IF('Formulario PPGR3'!$G453="","",'Formulario PPGR1'!#REF!)</f>
        <v>#REF!</v>
      </c>
      <c r="E453" s="190" t="e">
        <f>IF('Formulario PPGR3'!$G453="","",'Formulario PPGR1'!#REF!)</f>
        <v>#REF!</v>
      </c>
      <c r="F453" s="190" t="e">
        <f>IF('Formulario PPGR3'!$G453="","",'Formulario PPGR1'!#REF!)</f>
        <v>#REF!</v>
      </c>
      <c r="G453" s="507" t="s">
        <v>586</v>
      </c>
      <c r="H453" s="497" t="str" cm="1">
        <f t="array" ref="H453">IF(Tabla1[[#This Row],[Código_Actividad]]="","",_xlfn.XLOOKUP(Tabla1[[#This Row],[Código_Actividad]],CodigoActividad,Tabla2[Actividades Programables Presupuestables],"",0))</f>
        <v>Visitas de seguimiento a la implementación del registro de dispensación de medicamentos ARV en los SAIs-Farmacias de los EES priorizados.</v>
      </c>
      <c r="I453" s="498">
        <f>IFERROR(VLOOKUP('Formulario PPGR3'!$G453,'Formulario PPGR2'!$H$9:$V$721,15,FALSE),"")</f>
        <v>10</v>
      </c>
      <c r="J453" s="502" t="s">
        <v>2002</v>
      </c>
      <c r="K453" s="500" t="s">
        <v>2061</v>
      </c>
      <c r="L453" s="501" t="s">
        <v>2003</v>
      </c>
      <c r="M453" s="499" t="str">
        <f>IF(Tabla1[[#This Row],[Descripción]]="","",_xlfn.XLOOKUP(Tabla1[[#This Row],[Descripción]],Tabla10[Descripción],Tabla10[Unidad de Medida],"",0))</f>
        <v>galon</v>
      </c>
      <c r="N453" s="509">
        <v>80</v>
      </c>
      <c r="O453" s="511">
        <f>IF(Tabla1[[#This Row],[Descripción]]="","",_xlfn.XLOOKUP(Tabla1[[#This Row],[Descripción]],Tabla10[Descripción],Tabla10[Precio Unitario],0))</f>
        <v>240</v>
      </c>
      <c r="P453" s="511">
        <f>IF(Tabla1[[#This Row],[Cantidad de Insumos]]="","",Tabla1[[#This Row],[Precio Unitario]]*Tabla1[[#This Row],[Cantidad de Insumos]])</f>
        <v>19200</v>
      </c>
      <c r="Q453" s="511" t="str">
        <f>IF(Tabla1[[#This Row],[Descripción]]="","",_xlfn.XLOOKUP(Tabla1[[#This Row],[Descripción]],Tabla10[Descripción],Tabla10[CODIGO PRESUPUESTARIO],0))</f>
        <v>2.3.7.1.02</v>
      </c>
      <c r="R453" s="500" t="s">
        <v>2001</v>
      </c>
    </row>
    <row r="454" spans="2:18" ht="38.25">
      <c r="B454" s="190" t="e">
        <f>IF('Formulario PPGR3'!$G454="","",CONCATENATE('Formulario PPGR3'!$C454,".",'Formulario PPGR3'!$D454,".",'Formulario PPGR3'!$E454,".",'Formulario PPGR3'!$F454))</f>
        <v>#REF!</v>
      </c>
      <c r="C454" s="190" t="e">
        <f>IF('Formulario PPGR3'!$G454="","",'Formulario PPGR1'!#REF!)</f>
        <v>#REF!</v>
      </c>
      <c r="D454" s="190" t="e">
        <f>IF('Formulario PPGR3'!$G454="","",'Formulario PPGR1'!#REF!)</f>
        <v>#REF!</v>
      </c>
      <c r="E454" s="190" t="e">
        <f>IF('Formulario PPGR3'!$G454="","",'Formulario PPGR1'!#REF!)</f>
        <v>#REF!</v>
      </c>
      <c r="F454" s="190" t="e">
        <f>IF('Formulario PPGR3'!$G454="","",'Formulario PPGR1'!#REF!)</f>
        <v>#REF!</v>
      </c>
      <c r="G454" s="507" t="s">
        <v>588</v>
      </c>
      <c r="H454" s="497" t="str" cm="1">
        <f t="array" ref="H454">IF(Tabla1[[#This Row],[Código_Actividad]]="","",_xlfn.XLOOKUP(Tabla1[[#This Row],[Código_Actividad]],CodigoActividad,Tabla2[Actividades Programables Presupuestables],"",0))</f>
        <v>Visitas de supervisión para la implementación de la estrategia de Profilaxis Post Exposición al VIH (PEP) y otras ITS.</v>
      </c>
      <c r="I454" s="498">
        <f>IFERROR(VLOOKUP('Formulario PPGR3'!$G454,'Formulario PPGR2'!$H$9:$V$721,15,FALSE),"")</f>
        <v>20</v>
      </c>
      <c r="J454" s="502" t="s">
        <v>2004</v>
      </c>
      <c r="K454" s="500" t="s">
        <v>2060</v>
      </c>
      <c r="L454" s="501" t="s">
        <v>2005</v>
      </c>
      <c r="M454" s="499" t="str">
        <f>IF(Tabla1[[#This Row],[Descripción]]="","",_xlfn.XLOOKUP(Tabla1[[#This Row],[Descripción]],Tabla10[Descripción],Tabla10[Unidad de Medida],"",0))</f>
        <v>Depósito</v>
      </c>
      <c r="N454" s="509">
        <v>40</v>
      </c>
      <c r="O454" s="511">
        <f>IF(Tabla1[[#This Row],[Descripción]]="","",_xlfn.XLOOKUP(Tabla1[[#This Row],[Descripción]],Tabla10[Descripción],Tabla10[Precio Unitario],0))</f>
        <v>2150</v>
      </c>
      <c r="P454" s="511">
        <f>IF(Tabla1[[#This Row],[Cantidad de Insumos]]="","",Tabla1[[#This Row],[Precio Unitario]]*Tabla1[[#This Row],[Cantidad de Insumos]])</f>
        <v>86000</v>
      </c>
      <c r="Q454" s="511" t="str">
        <f>IF(Tabla1[[#This Row],[Descripción]]="","",_xlfn.XLOOKUP(Tabla1[[#This Row],[Descripción]],Tabla10[Descripción],Tabla10[CODIGO PRESUPUESTARIO],0))</f>
        <v>2.2.3.1.01</v>
      </c>
      <c r="R454" s="500" t="s">
        <v>2001</v>
      </c>
    </row>
    <row r="455" spans="2:18" ht="38.25">
      <c r="B455" s="190" t="e">
        <f>IF('Formulario PPGR3'!$G455="","",CONCATENATE('Formulario PPGR3'!$C455,".",'Formulario PPGR3'!$D455,".",'Formulario PPGR3'!$E455,".",'Formulario PPGR3'!$F455))</f>
        <v>#REF!</v>
      </c>
      <c r="C455" s="190" t="e">
        <f>IF('Formulario PPGR3'!$G455="","",'Formulario PPGR1'!#REF!)</f>
        <v>#REF!</v>
      </c>
      <c r="D455" s="190" t="e">
        <f>IF('Formulario PPGR3'!$G455="","",'Formulario PPGR1'!#REF!)</f>
        <v>#REF!</v>
      </c>
      <c r="E455" s="190" t="e">
        <f>IF('Formulario PPGR3'!$G455="","",'Formulario PPGR1'!#REF!)</f>
        <v>#REF!</v>
      </c>
      <c r="F455" s="190" t="e">
        <f>IF('Formulario PPGR3'!$G455="","",'Formulario PPGR1'!#REF!)</f>
        <v>#REF!</v>
      </c>
      <c r="G455" s="507" t="s">
        <v>588</v>
      </c>
      <c r="H455" s="497" t="str" cm="1">
        <f t="array" ref="H455">IF(Tabla1[[#This Row],[Código_Actividad]]="","",_xlfn.XLOOKUP(Tabla1[[#This Row],[Código_Actividad]],CodigoActividad,Tabla2[Actividades Programables Presupuestables],"",0))</f>
        <v>Visitas de supervisión para la implementación de la estrategia de Profilaxis Post Exposición al VIH (PEP) y otras ITS.</v>
      </c>
      <c r="I455" s="498">
        <f>IFERROR(VLOOKUP('Formulario PPGR3'!$G455,'Formulario PPGR2'!$H$9:$V$721,15,FALSE),"")</f>
        <v>20</v>
      </c>
      <c r="J455" s="502" t="s">
        <v>2004</v>
      </c>
      <c r="K455" s="500" t="s">
        <v>2060</v>
      </c>
      <c r="L455" s="501" t="s">
        <v>2006</v>
      </c>
      <c r="M455" s="499" t="str">
        <f>IF(Tabla1[[#This Row],[Descripción]]="","",_xlfn.XLOOKUP(Tabla1[[#This Row],[Descripción]],Tabla10[Descripción],Tabla10[Unidad de Medida],"",0))</f>
        <v>Depósito</v>
      </c>
      <c r="N455" s="509">
        <v>20</v>
      </c>
      <c r="O455" s="511">
        <f>IF(Tabla1[[#This Row],[Descripción]]="","",_xlfn.XLOOKUP(Tabla1[[#This Row],[Descripción]],Tabla10[Descripción],Tabla10[Precio Unitario],0))</f>
        <v>1700</v>
      </c>
      <c r="P455" s="511">
        <f>IF(Tabla1[[#This Row],[Cantidad de Insumos]]="","",Tabla1[[#This Row],[Precio Unitario]]*Tabla1[[#This Row],[Cantidad de Insumos]])</f>
        <v>34000</v>
      </c>
      <c r="Q455" s="511" t="str">
        <f>IF(Tabla1[[#This Row],[Descripción]]="","",_xlfn.XLOOKUP(Tabla1[[#This Row],[Descripción]],Tabla10[Descripción],Tabla10[CODIGO PRESUPUESTARIO],0))</f>
        <v>2.2.3.1.01</v>
      </c>
      <c r="R455" s="500" t="s">
        <v>2001</v>
      </c>
    </row>
    <row r="456" spans="2:18" ht="38.25">
      <c r="B456" s="190" t="e">
        <f>IF('Formulario PPGR3'!$G456="","",CONCATENATE('Formulario PPGR3'!$C456,".",'Formulario PPGR3'!$D456,".",'Formulario PPGR3'!$E456,".",'Formulario PPGR3'!$F456))</f>
        <v>#REF!</v>
      </c>
      <c r="C456" s="190" t="e">
        <f>IF('Formulario PPGR3'!$G456="","",'Formulario PPGR1'!#REF!)</f>
        <v>#REF!</v>
      </c>
      <c r="D456" s="190" t="e">
        <f>IF('Formulario PPGR3'!$G456="","",'Formulario PPGR1'!#REF!)</f>
        <v>#REF!</v>
      </c>
      <c r="E456" s="190" t="e">
        <f>IF('Formulario PPGR3'!$G456="","",'Formulario PPGR1'!#REF!)</f>
        <v>#REF!</v>
      </c>
      <c r="F456" s="190" t="e">
        <f>IF('Formulario PPGR3'!$G456="","",'Formulario PPGR1'!#REF!)</f>
        <v>#REF!</v>
      </c>
      <c r="G456" s="507" t="s">
        <v>588</v>
      </c>
      <c r="H456" s="497" t="str" cm="1">
        <f t="array" ref="H456">IF(Tabla1[[#This Row],[Código_Actividad]]="","",_xlfn.XLOOKUP(Tabla1[[#This Row],[Código_Actividad]],CodigoActividad,Tabla2[Actividades Programables Presupuestables],"",0))</f>
        <v>Visitas de supervisión para la implementación de la estrategia de Profilaxis Post Exposición al VIH (PEP) y otras ITS.</v>
      </c>
      <c r="I456" s="498">
        <f>IFERROR(VLOOKUP('Formulario PPGR3'!$G456,'Formulario PPGR2'!$H$9:$V$721,15,FALSE),"")</f>
        <v>20</v>
      </c>
      <c r="J456" s="502" t="s">
        <v>2002</v>
      </c>
      <c r="K456" s="500" t="s">
        <v>2061</v>
      </c>
      <c r="L456" s="501" t="s">
        <v>2003</v>
      </c>
      <c r="M456" s="499" t="str">
        <f>IF(Tabla1[[#This Row],[Descripción]]="","",_xlfn.XLOOKUP(Tabla1[[#This Row],[Descripción]],Tabla10[Descripción],Tabla10[Unidad de Medida],"",0))</f>
        <v>galon</v>
      </c>
      <c r="N456" s="509">
        <v>250</v>
      </c>
      <c r="O456" s="511">
        <f>IF(Tabla1[[#This Row],[Descripción]]="","",_xlfn.XLOOKUP(Tabla1[[#This Row],[Descripción]],Tabla10[Descripción],Tabla10[Precio Unitario],0))</f>
        <v>240</v>
      </c>
      <c r="P456" s="511">
        <f>IF(Tabla1[[#This Row],[Cantidad de Insumos]]="","",Tabla1[[#This Row],[Precio Unitario]]*Tabla1[[#This Row],[Cantidad de Insumos]])</f>
        <v>60000</v>
      </c>
      <c r="Q456" s="511" t="str">
        <f>IF(Tabla1[[#This Row],[Descripción]]="","",_xlfn.XLOOKUP(Tabla1[[#This Row],[Descripción]],Tabla10[Descripción],Tabla10[CODIGO PRESUPUESTARIO],0))</f>
        <v>2.3.7.1.02</v>
      </c>
      <c r="R456" s="500" t="s">
        <v>2001</v>
      </c>
    </row>
    <row r="457" spans="2:18" ht="63.75">
      <c r="B457" s="190" t="e">
        <f>IF('Formulario PPGR3'!$G457="","",CONCATENATE('Formulario PPGR3'!$C457,".",'Formulario PPGR3'!$D457,".",'Formulario PPGR3'!$E457,".",'Formulario PPGR3'!$F457))</f>
        <v>#REF!</v>
      </c>
      <c r="C457" s="190" t="e">
        <f>IF('Formulario PPGR3'!$G457="","",'Formulario PPGR1'!#REF!)</f>
        <v>#REF!</v>
      </c>
      <c r="D457" s="190" t="e">
        <f>IF('Formulario PPGR3'!$G457="","",'Formulario PPGR1'!#REF!)</f>
        <v>#REF!</v>
      </c>
      <c r="E457" s="190" t="e">
        <f>IF('Formulario PPGR3'!$G457="","",'Formulario PPGR1'!#REF!)</f>
        <v>#REF!</v>
      </c>
      <c r="F457" s="190" t="e">
        <f>IF('Formulario PPGR3'!$G457="","",'Formulario PPGR1'!#REF!)</f>
        <v>#REF!</v>
      </c>
      <c r="G457" s="507" t="s">
        <v>590</v>
      </c>
      <c r="H457" s="497" t="str" cm="1">
        <f t="array" ref="H457">IF(Tabla1[[#This Row],[Código_Actividad]]="","",_xlfn.XLOOKUP(Tabla1[[#This Row],[Código_Actividad]],CodigoActividad,Tabla2[Actividades Programables Presupuestables],"",0))</f>
        <v>Aplicación de encuesta de satisfacción dirigida a los pacientes de los Servicios de Atención Integral para evaluar la calidad de la atención e identificar áreas de mejora, con el fin de generar propuestas que impulsen cambios en la atención.</v>
      </c>
      <c r="I457" s="498">
        <f>IFERROR(VLOOKUP('Formulario PPGR3'!$G457,'Formulario PPGR2'!$H$9:$V$721,15,FALSE),"")</f>
        <v>20</v>
      </c>
      <c r="J457" s="502" t="s">
        <v>2004</v>
      </c>
      <c r="K457" s="500" t="s">
        <v>2060</v>
      </c>
      <c r="L457" s="501" t="s">
        <v>2005</v>
      </c>
      <c r="M457" s="499" t="str">
        <f>IF(Tabla1[[#This Row],[Descripción]]="","",_xlfn.XLOOKUP(Tabla1[[#This Row],[Descripción]],Tabla10[Descripción],Tabla10[Unidad de Medida],"",0))</f>
        <v>Depósito</v>
      </c>
      <c r="N457" s="509">
        <v>40</v>
      </c>
      <c r="O457" s="511">
        <f>IF(Tabla1[[#This Row],[Descripción]]="","",_xlfn.XLOOKUP(Tabla1[[#This Row],[Descripción]],Tabla10[Descripción],Tabla10[Precio Unitario],0))</f>
        <v>2150</v>
      </c>
      <c r="P457" s="511">
        <f>IF(Tabla1[[#This Row],[Cantidad de Insumos]]="","",Tabla1[[#This Row],[Precio Unitario]]*Tabla1[[#This Row],[Cantidad de Insumos]])</f>
        <v>86000</v>
      </c>
      <c r="Q457" s="511" t="str">
        <f>IF(Tabla1[[#This Row],[Descripción]]="","",_xlfn.XLOOKUP(Tabla1[[#This Row],[Descripción]],Tabla10[Descripción],Tabla10[CODIGO PRESUPUESTARIO],0))</f>
        <v>2.2.3.1.01</v>
      </c>
      <c r="R457" s="500" t="s">
        <v>2001</v>
      </c>
    </row>
    <row r="458" spans="2:18" ht="63.75">
      <c r="B458" s="190" t="e">
        <f>IF('Formulario PPGR3'!$G458="","",CONCATENATE('Formulario PPGR3'!$C458,".",'Formulario PPGR3'!$D458,".",'Formulario PPGR3'!$E458,".",'Formulario PPGR3'!$F458))</f>
        <v>#REF!</v>
      </c>
      <c r="C458" s="190" t="e">
        <f>IF('Formulario PPGR3'!$G458="","",'Formulario PPGR1'!#REF!)</f>
        <v>#REF!</v>
      </c>
      <c r="D458" s="190" t="e">
        <f>IF('Formulario PPGR3'!$G458="","",'Formulario PPGR1'!#REF!)</f>
        <v>#REF!</v>
      </c>
      <c r="E458" s="190" t="e">
        <f>IF('Formulario PPGR3'!$G458="","",'Formulario PPGR1'!#REF!)</f>
        <v>#REF!</v>
      </c>
      <c r="F458" s="190" t="e">
        <f>IF('Formulario PPGR3'!$G458="","",'Formulario PPGR1'!#REF!)</f>
        <v>#REF!</v>
      </c>
      <c r="G458" s="507" t="s">
        <v>590</v>
      </c>
      <c r="H458" s="497" t="str" cm="1">
        <f t="array" ref="H458">IF(Tabla1[[#This Row],[Código_Actividad]]="","",_xlfn.XLOOKUP(Tabla1[[#This Row],[Código_Actividad]],CodigoActividad,Tabla2[Actividades Programables Presupuestables],"",0))</f>
        <v>Aplicación de encuesta de satisfacción dirigida a los pacientes de los Servicios de Atención Integral para evaluar la calidad de la atención e identificar áreas de mejora, con el fin de generar propuestas que impulsen cambios en la atención.</v>
      </c>
      <c r="I458" s="498">
        <f>IFERROR(VLOOKUP('Formulario PPGR3'!$G458,'Formulario PPGR2'!$H$9:$V$721,15,FALSE),"")</f>
        <v>20</v>
      </c>
      <c r="J458" s="502" t="s">
        <v>2004</v>
      </c>
      <c r="K458" s="500" t="s">
        <v>2060</v>
      </c>
      <c r="L458" s="501" t="s">
        <v>2006</v>
      </c>
      <c r="M458" s="499" t="str">
        <f>IF(Tabla1[[#This Row],[Descripción]]="","",_xlfn.XLOOKUP(Tabla1[[#This Row],[Descripción]],Tabla10[Descripción],Tabla10[Unidad de Medida],"",0))</f>
        <v>Depósito</v>
      </c>
      <c r="N458" s="509">
        <v>20</v>
      </c>
      <c r="O458" s="511">
        <f>IF(Tabla1[[#This Row],[Descripción]]="","",_xlfn.XLOOKUP(Tabla1[[#This Row],[Descripción]],Tabla10[Descripción],Tabla10[Precio Unitario],0))</f>
        <v>1700</v>
      </c>
      <c r="P458" s="511">
        <f>IF(Tabla1[[#This Row],[Cantidad de Insumos]]="","",Tabla1[[#This Row],[Precio Unitario]]*Tabla1[[#This Row],[Cantidad de Insumos]])</f>
        <v>34000</v>
      </c>
      <c r="Q458" s="511" t="str">
        <f>IF(Tabla1[[#This Row],[Descripción]]="","",_xlfn.XLOOKUP(Tabla1[[#This Row],[Descripción]],Tabla10[Descripción],Tabla10[CODIGO PRESUPUESTARIO],0))</f>
        <v>2.2.3.1.01</v>
      </c>
      <c r="R458" s="500" t="s">
        <v>2001</v>
      </c>
    </row>
    <row r="459" spans="2:18" ht="63.75">
      <c r="B459" s="190" t="e">
        <f>IF('Formulario PPGR3'!$G459="","",CONCATENATE('Formulario PPGR3'!$C459,".",'Formulario PPGR3'!$D459,".",'Formulario PPGR3'!$E459,".",'Formulario PPGR3'!$F459))</f>
        <v>#REF!</v>
      </c>
      <c r="C459" s="190" t="e">
        <f>IF('Formulario PPGR3'!$G459="","",'Formulario PPGR1'!#REF!)</f>
        <v>#REF!</v>
      </c>
      <c r="D459" s="190" t="e">
        <f>IF('Formulario PPGR3'!$G459="","",'Formulario PPGR1'!#REF!)</f>
        <v>#REF!</v>
      </c>
      <c r="E459" s="190" t="e">
        <f>IF('Formulario PPGR3'!$G459="","",'Formulario PPGR1'!#REF!)</f>
        <v>#REF!</v>
      </c>
      <c r="F459" s="190" t="e">
        <f>IF('Formulario PPGR3'!$G459="","",'Formulario PPGR1'!#REF!)</f>
        <v>#REF!</v>
      </c>
      <c r="G459" s="507" t="s">
        <v>590</v>
      </c>
      <c r="H459" s="497" t="str" cm="1">
        <f t="array" ref="H459">IF(Tabla1[[#This Row],[Código_Actividad]]="","",_xlfn.XLOOKUP(Tabla1[[#This Row],[Código_Actividad]],CodigoActividad,Tabla2[Actividades Programables Presupuestables],"",0))</f>
        <v>Aplicación de encuesta de satisfacción dirigida a los pacientes de los Servicios de Atención Integral para evaluar la calidad de la atención e identificar áreas de mejora, con el fin de generar propuestas que impulsen cambios en la atención.</v>
      </c>
      <c r="I459" s="498">
        <f>IFERROR(VLOOKUP('Formulario PPGR3'!$G459,'Formulario PPGR2'!$H$9:$V$721,15,FALSE),"")</f>
        <v>20</v>
      </c>
      <c r="J459" s="502" t="s">
        <v>2002</v>
      </c>
      <c r="K459" s="500" t="s">
        <v>2061</v>
      </c>
      <c r="L459" s="501" t="s">
        <v>2003</v>
      </c>
      <c r="M459" s="499" t="str">
        <f>IF(Tabla1[[#This Row],[Descripción]]="","",_xlfn.XLOOKUP(Tabla1[[#This Row],[Descripción]],Tabla10[Descripción],Tabla10[Unidad de Medida],"",0))</f>
        <v>galon</v>
      </c>
      <c r="N459" s="509">
        <v>250</v>
      </c>
      <c r="O459" s="511">
        <f>IF(Tabla1[[#This Row],[Descripción]]="","",_xlfn.XLOOKUP(Tabla1[[#This Row],[Descripción]],Tabla10[Descripción],Tabla10[Precio Unitario],0))</f>
        <v>240</v>
      </c>
      <c r="P459" s="511">
        <f>IF(Tabla1[[#This Row],[Cantidad de Insumos]]="","",Tabla1[[#This Row],[Precio Unitario]]*Tabla1[[#This Row],[Cantidad de Insumos]])</f>
        <v>60000</v>
      </c>
      <c r="Q459" s="511" t="str">
        <f>IF(Tabla1[[#This Row],[Descripción]]="","",_xlfn.XLOOKUP(Tabla1[[#This Row],[Descripción]],Tabla10[Descripción],Tabla10[CODIGO PRESUPUESTARIO],0))</f>
        <v>2.3.7.1.02</v>
      </c>
      <c r="R459" s="500" t="s">
        <v>2001</v>
      </c>
    </row>
    <row r="460" spans="2:18" ht="38.25">
      <c r="B460" s="190" t="e">
        <f>IF('Formulario PPGR3'!$G460="","",CONCATENATE('Formulario PPGR3'!$C460,".",'Formulario PPGR3'!$D460,".",'Formulario PPGR3'!$E460,".",'Formulario PPGR3'!$F460))</f>
        <v>#REF!</v>
      </c>
      <c r="C460" s="190" t="e">
        <f>IF('Formulario PPGR3'!$G460="","",'Formulario PPGR1'!#REF!)</f>
        <v>#REF!</v>
      </c>
      <c r="D460" s="190" t="e">
        <f>IF('Formulario PPGR3'!$G460="","",'Formulario PPGR1'!#REF!)</f>
        <v>#REF!</v>
      </c>
      <c r="E460" s="190" t="e">
        <f>IF('Formulario PPGR3'!$G460="","",'Formulario PPGR1'!#REF!)</f>
        <v>#REF!</v>
      </c>
      <c r="F460" s="190" t="e">
        <f>IF('Formulario PPGR3'!$G460="","",'Formulario PPGR1'!#REF!)</f>
        <v>#REF!</v>
      </c>
      <c r="G460" s="507" t="s">
        <v>593</v>
      </c>
      <c r="H460" s="497" t="str" cm="1">
        <f t="array" ref="H460">IF(Tabla1[[#This Row],[Código_Actividad]]="","",_xlfn.XLOOKUP(Tabla1[[#This Row],[Código_Actividad]],CodigoActividad,Tabla2[Actividades Programables Presupuestables],"",0))</f>
        <v>Visitas de supervisión a los EES que brindan atención al VIH, con el objetivo de reducir la transmisión materno-infantil del VIH y otras ITS.</v>
      </c>
      <c r="I460" s="498">
        <f>IFERROR(VLOOKUP('Formulario PPGR3'!$G460,'Formulario PPGR2'!$H$9:$V$721,15,FALSE),"")</f>
        <v>3</v>
      </c>
      <c r="J460" s="502" t="s">
        <v>2004</v>
      </c>
      <c r="K460" s="500" t="s">
        <v>2060</v>
      </c>
      <c r="L460" s="501" t="s">
        <v>2005</v>
      </c>
      <c r="M460" s="499" t="str">
        <f>IF(Tabla1[[#This Row],[Descripción]]="","",_xlfn.XLOOKUP(Tabla1[[#This Row],[Descripción]],Tabla10[Descripción],Tabla10[Unidad de Medida],"",0))</f>
        <v>Depósito</v>
      </c>
      <c r="N460" s="509">
        <v>6</v>
      </c>
      <c r="O460" s="511">
        <f>IF(Tabla1[[#This Row],[Descripción]]="","",_xlfn.XLOOKUP(Tabla1[[#This Row],[Descripción]],Tabla10[Descripción],Tabla10[Precio Unitario],0))</f>
        <v>2150</v>
      </c>
      <c r="P460" s="511">
        <f>IF(Tabla1[[#This Row],[Cantidad de Insumos]]="","",Tabla1[[#This Row],[Precio Unitario]]*Tabla1[[#This Row],[Cantidad de Insumos]])</f>
        <v>12900</v>
      </c>
      <c r="Q460" s="511" t="str">
        <f>IF(Tabla1[[#This Row],[Descripción]]="","",_xlfn.XLOOKUP(Tabla1[[#This Row],[Descripción]],Tabla10[Descripción],Tabla10[CODIGO PRESUPUESTARIO],0))</f>
        <v>2.2.3.1.01</v>
      </c>
      <c r="R460" s="500" t="s">
        <v>2001</v>
      </c>
    </row>
    <row r="461" spans="2:18" ht="38.25">
      <c r="B461" s="190" t="e">
        <f>IF('Formulario PPGR3'!$G461="","",CONCATENATE('Formulario PPGR3'!$C461,".",'Formulario PPGR3'!$D461,".",'Formulario PPGR3'!$E461,".",'Formulario PPGR3'!$F461))</f>
        <v>#REF!</v>
      </c>
      <c r="C461" s="190" t="e">
        <f>IF('Formulario PPGR3'!$G461="","",'Formulario PPGR1'!#REF!)</f>
        <v>#REF!</v>
      </c>
      <c r="D461" s="190" t="e">
        <f>IF('Formulario PPGR3'!$G461="","",'Formulario PPGR1'!#REF!)</f>
        <v>#REF!</v>
      </c>
      <c r="E461" s="190" t="e">
        <f>IF('Formulario PPGR3'!$G461="","",'Formulario PPGR1'!#REF!)</f>
        <v>#REF!</v>
      </c>
      <c r="F461" s="190" t="e">
        <f>IF('Formulario PPGR3'!$G461="","",'Formulario PPGR1'!#REF!)</f>
        <v>#REF!</v>
      </c>
      <c r="G461" s="507" t="s">
        <v>593</v>
      </c>
      <c r="H461" s="497" t="str" cm="1">
        <f t="array" ref="H461">IF(Tabla1[[#This Row],[Código_Actividad]]="","",_xlfn.XLOOKUP(Tabla1[[#This Row],[Código_Actividad]],CodigoActividad,Tabla2[Actividades Programables Presupuestables],"",0))</f>
        <v>Visitas de supervisión a los EES que brindan atención al VIH, con el objetivo de reducir la transmisión materno-infantil del VIH y otras ITS.</v>
      </c>
      <c r="I461" s="498">
        <f>IFERROR(VLOOKUP('Formulario PPGR3'!$G461,'Formulario PPGR2'!$H$9:$V$721,15,FALSE),"")</f>
        <v>3</v>
      </c>
      <c r="J461" s="502" t="s">
        <v>2004</v>
      </c>
      <c r="K461" s="500" t="s">
        <v>2060</v>
      </c>
      <c r="L461" s="501" t="s">
        <v>2006</v>
      </c>
      <c r="M461" s="499" t="str">
        <f>IF(Tabla1[[#This Row],[Descripción]]="","",_xlfn.XLOOKUP(Tabla1[[#This Row],[Descripción]],Tabla10[Descripción],Tabla10[Unidad de Medida],"",0))</f>
        <v>Depósito</v>
      </c>
      <c r="N461" s="509">
        <v>3</v>
      </c>
      <c r="O461" s="511">
        <f>IF(Tabla1[[#This Row],[Descripción]]="","",_xlfn.XLOOKUP(Tabla1[[#This Row],[Descripción]],Tabla10[Descripción],Tabla10[Precio Unitario],0))</f>
        <v>1700</v>
      </c>
      <c r="P461" s="511">
        <f>IF(Tabla1[[#This Row],[Cantidad de Insumos]]="","",Tabla1[[#This Row],[Precio Unitario]]*Tabla1[[#This Row],[Cantidad de Insumos]])</f>
        <v>5100</v>
      </c>
      <c r="Q461" s="511" t="str">
        <f>IF(Tabla1[[#This Row],[Descripción]]="","",_xlfn.XLOOKUP(Tabla1[[#This Row],[Descripción]],Tabla10[Descripción],Tabla10[CODIGO PRESUPUESTARIO],0))</f>
        <v>2.2.3.1.01</v>
      </c>
      <c r="R461" s="500" t="s">
        <v>2001</v>
      </c>
    </row>
    <row r="462" spans="2:18" ht="38.25">
      <c r="B462" s="190" t="e">
        <f>IF('Formulario PPGR3'!$G462="","",CONCATENATE('Formulario PPGR3'!$C462,".",'Formulario PPGR3'!$D462,".",'Formulario PPGR3'!$E462,".",'Formulario PPGR3'!$F462))</f>
        <v>#REF!</v>
      </c>
      <c r="C462" s="190" t="e">
        <f>IF('Formulario PPGR3'!$G462="","",'Formulario PPGR1'!#REF!)</f>
        <v>#REF!</v>
      </c>
      <c r="D462" s="190" t="e">
        <f>IF('Formulario PPGR3'!$G462="","",'Formulario PPGR1'!#REF!)</f>
        <v>#REF!</v>
      </c>
      <c r="E462" s="190" t="e">
        <f>IF('Formulario PPGR3'!$G462="","",'Formulario PPGR1'!#REF!)</f>
        <v>#REF!</v>
      </c>
      <c r="F462" s="190" t="e">
        <f>IF('Formulario PPGR3'!$G462="","",'Formulario PPGR1'!#REF!)</f>
        <v>#REF!</v>
      </c>
      <c r="G462" s="507" t="s">
        <v>593</v>
      </c>
      <c r="H462" s="497" t="str" cm="1">
        <f t="array" ref="H462">IF(Tabla1[[#This Row],[Código_Actividad]]="","",_xlfn.XLOOKUP(Tabla1[[#This Row],[Código_Actividad]],CodigoActividad,Tabla2[Actividades Programables Presupuestables],"",0))</f>
        <v>Visitas de supervisión a los EES que brindan atención al VIH, con el objetivo de reducir la transmisión materno-infantil del VIH y otras ITS.</v>
      </c>
      <c r="I462" s="498">
        <f>IFERROR(VLOOKUP('Formulario PPGR3'!$G462,'Formulario PPGR2'!$H$9:$V$721,15,FALSE),"")</f>
        <v>3</v>
      </c>
      <c r="J462" s="502" t="s">
        <v>2002</v>
      </c>
      <c r="K462" s="500" t="s">
        <v>2061</v>
      </c>
      <c r="L462" s="501" t="s">
        <v>2003</v>
      </c>
      <c r="M462" s="499" t="str">
        <f>IF(Tabla1[[#This Row],[Descripción]]="","",_xlfn.XLOOKUP(Tabla1[[#This Row],[Descripción]],Tabla10[Descripción],Tabla10[Unidad de Medida],"",0))</f>
        <v>galon</v>
      </c>
      <c r="N462" s="509">
        <v>30</v>
      </c>
      <c r="O462" s="511">
        <f>IF(Tabla1[[#This Row],[Descripción]]="","",_xlfn.XLOOKUP(Tabla1[[#This Row],[Descripción]],Tabla10[Descripción],Tabla10[Precio Unitario],0))</f>
        <v>240</v>
      </c>
      <c r="P462" s="511">
        <f>IF(Tabla1[[#This Row],[Cantidad de Insumos]]="","",Tabla1[[#This Row],[Precio Unitario]]*Tabla1[[#This Row],[Cantidad de Insumos]])</f>
        <v>7200</v>
      </c>
      <c r="Q462" s="511" t="str">
        <f>IF(Tabla1[[#This Row],[Descripción]]="","",_xlfn.XLOOKUP(Tabla1[[#This Row],[Descripción]],Tabla10[Descripción],Tabla10[CODIGO PRESUPUESTARIO],0))</f>
        <v>2.3.7.1.02</v>
      </c>
      <c r="R462" s="500" t="s">
        <v>2001</v>
      </c>
    </row>
    <row r="463" spans="2:18" ht="38.25">
      <c r="B463" s="190" t="e">
        <f>IF('Formulario PPGR3'!$G463="","",CONCATENATE('Formulario PPGR3'!$C463,".",'Formulario PPGR3'!$D463,".",'Formulario PPGR3'!$E463,".",'Formulario PPGR3'!$F463))</f>
        <v>#REF!</v>
      </c>
      <c r="C463" s="190" t="e">
        <f>IF('Formulario PPGR3'!$G463="","",'Formulario PPGR1'!#REF!)</f>
        <v>#REF!</v>
      </c>
      <c r="D463" s="190" t="e">
        <f>IF('Formulario PPGR3'!$G463="","",'Formulario PPGR1'!#REF!)</f>
        <v>#REF!</v>
      </c>
      <c r="E463" s="190" t="e">
        <f>IF('Formulario PPGR3'!$G463="","",'Formulario PPGR1'!#REF!)</f>
        <v>#REF!</v>
      </c>
      <c r="F463" s="190" t="e">
        <f>IF('Formulario PPGR3'!$G463="","",'Formulario PPGR1'!#REF!)</f>
        <v>#REF!</v>
      </c>
      <c r="G463" s="507" t="s">
        <v>596</v>
      </c>
      <c r="H463" s="497" t="str" cm="1">
        <f t="array" ref="H463">IF(Tabla1[[#This Row],[Código_Actividad]]="","",_xlfn.XLOOKUP(Tabla1[[#This Row],[Código_Actividad]],CodigoActividad,Tabla2[Actividades Programables Presupuestables],"",0))</f>
        <v>Mesas de trabajo con el personal de los SRS para seguimiento al cumplimiento de indicadores de la cascada 95-95-95 del Programa de VIH.</v>
      </c>
      <c r="I463" s="498">
        <f>IFERROR(VLOOKUP('Formulario PPGR3'!$G463,'Formulario PPGR2'!$H$9:$V$721,15,FALSE),"")</f>
        <v>9</v>
      </c>
      <c r="J463" s="502" t="s">
        <v>1999</v>
      </c>
      <c r="K463" s="500" t="str">
        <f>IF(Tabla1[[#This Row],[Insumos]]="","",_xlfn.XLOOKUP(Tabla1[[#This Row],[Insumos]],Tabla10[Insumo],Tabla10[InsumoAbrev],"",0))</f>
        <v>lsAlimentosyBebidas</v>
      </c>
      <c r="L463" s="501" t="s">
        <v>2008</v>
      </c>
      <c r="M463" s="499" t="str">
        <f>IF(Tabla1[[#This Row],[Descripción]]="","",_xlfn.XLOOKUP(Tabla1[[#This Row],[Descripción]],Tabla10[Descripción],Tabla10[Unidad de Medida],"",0))</f>
        <v>unidad</v>
      </c>
      <c r="N463" s="509">
        <f>+Tabla1[[#This Row],[Total de Actividades ]]</f>
        <v>9</v>
      </c>
      <c r="O463" s="511">
        <f>IF(Tabla1[[#This Row],[Descripción]]="","",_xlfn.XLOOKUP(Tabla1[[#This Row],[Descripción]],Tabla10[Descripción],Tabla10[Precio Unitario],0))</f>
        <v>9410.5</v>
      </c>
      <c r="P463" s="511">
        <f>IF(Tabla1[[#This Row],[Cantidad de Insumos]]="","",Tabla1[[#This Row],[Precio Unitario]]*Tabla1[[#This Row],[Cantidad de Insumos]])</f>
        <v>84694.5</v>
      </c>
      <c r="Q463" s="511" t="str">
        <f>IF(Tabla1[[#This Row],[Descripción]]="","",_xlfn.XLOOKUP(Tabla1[[#This Row],[Descripción]],Tabla10[Descripción],Tabla10[CODIGO PRESUPUESTARIO],0))</f>
        <v>2.3.1.1.01</v>
      </c>
      <c r="R463" s="500" t="s">
        <v>2001</v>
      </c>
    </row>
    <row r="464" spans="2:18" ht="38.25">
      <c r="B464" s="190" t="e">
        <f>IF('Formulario PPGR3'!$G464="","",CONCATENATE('Formulario PPGR3'!$C464,".",'Formulario PPGR3'!$D464,".",'Formulario PPGR3'!$E464,".",'Formulario PPGR3'!$F464))</f>
        <v>#REF!</v>
      </c>
      <c r="C464" s="190" t="e">
        <f>IF('Formulario PPGR3'!$G464="","",'Formulario PPGR1'!#REF!)</f>
        <v>#REF!</v>
      </c>
      <c r="D464" s="190" t="e">
        <f>IF('Formulario PPGR3'!$G464="","",'Formulario PPGR1'!#REF!)</f>
        <v>#REF!</v>
      </c>
      <c r="E464" s="190" t="e">
        <f>IF('Formulario PPGR3'!$G464="","",'Formulario PPGR1'!#REF!)</f>
        <v>#REF!</v>
      </c>
      <c r="F464" s="190" t="e">
        <f>IF('Formulario PPGR3'!$G464="","",'Formulario PPGR1'!#REF!)</f>
        <v>#REF!</v>
      </c>
      <c r="G464" s="507" t="s">
        <v>598</v>
      </c>
      <c r="H464" s="497" t="str" cm="1">
        <f t="array" ref="H464">IF(Tabla1[[#This Row],[Código_Actividad]]="","",_xlfn.XLOOKUP(Tabla1[[#This Row],[Código_Actividad]],CodigoActividad,Tabla2[Actividades Programables Presupuestables],"",0))</f>
        <v>Mesas de coordinación con DLI  para el seguimiento a la toma de muestras de pruebas especiales de VIH en los EES.</v>
      </c>
      <c r="I464" s="498">
        <f>IFERROR(VLOOKUP('Formulario PPGR3'!$G464,'Formulario PPGR2'!$H$9:$V$721,15,FALSE),"")</f>
        <v>1</v>
      </c>
      <c r="J464" s="502" t="s">
        <v>1999</v>
      </c>
      <c r="K464" s="500" t="str">
        <f>IF(Tabla1[[#This Row],[Insumos]]="","",_xlfn.XLOOKUP(Tabla1[[#This Row],[Insumos]],Tabla10[Insumo],Tabla10[InsumoAbrev],"",0))</f>
        <v>lsAlimentosyBebidas</v>
      </c>
      <c r="L464" s="501" t="s">
        <v>2008</v>
      </c>
      <c r="M464" s="499" t="str">
        <f>IF(Tabla1[[#This Row],[Descripción]]="","",_xlfn.XLOOKUP(Tabla1[[#This Row],[Descripción]],Tabla10[Descripción],Tabla10[Unidad de Medida],"",0))</f>
        <v>unidad</v>
      </c>
      <c r="N464" s="509">
        <f>+Tabla1[[#This Row],[Total de Actividades ]]</f>
        <v>1</v>
      </c>
      <c r="O464" s="511">
        <f>IF(Tabla1[[#This Row],[Descripción]]="","",_xlfn.XLOOKUP(Tabla1[[#This Row],[Descripción]],Tabla10[Descripción],Tabla10[Precio Unitario],0))</f>
        <v>9410.5</v>
      </c>
      <c r="P464" s="511">
        <f>IF(Tabla1[[#This Row],[Cantidad de Insumos]]="","",Tabla1[[#This Row],[Precio Unitario]]*Tabla1[[#This Row],[Cantidad de Insumos]])</f>
        <v>9410.5</v>
      </c>
      <c r="Q464" s="511" t="str">
        <f>IF(Tabla1[[#This Row],[Descripción]]="","",_xlfn.XLOOKUP(Tabla1[[#This Row],[Descripción]],Tabla10[Descripción],Tabla10[CODIGO PRESUPUESTARIO],0))</f>
        <v>2.3.1.1.01</v>
      </c>
      <c r="R464" s="500" t="s">
        <v>2001</v>
      </c>
    </row>
    <row r="465" spans="2:18" ht="51">
      <c r="B465" s="190" t="e">
        <f>IF('Formulario PPGR3'!$G465="","",CONCATENATE('Formulario PPGR3'!$C465,".",'Formulario PPGR3'!$D465,".",'Formulario PPGR3'!$E465,".",'Formulario PPGR3'!$F465))</f>
        <v>#REF!</v>
      </c>
      <c r="C465" s="190" t="e">
        <f>IF('Formulario PPGR3'!$G465="","",'Formulario PPGR1'!#REF!)</f>
        <v>#REF!</v>
      </c>
      <c r="D465" s="190" t="e">
        <f>IF('Formulario PPGR3'!$G465="","",'Formulario PPGR1'!#REF!)</f>
        <v>#REF!</v>
      </c>
      <c r="E465" s="190" t="e">
        <f>IF('Formulario PPGR3'!$G465="","",'Formulario PPGR1'!#REF!)</f>
        <v>#REF!</v>
      </c>
      <c r="F465" s="190" t="e">
        <f>IF('Formulario PPGR3'!$G465="","",'Formulario PPGR1'!#REF!)</f>
        <v>#REF!</v>
      </c>
      <c r="G465" s="507" t="s">
        <v>600</v>
      </c>
      <c r="H465" s="497" t="str" cm="1">
        <f t="array" ref="H465">IF(Tabla1[[#This Row],[Código_Actividad]]="","",_xlfn.XLOOKUP(Tabla1[[#This Row],[Código_Actividad]],CodigoActividad,Tabla2[Actividades Programables Presupuestables],"",0))</f>
        <v>Mesas de coordinación con MIA  para el seguimiento a la prestación de servicios de VIH en Hospitales Maternos y Unidades de Adolescentes en los EES priorizados.</v>
      </c>
      <c r="I465" s="498">
        <f>IFERROR(VLOOKUP('Formulario PPGR3'!$G465,'Formulario PPGR2'!$H$9:$V$721,15,FALSE),"")</f>
        <v>1</v>
      </c>
      <c r="J465" s="502" t="s">
        <v>1999</v>
      </c>
      <c r="K465" s="500" t="str">
        <f>IF(Tabla1[[#This Row],[Insumos]]="","",_xlfn.XLOOKUP(Tabla1[[#This Row],[Insumos]],Tabla10[Insumo],Tabla10[InsumoAbrev],"",0))</f>
        <v>lsAlimentosyBebidas</v>
      </c>
      <c r="L465" s="501" t="s">
        <v>2008</v>
      </c>
      <c r="M465" s="499" t="str">
        <f>IF(Tabla1[[#This Row],[Descripción]]="","",_xlfn.XLOOKUP(Tabla1[[#This Row],[Descripción]],Tabla10[Descripción],Tabla10[Unidad de Medida],"",0))</f>
        <v>unidad</v>
      </c>
      <c r="N465" s="509">
        <f>+Tabla1[[#This Row],[Total de Actividades ]]</f>
        <v>1</v>
      </c>
      <c r="O465" s="511">
        <f>IF(Tabla1[[#This Row],[Descripción]]="","",_xlfn.XLOOKUP(Tabla1[[#This Row],[Descripción]],Tabla10[Descripción],Tabla10[Precio Unitario],0))</f>
        <v>9410.5</v>
      </c>
      <c r="P465" s="511">
        <f>IF(Tabla1[[#This Row],[Cantidad de Insumos]]="","",Tabla1[[#This Row],[Precio Unitario]]*Tabla1[[#This Row],[Cantidad de Insumos]])</f>
        <v>9410.5</v>
      </c>
      <c r="Q465" s="511" t="str">
        <f>IF(Tabla1[[#This Row],[Descripción]]="","",_xlfn.XLOOKUP(Tabla1[[#This Row],[Descripción]],Tabla10[Descripción],Tabla10[CODIGO PRESUPUESTARIO],0))</f>
        <v>2.3.1.1.01</v>
      </c>
      <c r="R465" s="500" t="s">
        <v>2001</v>
      </c>
    </row>
    <row r="466" spans="2:18" ht="38.25">
      <c r="B466" s="190" t="e">
        <f>IF('Formulario PPGR3'!$G466="","",CONCATENATE('Formulario PPGR3'!$C466,".",'Formulario PPGR3'!$D466,".",'Formulario PPGR3'!$E466,".",'Formulario PPGR3'!$F466))</f>
        <v>#REF!</v>
      </c>
      <c r="C466" s="190" t="e">
        <f>IF('Formulario PPGR3'!$G466="","",'Formulario PPGR1'!#REF!)</f>
        <v>#REF!</v>
      </c>
      <c r="D466" s="190" t="e">
        <f>IF('Formulario PPGR3'!$G466="","",'Formulario PPGR1'!#REF!)</f>
        <v>#REF!</v>
      </c>
      <c r="E466" s="190" t="e">
        <f>IF('Formulario PPGR3'!$G466="","",'Formulario PPGR1'!#REF!)</f>
        <v>#REF!</v>
      </c>
      <c r="F466" s="190" t="e">
        <f>IF('Formulario PPGR3'!$G466="","",'Formulario PPGR1'!#REF!)</f>
        <v>#REF!</v>
      </c>
      <c r="G466" s="507" t="s">
        <v>602</v>
      </c>
      <c r="H466" s="497" t="str" cm="1">
        <f t="array" ref="H466">IF(Tabla1[[#This Row],[Código_Actividad]]="","",_xlfn.XLOOKUP(Tabla1[[#This Row],[Código_Actividad]],CodigoActividad,Tabla2[Actividades Programables Presupuestables],"",0))</f>
        <v>Mesas de coordinación con DMI  para el seguimiento a la distribución de Medicamentos ARV en los EES que cuentan con SAIs.</v>
      </c>
      <c r="I466" s="498">
        <f>IFERROR(VLOOKUP('Formulario PPGR3'!$G466,'Formulario PPGR2'!$H$9:$V$721,15,FALSE),"")</f>
        <v>1</v>
      </c>
      <c r="J466" s="502" t="s">
        <v>1999</v>
      </c>
      <c r="K466" s="500" t="str">
        <f>IF(Tabla1[[#This Row],[Insumos]]="","",_xlfn.XLOOKUP(Tabla1[[#This Row],[Insumos]],Tabla10[Insumo],Tabla10[InsumoAbrev],"",0))</f>
        <v>lsAlimentosyBebidas</v>
      </c>
      <c r="L466" s="501" t="s">
        <v>2008</v>
      </c>
      <c r="M466" s="499" t="str">
        <f>IF(Tabla1[[#This Row],[Descripción]]="","",_xlfn.XLOOKUP(Tabla1[[#This Row],[Descripción]],Tabla10[Descripción],Tabla10[Unidad de Medida],"",0))</f>
        <v>unidad</v>
      </c>
      <c r="N466" s="509">
        <f>+Tabla1[[#This Row],[Total de Actividades ]]</f>
        <v>1</v>
      </c>
      <c r="O466" s="511">
        <f>IF(Tabla1[[#This Row],[Descripción]]="","",_xlfn.XLOOKUP(Tabla1[[#This Row],[Descripción]],Tabla10[Descripción],Tabla10[Precio Unitario],0))</f>
        <v>9410.5</v>
      </c>
      <c r="P466" s="511">
        <f>IF(Tabla1[[#This Row],[Cantidad de Insumos]]="","",Tabla1[[#This Row],[Precio Unitario]]*Tabla1[[#This Row],[Cantidad de Insumos]])</f>
        <v>9410.5</v>
      </c>
      <c r="Q466" s="511" t="str">
        <f>IF(Tabla1[[#This Row],[Descripción]]="","",_xlfn.XLOOKUP(Tabla1[[#This Row],[Descripción]],Tabla10[Descripción],Tabla10[CODIGO PRESUPUESTARIO],0))</f>
        <v>2.3.1.1.01</v>
      </c>
      <c r="R466" s="500" t="s">
        <v>2001</v>
      </c>
    </row>
    <row r="467" spans="2:18" ht="38.25">
      <c r="B467" s="190" t="e">
        <f>IF('Formulario PPGR3'!$G467="","",CONCATENATE('Formulario PPGR3'!$C467,".",'Formulario PPGR3'!$D467,".",'Formulario PPGR3'!$E467,".",'Formulario PPGR3'!$F467))</f>
        <v>#REF!</v>
      </c>
      <c r="C467" s="190" t="e">
        <f>IF('Formulario PPGR3'!$G467="","",'Formulario PPGR1'!#REF!)</f>
        <v>#REF!</v>
      </c>
      <c r="D467" s="190" t="e">
        <f>IF('Formulario PPGR3'!$G467="","",'Formulario PPGR1'!#REF!)</f>
        <v>#REF!</v>
      </c>
      <c r="E467" s="190" t="e">
        <f>IF('Formulario PPGR3'!$G467="","",'Formulario PPGR1'!#REF!)</f>
        <v>#REF!</v>
      </c>
      <c r="F467" s="190" t="e">
        <f>IF('Formulario PPGR3'!$G467="","",'Formulario PPGR1'!#REF!)</f>
        <v>#REF!</v>
      </c>
      <c r="G467" s="507" t="s">
        <v>604</v>
      </c>
      <c r="H467" s="497" t="str" cm="1">
        <f t="array" ref="H467">IF(Tabla1[[#This Row],[Código_Actividad]]="","",_xlfn.XLOOKUP(Tabla1[[#This Row],[Código_Actividad]],CodigoActividad,Tabla2[Actividades Programables Presupuestables],"",0))</f>
        <v>Mesa de trabajo con DTI y DGI para el análisis de la calidad de los datos del FAPPS-SIRNAI.</v>
      </c>
      <c r="I467" s="498">
        <f>IFERROR(VLOOKUP('Formulario PPGR3'!$G467,'Formulario PPGR2'!$H$9:$V$721,15,FALSE),"")</f>
        <v>1</v>
      </c>
      <c r="J467" s="502" t="s">
        <v>1999</v>
      </c>
      <c r="K467" s="500" t="str">
        <f>IF(Tabla1[[#This Row],[Insumos]]="","",_xlfn.XLOOKUP(Tabla1[[#This Row],[Insumos]],Tabla10[Insumo],Tabla10[InsumoAbrev],"",0))</f>
        <v>lsAlimentosyBebidas</v>
      </c>
      <c r="L467" s="501" t="s">
        <v>2008</v>
      </c>
      <c r="M467" s="499" t="str">
        <f>IF(Tabla1[[#This Row],[Descripción]]="","",_xlfn.XLOOKUP(Tabla1[[#This Row],[Descripción]],Tabla10[Descripción],Tabla10[Unidad de Medida],"",0))</f>
        <v>unidad</v>
      </c>
      <c r="N467" s="509">
        <f>+Tabla1[[#This Row],[Total de Actividades ]]</f>
        <v>1</v>
      </c>
      <c r="O467" s="511">
        <f>IF(Tabla1[[#This Row],[Descripción]]="","",_xlfn.XLOOKUP(Tabla1[[#This Row],[Descripción]],Tabla10[Descripción],Tabla10[Precio Unitario],0))</f>
        <v>9410.5</v>
      </c>
      <c r="P467" s="511">
        <f>IF(Tabla1[[#This Row],[Cantidad de Insumos]]="","",Tabla1[[#This Row],[Precio Unitario]]*Tabla1[[#This Row],[Cantidad de Insumos]])</f>
        <v>9410.5</v>
      </c>
      <c r="Q467" s="511" t="str">
        <f>IF(Tabla1[[#This Row],[Descripción]]="","",_xlfn.XLOOKUP(Tabla1[[#This Row],[Descripción]],Tabla10[Descripción],Tabla10[CODIGO PRESUPUESTARIO],0))</f>
        <v>2.3.1.1.01</v>
      </c>
      <c r="R467" s="500" t="s">
        <v>2001</v>
      </c>
    </row>
    <row r="468" spans="2:18" ht="51">
      <c r="B468" s="190" t="e">
        <f>IF('Formulario PPGR3'!$G468="","",CONCATENATE('Formulario PPGR3'!$C468,".",'Formulario PPGR3'!$D468,".",'Formulario PPGR3'!$E468,".",'Formulario PPGR3'!$F468))</f>
        <v>#REF!</v>
      </c>
      <c r="C468" s="190" t="e">
        <f>IF('Formulario PPGR3'!$G468="","",'Formulario PPGR1'!#REF!)</f>
        <v>#REF!</v>
      </c>
      <c r="D468" s="190" t="e">
        <f>IF('Formulario PPGR3'!$G468="","",'Formulario PPGR1'!#REF!)</f>
        <v>#REF!</v>
      </c>
      <c r="E468" s="190" t="e">
        <f>IF('Formulario PPGR3'!$G468="","",'Formulario PPGR1'!#REF!)</f>
        <v>#REF!</v>
      </c>
      <c r="F468" s="190" t="e">
        <f>IF('Formulario PPGR3'!$G468="","",'Formulario PPGR1'!#REF!)</f>
        <v>#REF!</v>
      </c>
      <c r="G468" s="507" t="s">
        <v>606</v>
      </c>
      <c r="H468" s="497" t="str" cm="1">
        <f t="array" ref="H468">IF(Tabla1[[#This Row],[Código_Actividad]]="","",_xlfn.XLOOKUP(Tabla1[[#This Row],[Código_Actividad]],CodigoActividad,Tabla2[Actividades Programables Presupuestables],"",0))</f>
        <v>Mesa de trabajo con supervisores, digitadores, analistas y técnicos del programa de VIH para la formulación de propuestas que fortalezcan el alcance de la estrategia 95-95-95.</v>
      </c>
      <c r="I468" s="498">
        <f>IFERROR(VLOOKUP('Formulario PPGR3'!$G468,'Formulario PPGR2'!$H$9:$V$721,15,FALSE),"")</f>
        <v>3</v>
      </c>
      <c r="J468" s="502" t="s">
        <v>1999</v>
      </c>
      <c r="K468" s="500" t="str">
        <f>IF(Tabla1[[#This Row],[Insumos]]="","",_xlfn.XLOOKUP(Tabla1[[#This Row],[Insumos]],Tabla10[Insumo],Tabla10[InsumoAbrev],"",0))</f>
        <v>lsAlimentosyBebidas</v>
      </c>
      <c r="L468" s="501" t="s">
        <v>2070</v>
      </c>
      <c r="M468" s="499" t="str">
        <f>IF(Tabla1[[#This Row],[Descripción]]="","",_xlfn.XLOOKUP(Tabla1[[#This Row],[Descripción]],Tabla10[Descripción],Tabla10[Unidad de Medida],"",0))</f>
        <v>unidad</v>
      </c>
      <c r="N468" s="509">
        <f>+Tabla1[[#This Row],[Total de Actividades ]]</f>
        <v>3</v>
      </c>
      <c r="O468" s="511">
        <f>IF(Tabla1[[#This Row],[Descripción]]="","",_xlfn.XLOOKUP(Tabla1[[#This Row],[Descripción]],Tabla10[Descripción],Tabla10[Precio Unitario],0))</f>
        <v>10133.5</v>
      </c>
      <c r="P468" s="511">
        <f>IF(Tabla1[[#This Row],[Cantidad de Insumos]]="","",Tabla1[[#This Row],[Precio Unitario]]*Tabla1[[#This Row],[Cantidad de Insumos]])</f>
        <v>30400.5</v>
      </c>
      <c r="Q468" s="511" t="str">
        <f>IF(Tabla1[[#This Row],[Descripción]]="","",_xlfn.XLOOKUP(Tabla1[[#This Row],[Descripción]],Tabla10[Descripción],Tabla10[CODIGO PRESUPUESTARIO],0))</f>
        <v>2.3.1.1.01</v>
      </c>
      <c r="R468" s="500" t="s">
        <v>2001</v>
      </c>
    </row>
    <row r="469" spans="2:18" ht="51">
      <c r="B469" s="190" t="e">
        <f>IF('Formulario PPGR3'!$G469="","",CONCATENATE('Formulario PPGR3'!$C469,".",'Formulario PPGR3'!$D469,".",'Formulario PPGR3'!$E469,".",'Formulario PPGR3'!$F469))</f>
        <v>#REF!</v>
      </c>
      <c r="C469" s="190" t="e">
        <f>IF('Formulario PPGR3'!$G469="","",'Formulario PPGR1'!#REF!)</f>
        <v>#REF!</v>
      </c>
      <c r="D469" s="190" t="e">
        <f>IF('Formulario PPGR3'!$G469="","",'Formulario PPGR1'!#REF!)</f>
        <v>#REF!</v>
      </c>
      <c r="E469" s="190" t="e">
        <f>IF('Formulario PPGR3'!$G469="","",'Formulario PPGR1'!#REF!)</f>
        <v>#REF!</v>
      </c>
      <c r="F469" s="190" t="e">
        <f>IF('Formulario PPGR3'!$G469="","",'Formulario PPGR1'!#REF!)</f>
        <v>#REF!</v>
      </c>
      <c r="G469" s="507" t="s">
        <v>606</v>
      </c>
      <c r="H469" s="497" t="str" cm="1">
        <f t="array" ref="H469">IF(Tabla1[[#This Row],[Código_Actividad]]="","",_xlfn.XLOOKUP(Tabla1[[#This Row],[Código_Actividad]],CodigoActividad,Tabla2[Actividades Programables Presupuestables],"",0))</f>
        <v>Mesa de trabajo con supervisores, digitadores, analistas y técnicos del programa de VIH para la formulación de propuestas que fortalezcan el alcance de la estrategia 95-95-95.</v>
      </c>
      <c r="I469" s="498">
        <f>IFERROR(VLOOKUP('Formulario PPGR3'!$G469,'Formulario PPGR2'!$H$9:$V$721,15,FALSE),"")</f>
        <v>3</v>
      </c>
      <c r="J469" s="502" t="s">
        <v>1999</v>
      </c>
      <c r="K469" s="500" t="str">
        <f>IF(Tabla1[[#This Row],[Insumos]]="","",_xlfn.XLOOKUP(Tabla1[[#This Row],[Insumos]],Tabla10[Insumo],Tabla10[InsumoAbrev],"",0))</f>
        <v>lsAlimentosyBebidas</v>
      </c>
      <c r="L469" s="501" t="s">
        <v>2055</v>
      </c>
      <c r="M469" s="499" t="str">
        <f>IF(Tabla1[[#This Row],[Descripción]]="","",_xlfn.XLOOKUP(Tabla1[[#This Row],[Descripción]],Tabla10[Descripción],Tabla10[Unidad de Medida],"",0))</f>
        <v>unidad</v>
      </c>
      <c r="N469" s="509">
        <v>3</v>
      </c>
      <c r="O469" s="511">
        <f>IF(Tabla1[[#This Row],[Descripción]]="","",_xlfn.XLOOKUP(Tabla1[[#This Row],[Descripción]],Tabla10[Descripción],Tabla10[Precio Unitario],0))</f>
        <v>12537.5</v>
      </c>
      <c r="P469" s="511">
        <f>IF(Tabla1[[#This Row],[Cantidad de Insumos]]="","",Tabla1[[#This Row],[Precio Unitario]]*Tabla1[[#This Row],[Cantidad de Insumos]])</f>
        <v>37612.5</v>
      </c>
      <c r="Q469" s="511" t="str">
        <f>IF(Tabla1[[#This Row],[Descripción]]="","",_xlfn.XLOOKUP(Tabla1[[#This Row],[Descripción]],Tabla10[Descripción],Tabla10[CODIGO PRESUPUESTARIO],0))</f>
        <v>2.3.1.1.01</v>
      </c>
      <c r="R469" s="500" t="s">
        <v>2001</v>
      </c>
    </row>
    <row r="470" spans="2:18" ht="38.25">
      <c r="B470" s="190" t="e">
        <f>IF('Formulario PPGR3'!$G470="","",CONCATENATE('Formulario PPGR3'!$C470,".",'Formulario PPGR3'!$D470,".",'Formulario PPGR3'!$E470,".",'Formulario PPGR3'!$F470))</f>
        <v>#REF!</v>
      </c>
      <c r="C470" s="190" t="e">
        <f>IF('Formulario PPGR3'!$G470="","",'Formulario PPGR1'!#REF!)</f>
        <v>#REF!</v>
      </c>
      <c r="D470" s="190" t="e">
        <f>IF('Formulario PPGR3'!$G470="","",'Formulario PPGR1'!#REF!)</f>
        <v>#REF!</v>
      </c>
      <c r="E470" s="190" t="e">
        <f>IF('Formulario PPGR3'!$G470="","",'Formulario PPGR1'!#REF!)</f>
        <v>#REF!</v>
      </c>
      <c r="F470" s="190" t="e">
        <f>IF('Formulario PPGR3'!$G470="","",'Formulario PPGR1'!#REF!)</f>
        <v>#REF!</v>
      </c>
      <c r="G470" s="507" t="s">
        <v>608</v>
      </c>
      <c r="H470" s="497" t="str" cm="1">
        <f t="array" ref="H470">IF(Tabla1[[#This Row],[Código_Actividad]]="","",_xlfn.XLOOKUP(Tabla1[[#This Row],[Código_Actividad]],CodigoActividad,Tabla2[Actividades Programables Presupuestables],"",0))</f>
        <v>Taller de capacitación del personal de salud de los SAIs en la guía de adherencia al tratamiento ARV.</v>
      </c>
      <c r="I470" s="498">
        <f>IFERROR(VLOOKUP('Formulario PPGR3'!$G470,'Formulario PPGR2'!$H$9:$V$721,15,FALSE),"")</f>
        <v>2</v>
      </c>
      <c r="J470" s="502" t="s">
        <v>1999</v>
      </c>
      <c r="K470" s="500" t="str">
        <f>IF(Tabla1[[#This Row],[Insumos]]="","",_xlfn.XLOOKUP(Tabla1[[#This Row],[Insumos]],Tabla10[Insumo],Tabla10[InsumoAbrev],"",0))</f>
        <v>lsAlimentosyBebidas</v>
      </c>
      <c r="L470" s="501" t="s">
        <v>2057</v>
      </c>
      <c r="M470" s="499" t="str">
        <f>IF(Tabla1[[#This Row],[Descripción]]="","",_xlfn.XLOOKUP(Tabla1[[#This Row],[Descripción]],Tabla10[Descripción],Tabla10[Unidad de Medida],"",0))</f>
        <v>unidad</v>
      </c>
      <c r="N470" s="509">
        <v>2</v>
      </c>
      <c r="O470" s="511">
        <f>IF(Tabla1[[#This Row],[Descripción]]="","",_xlfn.XLOOKUP(Tabla1[[#This Row],[Descripción]],Tabla10[Descripción],Tabla10[Precio Unitario],0))</f>
        <v>61419</v>
      </c>
      <c r="P470" s="511">
        <f>IF(Tabla1[[#This Row],[Cantidad de Insumos]]="","",Tabla1[[#This Row],[Precio Unitario]]*Tabla1[[#This Row],[Cantidad de Insumos]])</f>
        <v>122838</v>
      </c>
      <c r="Q470" s="511" t="str">
        <f>IF(Tabla1[[#This Row],[Descripción]]="","",_xlfn.XLOOKUP(Tabla1[[#This Row],[Descripción]],Tabla10[Descripción],Tabla10[CODIGO PRESUPUESTARIO],0))</f>
        <v>2.3.1.1.01</v>
      </c>
      <c r="R470" s="500" t="s">
        <v>2001</v>
      </c>
    </row>
    <row r="471" spans="2:18" ht="38.25">
      <c r="B471" s="190" t="e">
        <f>IF('Formulario PPGR3'!$G471="","",CONCATENATE('Formulario PPGR3'!$C471,".",'Formulario PPGR3'!$D471,".",'Formulario PPGR3'!$E471,".",'Formulario PPGR3'!$F471))</f>
        <v>#REF!</v>
      </c>
      <c r="C471" s="190" t="e">
        <f>IF('Formulario PPGR3'!$G471="","",'Formulario PPGR1'!#REF!)</f>
        <v>#REF!</v>
      </c>
      <c r="D471" s="190" t="e">
        <f>IF('Formulario PPGR3'!$G471="","",'Formulario PPGR1'!#REF!)</f>
        <v>#REF!</v>
      </c>
      <c r="E471" s="190" t="e">
        <f>IF('Formulario PPGR3'!$G471="","",'Formulario PPGR1'!#REF!)</f>
        <v>#REF!</v>
      </c>
      <c r="F471" s="190" t="e">
        <f>IF('Formulario PPGR3'!$G471="","",'Formulario PPGR1'!#REF!)</f>
        <v>#REF!</v>
      </c>
      <c r="G471" s="507" t="s">
        <v>608</v>
      </c>
      <c r="H471" s="497" t="str" cm="1">
        <f t="array" ref="H471">IF(Tabla1[[#This Row],[Código_Actividad]]="","",_xlfn.XLOOKUP(Tabla1[[#This Row],[Código_Actividad]],CodigoActividad,Tabla2[Actividades Programables Presupuestables],"",0))</f>
        <v>Taller de capacitación del personal de salud de los SAIs en la guía de adherencia al tratamiento ARV.</v>
      </c>
      <c r="I471" s="498">
        <f>IFERROR(VLOOKUP('Formulario PPGR3'!$G471,'Formulario PPGR2'!$H$9:$V$721,15,FALSE),"")</f>
        <v>2</v>
      </c>
      <c r="J471" s="502" t="s">
        <v>1999</v>
      </c>
      <c r="K471" s="500" t="str">
        <f>IF(Tabla1[[#This Row],[Insumos]]="","",_xlfn.XLOOKUP(Tabla1[[#This Row],[Insumos]],Tabla10[Insumo],Tabla10[InsumoAbrev],"",0))</f>
        <v>lsAlimentosyBebidas</v>
      </c>
      <c r="L471" s="501" t="s">
        <v>2056</v>
      </c>
      <c r="M471" s="499" t="str">
        <f>IF(Tabla1[[#This Row],[Descripción]]="","",_xlfn.XLOOKUP(Tabla1[[#This Row],[Descripción]],Tabla10[Descripción],Tabla10[Unidad de Medida],"",0))</f>
        <v>unidad</v>
      </c>
      <c r="N471" s="509">
        <v>2</v>
      </c>
      <c r="O471" s="511">
        <f>IF(Tabla1[[#This Row],[Descripción]]="","",_xlfn.XLOOKUP(Tabla1[[#This Row],[Descripción]],Tabla10[Descripción],Tabla10[Precio Unitario],0))</f>
        <v>29393.8</v>
      </c>
      <c r="P471" s="511">
        <f>IF(Tabla1[[#This Row],[Cantidad de Insumos]]="","",Tabla1[[#This Row],[Precio Unitario]]*Tabla1[[#This Row],[Cantidad de Insumos]])</f>
        <v>58787.6</v>
      </c>
      <c r="Q471" s="511" t="str">
        <f>IF(Tabla1[[#This Row],[Descripción]]="","",_xlfn.XLOOKUP(Tabla1[[#This Row],[Descripción]],Tabla10[Descripción],Tabla10[CODIGO PRESUPUESTARIO],0))</f>
        <v>2.3.1.1.01</v>
      </c>
      <c r="R471" s="500" t="s">
        <v>2001</v>
      </c>
    </row>
    <row r="472" spans="2:18" ht="38.25">
      <c r="B472" s="190" t="e">
        <f>IF('Formulario PPGR3'!$G472="","",CONCATENATE('Formulario PPGR3'!$C472,".",'Formulario PPGR3'!$D472,".",'Formulario PPGR3'!$E472,".",'Formulario PPGR3'!$F472))</f>
        <v>#REF!</v>
      </c>
      <c r="C472" s="190" t="e">
        <f>IF('Formulario PPGR3'!$G472="","",'Formulario PPGR1'!#REF!)</f>
        <v>#REF!</v>
      </c>
      <c r="D472" s="190" t="e">
        <f>IF('Formulario PPGR3'!$G472="","",'Formulario PPGR1'!#REF!)</f>
        <v>#REF!</v>
      </c>
      <c r="E472" s="190" t="e">
        <f>IF('Formulario PPGR3'!$G472="","",'Formulario PPGR1'!#REF!)</f>
        <v>#REF!</v>
      </c>
      <c r="F472" s="190" t="e">
        <f>IF('Formulario PPGR3'!$G472="","",'Formulario PPGR1'!#REF!)</f>
        <v>#REF!</v>
      </c>
      <c r="G472" s="507" t="s">
        <v>611</v>
      </c>
      <c r="H472" s="497" t="str" cm="1">
        <f t="array" ref="H472">IF(Tabla1[[#This Row],[Código_Actividad]]="","",_xlfn.XLOOKUP(Tabla1[[#This Row],[Código_Actividad]],CodigoActividad,Tabla2[Actividades Programables Presupuestables],"",0))</f>
        <v>Taller de capacitación al personal de salud de los SAIs en la guía de Consejería pre y post a la prueba de VIH.</v>
      </c>
      <c r="I472" s="498">
        <f>IFERROR(VLOOKUP('Formulario PPGR3'!$G472,'Formulario PPGR2'!$H$9:$V$721,15,FALSE),"")</f>
        <v>2</v>
      </c>
      <c r="J472" s="502" t="s">
        <v>1999</v>
      </c>
      <c r="K472" s="500" t="str">
        <f>IF(Tabla1[[#This Row],[Insumos]]="","",_xlfn.XLOOKUP(Tabla1[[#This Row],[Insumos]],Tabla10[Insumo],Tabla10[InsumoAbrev],"",0))</f>
        <v>lsAlimentosyBebidas</v>
      </c>
      <c r="L472" s="501" t="s">
        <v>2057</v>
      </c>
      <c r="M472" s="499" t="str">
        <f>IF(Tabla1[[#This Row],[Descripción]]="","",_xlfn.XLOOKUP(Tabla1[[#This Row],[Descripción]],Tabla10[Descripción],Tabla10[Unidad de Medida],"",0))</f>
        <v>unidad</v>
      </c>
      <c r="N472" s="509">
        <v>2</v>
      </c>
      <c r="O472" s="511">
        <f>IF(Tabla1[[#This Row],[Descripción]]="","",_xlfn.XLOOKUP(Tabla1[[#This Row],[Descripción]],Tabla10[Descripción],Tabla10[Precio Unitario],0))</f>
        <v>61419</v>
      </c>
      <c r="P472" s="511">
        <f>IF(Tabla1[[#This Row],[Cantidad de Insumos]]="","",Tabla1[[#This Row],[Precio Unitario]]*Tabla1[[#This Row],[Cantidad de Insumos]])</f>
        <v>122838</v>
      </c>
      <c r="Q472" s="511" t="str">
        <f>IF(Tabla1[[#This Row],[Descripción]]="","",_xlfn.XLOOKUP(Tabla1[[#This Row],[Descripción]],Tabla10[Descripción],Tabla10[CODIGO PRESUPUESTARIO],0))</f>
        <v>2.3.1.1.01</v>
      </c>
      <c r="R472" s="500" t="s">
        <v>2001</v>
      </c>
    </row>
    <row r="473" spans="2:18" ht="38.25">
      <c r="B473" s="190" t="e">
        <f>IF('Formulario PPGR3'!$G473="","",CONCATENATE('Formulario PPGR3'!$C473,".",'Formulario PPGR3'!$D473,".",'Formulario PPGR3'!$E473,".",'Formulario PPGR3'!$F473))</f>
        <v>#REF!</v>
      </c>
      <c r="C473" s="190" t="e">
        <f>IF('Formulario PPGR3'!$G473="","",'Formulario PPGR1'!#REF!)</f>
        <v>#REF!</v>
      </c>
      <c r="D473" s="190" t="e">
        <f>IF('Formulario PPGR3'!$G473="","",'Formulario PPGR1'!#REF!)</f>
        <v>#REF!</v>
      </c>
      <c r="E473" s="190" t="e">
        <f>IF('Formulario PPGR3'!$G473="","",'Formulario PPGR1'!#REF!)</f>
        <v>#REF!</v>
      </c>
      <c r="F473" s="190" t="e">
        <f>IF('Formulario PPGR3'!$G473="","",'Formulario PPGR1'!#REF!)</f>
        <v>#REF!</v>
      </c>
      <c r="G473" s="507" t="s">
        <v>611</v>
      </c>
      <c r="H473" s="497" t="str" cm="1">
        <f t="array" ref="H473">IF(Tabla1[[#This Row],[Código_Actividad]]="","",_xlfn.XLOOKUP(Tabla1[[#This Row],[Código_Actividad]],CodigoActividad,Tabla2[Actividades Programables Presupuestables],"",0))</f>
        <v>Taller de capacitación al personal de salud de los SAIs en la guía de Consejería pre y post a la prueba de VIH.</v>
      </c>
      <c r="I473" s="498">
        <f>IFERROR(VLOOKUP('Formulario PPGR3'!$G473,'Formulario PPGR2'!$H$9:$V$721,15,FALSE),"")</f>
        <v>2</v>
      </c>
      <c r="J473" s="502" t="s">
        <v>1999</v>
      </c>
      <c r="K473" s="500" t="str">
        <f>IF(Tabla1[[#This Row],[Insumos]]="","",_xlfn.XLOOKUP(Tabla1[[#This Row],[Insumos]],Tabla10[Insumo],Tabla10[InsumoAbrev],"",0))</f>
        <v>lsAlimentosyBebidas</v>
      </c>
      <c r="L473" s="501" t="s">
        <v>2056</v>
      </c>
      <c r="M473" s="499" t="str">
        <f>IF(Tabla1[[#This Row],[Descripción]]="","",_xlfn.XLOOKUP(Tabla1[[#This Row],[Descripción]],Tabla10[Descripción],Tabla10[Unidad de Medida],"",0))</f>
        <v>unidad</v>
      </c>
      <c r="N473" s="509">
        <v>2</v>
      </c>
      <c r="O473" s="511">
        <f>IF(Tabla1[[#This Row],[Descripción]]="","",_xlfn.XLOOKUP(Tabla1[[#This Row],[Descripción]],Tabla10[Descripción],Tabla10[Precio Unitario],0))</f>
        <v>29393.8</v>
      </c>
      <c r="P473" s="511">
        <f>IF(Tabla1[[#This Row],[Cantidad de Insumos]]="","",Tabla1[[#This Row],[Precio Unitario]]*Tabla1[[#This Row],[Cantidad de Insumos]])</f>
        <v>58787.6</v>
      </c>
      <c r="Q473" s="511" t="str">
        <f>IF(Tabla1[[#This Row],[Descripción]]="","",_xlfn.XLOOKUP(Tabla1[[#This Row],[Descripción]],Tabla10[Descripción],Tabla10[CODIGO PRESUPUESTARIO],0))</f>
        <v>2.3.1.1.01</v>
      </c>
      <c r="R473" s="500" t="s">
        <v>2001</v>
      </c>
    </row>
    <row r="474" spans="2:18" ht="38.25">
      <c r="B474" s="190" t="e">
        <f>IF('Formulario PPGR3'!$G474="","",CONCATENATE('Formulario PPGR3'!$C474,".",'Formulario PPGR3'!$D474,".",'Formulario PPGR3'!$E474,".",'Formulario PPGR3'!$F474))</f>
        <v>#REF!</v>
      </c>
      <c r="C474" s="190" t="e">
        <f>IF('Formulario PPGR3'!$G474="","",'Formulario PPGR1'!#REF!)</f>
        <v>#REF!</v>
      </c>
      <c r="D474" s="190" t="e">
        <f>IF('Formulario PPGR3'!$G474="","",'Formulario PPGR1'!#REF!)</f>
        <v>#REF!</v>
      </c>
      <c r="E474" s="190" t="e">
        <f>IF('Formulario PPGR3'!$G474="","",'Formulario PPGR1'!#REF!)</f>
        <v>#REF!</v>
      </c>
      <c r="F474" s="190" t="e">
        <f>IF('Formulario PPGR3'!$G474="","",'Formulario PPGR1'!#REF!)</f>
        <v>#REF!</v>
      </c>
      <c r="G474" s="507" t="s">
        <v>613</v>
      </c>
      <c r="H474" s="497" t="str" cm="1">
        <f t="array" ref="H474">IF(Tabla1[[#This Row],[Código_Actividad]]="","",_xlfn.XLOOKUP(Tabla1[[#This Row],[Código_Actividad]],CodigoActividad,Tabla2[Actividades Programables Presupuestables],"",0))</f>
        <v>Taller de actualización al personal de los SAIS en los reportes del Sistema de Registro Nominal de Atención Integral (SIRNAI).</v>
      </c>
      <c r="I474" s="498">
        <f>IFERROR(VLOOKUP('Formulario PPGR3'!$G474,'Formulario PPGR2'!$H$9:$V$721,15,FALSE),"")</f>
        <v>2</v>
      </c>
      <c r="J474" s="502" t="s">
        <v>1999</v>
      </c>
      <c r="K474" s="500" t="str">
        <f>IF(Tabla1[[#This Row],[Insumos]]="","",_xlfn.XLOOKUP(Tabla1[[#This Row],[Insumos]],Tabla10[Insumo],Tabla10[InsumoAbrev],"",0))</f>
        <v>lsAlimentosyBebidas</v>
      </c>
      <c r="L474" s="501" t="s">
        <v>2057</v>
      </c>
      <c r="M474" s="499" t="str">
        <f>IF(Tabla1[[#This Row],[Descripción]]="","",_xlfn.XLOOKUP(Tabla1[[#This Row],[Descripción]],Tabla10[Descripción],Tabla10[Unidad de Medida],"",0))</f>
        <v>unidad</v>
      </c>
      <c r="N474" s="509">
        <v>2</v>
      </c>
      <c r="O474" s="511">
        <f>IF(Tabla1[[#This Row],[Descripción]]="","",_xlfn.XLOOKUP(Tabla1[[#This Row],[Descripción]],Tabla10[Descripción],Tabla10[Precio Unitario],0))</f>
        <v>61419</v>
      </c>
      <c r="P474" s="511">
        <f>IF(Tabla1[[#This Row],[Cantidad de Insumos]]="","",Tabla1[[#This Row],[Precio Unitario]]*Tabla1[[#This Row],[Cantidad de Insumos]])</f>
        <v>122838</v>
      </c>
      <c r="Q474" s="511" t="str">
        <f>IF(Tabla1[[#This Row],[Descripción]]="","",_xlfn.XLOOKUP(Tabla1[[#This Row],[Descripción]],Tabla10[Descripción],Tabla10[CODIGO PRESUPUESTARIO],0))</f>
        <v>2.3.1.1.01</v>
      </c>
      <c r="R474" s="500" t="s">
        <v>2001</v>
      </c>
    </row>
    <row r="475" spans="2:18" ht="38.25">
      <c r="B475" s="190" t="e">
        <f>IF('Formulario PPGR3'!$G475="","",CONCATENATE('Formulario PPGR3'!$C475,".",'Formulario PPGR3'!$D475,".",'Formulario PPGR3'!$E475,".",'Formulario PPGR3'!$F475))</f>
        <v>#REF!</v>
      </c>
      <c r="C475" s="190" t="e">
        <f>IF('Formulario PPGR3'!$G475="","",'Formulario PPGR1'!#REF!)</f>
        <v>#REF!</v>
      </c>
      <c r="D475" s="190" t="e">
        <f>IF('Formulario PPGR3'!$G475="","",'Formulario PPGR1'!#REF!)</f>
        <v>#REF!</v>
      </c>
      <c r="E475" s="190" t="e">
        <f>IF('Formulario PPGR3'!$G475="","",'Formulario PPGR1'!#REF!)</f>
        <v>#REF!</v>
      </c>
      <c r="F475" s="190" t="e">
        <f>IF('Formulario PPGR3'!$G475="","",'Formulario PPGR1'!#REF!)</f>
        <v>#REF!</v>
      </c>
      <c r="G475" s="507" t="s">
        <v>613</v>
      </c>
      <c r="H475" s="497" t="str" cm="1">
        <f t="array" ref="H475">IF(Tabla1[[#This Row],[Código_Actividad]]="","",_xlfn.XLOOKUP(Tabla1[[#This Row],[Código_Actividad]],CodigoActividad,Tabla2[Actividades Programables Presupuestables],"",0))</f>
        <v>Taller de actualización al personal de los SAIS en los reportes del Sistema de Registro Nominal de Atención Integral (SIRNAI).</v>
      </c>
      <c r="I475" s="498">
        <f>IFERROR(VLOOKUP('Formulario PPGR3'!$G475,'Formulario PPGR2'!$H$9:$V$721,15,FALSE),"")</f>
        <v>2</v>
      </c>
      <c r="J475" s="502" t="s">
        <v>1999</v>
      </c>
      <c r="K475" s="500" t="str">
        <f>IF(Tabla1[[#This Row],[Insumos]]="","",_xlfn.XLOOKUP(Tabla1[[#This Row],[Insumos]],Tabla10[Insumo],Tabla10[InsumoAbrev],"",0))</f>
        <v>lsAlimentosyBebidas</v>
      </c>
      <c r="L475" s="501" t="s">
        <v>2056</v>
      </c>
      <c r="M475" s="499" t="str">
        <f>IF(Tabla1[[#This Row],[Descripción]]="","",_xlfn.XLOOKUP(Tabla1[[#This Row],[Descripción]],Tabla10[Descripción],Tabla10[Unidad de Medida],"",0))</f>
        <v>unidad</v>
      </c>
      <c r="N475" s="509">
        <v>2</v>
      </c>
      <c r="O475" s="511">
        <f>IF(Tabla1[[#This Row],[Descripción]]="","",_xlfn.XLOOKUP(Tabla1[[#This Row],[Descripción]],Tabla10[Descripción],Tabla10[Precio Unitario],0))</f>
        <v>29393.8</v>
      </c>
      <c r="P475" s="511">
        <f>IF(Tabla1[[#This Row],[Cantidad de Insumos]]="","",Tabla1[[#This Row],[Precio Unitario]]*Tabla1[[#This Row],[Cantidad de Insumos]])</f>
        <v>58787.6</v>
      </c>
      <c r="Q475" s="511" t="str">
        <f>IF(Tabla1[[#This Row],[Descripción]]="","",_xlfn.XLOOKUP(Tabla1[[#This Row],[Descripción]],Tabla10[Descripción],Tabla10[CODIGO PRESUPUESTARIO],0))</f>
        <v>2.3.1.1.01</v>
      </c>
      <c r="R475" s="500" t="s">
        <v>2001</v>
      </c>
    </row>
    <row r="476" spans="2:18" ht="51">
      <c r="B476" s="190" t="e">
        <f>IF('Formulario PPGR3'!$G476="","",CONCATENATE('Formulario PPGR3'!$C476,".",'Formulario PPGR3'!$D476,".",'Formulario PPGR3'!$E476,".",'Formulario PPGR3'!$F476))</f>
        <v>#REF!</v>
      </c>
      <c r="C476" s="190" t="e">
        <f>IF('Formulario PPGR3'!$G476="","",'Formulario PPGR1'!#REF!)</f>
        <v>#REF!</v>
      </c>
      <c r="D476" s="190" t="e">
        <f>IF('Formulario PPGR3'!$G476="","",'Formulario PPGR1'!#REF!)</f>
        <v>#REF!</v>
      </c>
      <c r="E476" s="190" t="e">
        <f>IF('Formulario PPGR3'!$G476="","",'Formulario PPGR1'!#REF!)</f>
        <v>#REF!</v>
      </c>
      <c r="F476" s="190" t="e">
        <f>IF('Formulario PPGR3'!$G476="","",'Formulario PPGR1'!#REF!)</f>
        <v>#REF!</v>
      </c>
      <c r="G476" s="507" t="s">
        <v>615</v>
      </c>
      <c r="H476" s="497" t="str" cm="1">
        <f t="array" ref="H476">IF(Tabla1[[#This Row],[Código_Actividad]]="","",_xlfn.XLOOKUP(Tabla1[[#This Row],[Código_Actividad]],CodigoActividad,Tabla2[Actividades Programables Presupuestables],"",0))</f>
        <v>Taller de capacitación sobre el manejo de la calidad de los datos y el uso eficiente de los reportes del FAPPS/SIRNAI, dirigido a los coordinadores regionales y supervisores de campo del programa de VIH.</v>
      </c>
      <c r="I476" s="498">
        <f>IFERROR(VLOOKUP('Formulario PPGR3'!$G476,'Formulario PPGR2'!$H$9:$V$721,15,FALSE),"")</f>
        <v>1</v>
      </c>
      <c r="J476" s="502" t="s">
        <v>1999</v>
      </c>
      <c r="K476" s="500" t="str">
        <f>IF(Tabla1[[#This Row],[Insumos]]="","",_xlfn.XLOOKUP(Tabla1[[#This Row],[Insumos]],Tabla10[Insumo],Tabla10[InsumoAbrev],"",0))</f>
        <v>lsAlimentosyBebidas</v>
      </c>
      <c r="L476" s="501" t="s">
        <v>2057</v>
      </c>
      <c r="M476" s="499" t="str">
        <f>IF(Tabla1[[#This Row],[Descripción]]="","",_xlfn.XLOOKUP(Tabla1[[#This Row],[Descripción]],Tabla10[Descripción],Tabla10[Unidad de Medida],"",0))</f>
        <v>unidad</v>
      </c>
      <c r="N476" s="509">
        <v>1</v>
      </c>
      <c r="O476" s="511">
        <f>IF(Tabla1[[#This Row],[Descripción]]="","",_xlfn.XLOOKUP(Tabla1[[#This Row],[Descripción]],Tabla10[Descripción],Tabla10[Precio Unitario],0))</f>
        <v>61419</v>
      </c>
      <c r="P476" s="511">
        <f>IF(Tabla1[[#This Row],[Cantidad de Insumos]]="","",Tabla1[[#This Row],[Precio Unitario]]*Tabla1[[#This Row],[Cantidad de Insumos]])</f>
        <v>61419</v>
      </c>
      <c r="Q476" s="511" t="str">
        <f>IF(Tabla1[[#This Row],[Descripción]]="","",_xlfn.XLOOKUP(Tabla1[[#This Row],[Descripción]],Tabla10[Descripción],Tabla10[CODIGO PRESUPUESTARIO],0))</f>
        <v>2.3.1.1.01</v>
      </c>
      <c r="R476" s="500" t="s">
        <v>2001</v>
      </c>
    </row>
    <row r="477" spans="2:18" ht="51">
      <c r="B477" s="190" t="e">
        <f>IF('Formulario PPGR3'!$G477="","",CONCATENATE('Formulario PPGR3'!$C477,".",'Formulario PPGR3'!$D477,".",'Formulario PPGR3'!$E477,".",'Formulario PPGR3'!$F477))</f>
        <v>#REF!</v>
      </c>
      <c r="C477" s="190" t="e">
        <f>IF('Formulario PPGR3'!$G477="","",'Formulario PPGR1'!#REF!)</f>
        <v>#REF!</v>
      </c>
      <c r="D477" s="190" t="e">
        <f>IF('Formulario PPGR3'!$G477="","",'Formulario PPGR1'!#REF!)</f>
        <v>#REF!</v>
      </c>
      <c r="E477" s="190" t="e">
        <f>IF('Formulario PPGR3'!$G477="","",'Formulario PPGR1'!#REF!)</f>
        <v>#REF!</v>
      </c>
      <c r="F477" s="190" t="e">
        <f>IF('Formulario PPGR3'!$G477="","",'Formulario PPGR1'!#REF!)</f>
        <v>#REF!</v>
      </c>
      <c r="G477" s="507" t="s">
        <v>615</v>
      </c>
      <c r="H477" s="497" t="str" cm="1">
        <f t="array" ref="H477">IF(Tabla1[[#This Row],[Código_Actividad]]="","",_xlfn.XLOOKUP(Tabla1[[#This Row],[Código_Actividad]],CodigoActividad,Tabla2[Actividades Programables Presupuestables],"",0))</f>
        <v>Taller de capacitación sobre el manejo de la calidad de los datos y el uso eficiente de los reportes del FAPPS/SIRNAI, dirigido a los coordinadores regionales y supervisores de campo del programa de VIH.</v>
      </c>
      <c r="I477" s="498">
        <f>IFERROR(VLOOKUP('Formulario PPGR3'!$G477,'Formulario PPGR2'!$H$9:$V$721,15,FALSE),"")</f>
        <v>1</v>
      </c>
      <c r="J477" s="502" t="s">
        <v>1999</v>
      </c>
      <c r="K477" s="500" t="str">
        <f>IF(Tabla1[[#This Row],[Insumos]]="","",_xlfn.XLOOKUP(Tabla1[[#This Row],[Insumos]],Tabla10[Insumo],Tabla10[InsumoAbrev],"",0))</f>
        <v>lsAlimentosyBebidas</v>
      </c>
      <c r="L477" s="501" t="s">
        <v>2056</v>
      </c>
      <c r="M477" s="499" t="str">
        <f>IF(Tabla1[[#This Row],[Descripción]]="","",_xlfn.XLOOKUP(Tabla1[[#This Row],[Descripción]],Tabla10[Descripción],Tabla10[Unidad de Medida],"",0))</f>
        <v>unidad</v>
      </c>
      <c r="N477" s="509">
        <v>1</v>
      </c>
      <c r="O477" s="511">
        <f>IF(Tabla1[[#This Row],[Descripción]]="","",_xlfn.XLOOKUP(Tabla1[[#This Row],[Descripción]],Tabla10[Descripción],Tabla10[Precio Unitario],0))</f>
        <v>29393.8</v>
      </c>
      <c r="P477" s="511">
        <f>IF(Tabla1[[#This Row],[Cantidad de Insumos]]="","",Tabla1[[#This Row],[Precio Unitario]]*Tabla1[[#This Row],[Cantidad de Insumos]])</f>
        <v>29393.8</v>
      </c>
      <c r="Q477" s="511" t="str">
        <f>IF(Tabla1[[#This Row],[Descripción]]="","",_xlfn.XLOOKUP(Tabla1[[#This Row],[Descripción]],Tabla10[Descripción],Tabla10[CODIGO PRESUPUESTARIO],0))</f>
        <v>2.3.1.1.01</v>
      </c>
      <c r="R477" s="500" t="s">
        <v>2001</v>
      </c>
    </row>
    <row r="478" spans="2:18" ht="51">
      <c r="B478" s="190" t="e">
        <f>IF('Formulario PPGR3'!$G478="","",CONCATENATE('Formulario PPGR3'!$C478,".",'Formulario PPGR3'!$D478,".",'Formulario PPGR3'!$E478,".",'Formulario PPGR3'!$F478))</f>
        <v>#REF!</v>
      </c>
      <c r="C478" s="190" t="e">
        <f>IF('Formulario PPGR3'!$G478="","",'Formulario PPGR1'!#REF!)</f>
        <v>#REF!</v>
      </c>
      <c r="D478" s="190" t="e">
        <f>IF('Formulario PPGR3'!$G478="","",'Formulario PPGR1'!#REF!)</f>
        <v>#REF!</v>
      </c>
      <c r="E478" s="190" t="e">
        <f>IF('Formulario PPGR3'!$G478="","",'Formulario PPGR1'!#REF!)</f>
        <v>#REF!</v>
      </c>
      <c r="F478" s="190" t="e">
        <f>IF('Formulario PPGR3'!$G478="","",'Formulario PPGR1'!#REF!)</f>
        <v>#REF!</v>
      </c>
      <c r="G478" s="507" t="s">
        <v>617</v>
      </c>
      <c r="H478" s="497" t="str" cm="1">
        <f t="array" ref="H478">IF(Tabla1[[#This Row],[Código_Actividad]]="","",_xlfn.XLOOKUP(Tabla1[[#This Row],[Código_Actividad]],CodigoActividad,Tabla2[Actividades Programables Presupuestables],"",0))</f>
        <v>Taller de capacitación para la actualización del personal de los SAIs en el manejo clínico y programático de pacientes adultos, embarazadas y pediátricos con VIH.</v>
      </c>
      <c r="I478" s="498">
        <f>IFERROR(VLOOKUP('Formulario PPGR3'!$G478,'Formulario PPGR2'!$H$9:$V$721,15,FALSE),"")</f>
        <v>1</v>
      </c>
      <c r="J478" s="502" t="s">
        <v>1999</v>
      </c>
      <c r="K478" s="500" t="str">
        <f>IF(Tabla1[[#This Row],[Insumos]]="","",_xlfn.XLOOKUP(Tabla1[[#This Row],[Insumos]],Tabla10[Insumo],Tabla10[InsumoAbrev],"",0))</f>
        <v>lsAlimentosyBebidas</v>
      </c>
      <c r="L478" s="501" t="s">
        <v>2057</v>
      </c>
      <c r="M478" s="499" t="str">
        <f>IF(Tabla1[[#This Row],[Descripción]]="","",_xlfn.XLOOKUP(Tabla1[[#This Row],[Descripción]],Tabla10[Descripción],Tabla10[Unidad de Medida],"",0))</f>
        <v>unidad</v>
      </c>
      <c r="N478" s="509">
        <v>1</v>
      </c>
      <c r="O478" s="511">
        <f>IF(Tabla1[[#This Row],[Descripción]]="","",_xlfn.XLOOKUP(Tabla1[[#This Row],[Descripción]],Tabla10[Descripción],Tabla10[Precio Unitario],0))</f>
        <v>61419</v>
      </c>
      <c r="P478" s="511">
        <f>IF(Tabla1[[#This Row],[Cantidad de Insumos]]="","",Tabla1[[#This Row],[Precio Unitario]]*Tabla1[[#This Row],[Cantidad de Insumos]])</f>
        <v>61419</v>
      </c>
      <c r="Q478" s="511" t="str">
        <f>IF(Tabla1[[#This Row],[Descripción]]="","",_xlfn.XLOOKUP(Tabla1[[#This Row],[Descripción]],Tabla10[Descripción],Tabla10[CODIGO PRESUPUESTARIO],0))</f>
        <v>2.3.1.1.01</v>
      </c>
      <c r="R478" s="500" t="s">
        <v>2001</v>
      </c>
    </row>
    <row r="479" spans="2:18" ht="51">
      <c r="B479" s="190" t="e">
        <f>IF('Formulario PPGR3'!$G479="","",CONCATENATE('Formulario PPGR3'!$C479,".",'Formulario PPGR3'!$D479,".",'Formulario PPGR3'!$E479,".",'Formulario PPGR3'!$F479))</f>
        <v>#REF!</v>
      </c>
      <c r="C479" s="190" t="e">
        <f>IF('Formulario PPGR3'!$G479="","",'Formulario PPGR1'!#REF!)</f>
        <v>#REF!</v>
      </c>
      <c r="D479" s="190" t="e">
        <f>IF('Formulario PPGR3'!$G479="","",'Formulario PPGR1'!#REF!)</f>
        <v>#REF!</v>
      </c>
      <c r="E479" s="190" t="e">
        <f>IF('Formulario PPGR3'!$G479="","",'Formulario PPGR1'!#REF!)</f>
        <v>#REF!</v>
      </c>
      <c r="F479" s="190" t="e">
        <f>IF('Formulario PPGR3'!$G479="","",'Formulario PPGR1'!#REF!)</f>
        <v>#REF!</v>
      </c>
      <c r="G479" s="507" t="s">
        <v>617</v>
      </c>
      <c r="H479" s="497" t="str" cm="1">
        <f t="array" ref="H479">IF(Tabla1[[#This Row],[Código_Actividad]]="","",_xlfn.XLOOKUP(Tabla1[[#This Row],[Código_Actividad]],CodigoActividad,Tabla2[Actividades Programables Presupuestables],"",0))</f>
        <v>Taller de capacitación para la actualización del personal de los SAIs en el manejo clínico y programático de pacientes adultos, embarazadas y pediátricos con VIH.</v>
      </c>
      <c r="I479" s="498">
        <f>IFERROR(VLOOKUP('Formulario PPGR3'!$G479,'Formulario PPGR2'!$H$9:$V$721,15,FALSE),"")</f>
        <v>1</v>
      </c>
      <c r="J479" s="502" t="s">
        <v>1999</v>
      </c>
      <c r="K479" s="500" t="str">
        <f>IF(Tabla1[[#This Row],[Insumos]]="","",_xlfn.XLOOKUP(Tabla1[[#This Row],[Insumos]],Tabla10[Insumo],Tabla10[InsumoAbrev],"",0))</f>
        <v>lsAlimentosyBebidas</v>
      </c>
      <c r="L479" s="501" t="s">
        <v>2056</v>
      </c>
      <c r="M479" s="499" t="str">
        <f>IF(Tabla1[[#This Row],[Descripción]]="","",_xlfn.XLOOKUP(Tabla1[[#This Row],[Descripción]],Tabla10[Descripción],Tabla10[Unidad de Medida],"",0))</f>
        <v>unidad</v>
      </c>
      <c r="N479" s="509">
        <v>1</v>
      </c>
      <c r="O479" s="511">
        <f>IF(Tabla1[[#This Row],[Descripción]]="","",_xlfn.XLOOKUP(Tabla1[[#This Row],[Descripción]],Tabla10[Descripción],Tabla10[Precio Unitario],0))</f>
        <v>29393.8</v>
      </c>
      <c r="P479" s="511">
        <f>IF(Tabla1[[#This Row],[Cantidad de Insumos]]="","",Tabla1[[#This Row],[Precio Unitario]]*Tabla1[[#This Row],[Cantidad de Insumos]])</f>
        <v>29393.8</v>
      </c>
      <c r="Q479" s="511" t="str">
        <f>IF(Tabla1[[#This Row],[Descripción]]="","",_xlfn.XLOOKUP(Tabla1[[#This Row],[Descripción]],Tabla10[Descripción],Tabla10[CODIGO PRESUPUESTARIO],0))</f>
        <v>2.3.1.1.01</v>
      </c>
      <c r="R479" s="500" t="s">
        <v>2001</v>
      </c>
    </row>
    <row r="480" spans="2:18" ht="38.25">
      <c r="B480" s="190" t="e">
        <f>IF('Formulario PPGR3'!$G480="","",CONCATENATE('Formulario PPGR3'!$C480,".",'Formulario PPGR3'!$D480,".",'Formulario PPGR3'!$E480,".",'Formulario PPGR3'!$F480))</f>
        <v>#REF!</v>
      </c>
      <c r="C480" s="190" t="e">
        <f>IF('Formulario PPGR3'!$G480="","",'Formulario PPGR1'!#REF!)</f>
        <v>#REF!</v>
      </c>
      <c r="D480" s="190" t="e">
        <f>IF('Formulario PPGR3'!$G480="","",'Formulario PPGR1'!#REF!)</f>
        <v>#REF!</v>
      </c>
      <c r="E480" s="190" t="e">
        <f>IF('Formulario PPGR3'!$G480="","",'Formulario PPGR1'!#REF!)</f>
        <v>#REF!</v>
      </c>
      <c r="F480" s="190" t="e">
        <f>IF('Formulario PPGR3'!$G480="","",'Formulario PPGR1'!#REF!)</f>
        <v>#REF!</v>
      </c>
      <c r="G480" s="507" t="s">
        <v>662</v>
      </c>
      <c r="H480" s="497" t="str" cm="1">
        <f t="array" ref="H480">IF(Tabla1[[#This Row],[Código_Actividad]]="","",_xlfn.XLOOKUP(Tabla1[[#This Row],[Código_Actividad]],CodigoActividad,Tabla2[Actividades Programables Presupuestables],"",0))</f>
        <v>Visitas de seguimiento para el fortalecimiento de los Servicios de Infecciones de Transmisión Sexual (ITS) de los puestos centinelas establecidos.</v>
      </c>
      <c r="I480" s="498">
        <f>IFERROR(VLOOKUP('Formulario PPGR3'!$G480,'Formulario PPGR2'!$H$9:$V$721,15,FALSE),"")</f>
        <v>5</v>
      </c>
      <c r="J480" s="502" t="s">
        <v>2004</v>
      </c>
      <c r="K480" s="500" t="str">
        <f>IF(Tabla1[[#This Row],[Insumos]]="","",_xlfn.XLOOKUP(Tabla1[[#This Row],[Insumos]],Tabla10[Insumo],Tabla10[InsumoAbrev],"",0))</f>
        <v>lsViaticosDP</v>
      </c>
      <c r="L480" s="501" t="s">
        <v>2005</v>
      </c>
      <c r="M480" s="499" t="str">
        <f>IF(Tabla1[[#This Row],[Descripción]]="","",_xlfn.XLOOKUP(Tabla1[[#This Row],[Descripción]],Tabla10[Descripción],Tabla10[Unidad de Medida],"",0))</f>
        <v>Depósito</v>
      </c>
      <c r="N480" s="509">
        <v>5</v>
      </c>
      <c r="O480" s="511">
        <f>IF(Tabla1[[#This Row],[Descripción]]="","",_xlfn.XLOOKUP(Tabla1[[#This Row],[Descripción]],Tabla10[Descripción],Tabla10[Precio Unitario],0))</f>
        <v>2150</v>
      </c>
      <c r="P480" s="511">
        <f>IF(Tabla1[[#This Row],[Cantidad de Insumos]]="","",Tabla1[[#This Row],[Precio Unitario]]*Tabla1[[#This Row],[Cantidad de Insumos]])</f>
        <v>10750</v>
      </c>
      <c r="Q480" s="511" t="str">
        <f>IF(Tabla1[[#This Row],[Descripción]]="","",_xlfn.XLOOKUP(Tabla1[[#This Row],[Descripción]],Tabla10[Descripción],Tabla10[CODIGO PRESUPUESTARIO],0))</f>
        <v>2.2.3.1.01</v>
      </c>
      <c r="R480" s="500" t="s">
        <v>2001</v>
      </c>
    </row>
    <row r="481" spans="2:18" ht="38.25">
      <c r="B481" s="190" t="e">
        <f>IF('Formulario PPGR3'!$G481="","",CONCATENATE('Formulario PPGR3'!$C481,".",'Formulario PPGR3'!$D481,".",'Formulario PPGR3'!$E481,".",'Formulario PPGR3'!$F481))</f>
        <v>#REF!</v>
      </c>
      <c r="C481" s="190" t="e">
        <f>IF('Formulario PPGR3'!$G481="","",'Formulario PPGR1'!#REF!)</f>
        <v>#REF!</v>
      </c>
      <c r="D481" s="190" t="e">
        <f>IF('Formulario PPGR3'!$G481="","",'Formulario PPGR1'!#REF!)</f>
        <v>#REF!</v>
      </c>
      <c r="E481" s="190" t="e">
        <f>IF('Formulario PPGR3'!$G481="","",'Formulario PPGR1'!#REF!)</f>
        <v>#REF!</v>
      </c>
      <c r="F481" s="190" t="e">
        <f>IF('Formulario PPGR3'!$G481="","",'Formulario PPGR1'!#REF!)</f>
        <v>#REF!</v>
      </c>
      <c r="G481" s="507" t="s">
        <v>662</v>
      </c>
      <c r="H481" s="497" t="str" cm="1">
        <f t="array" ref="H481">IF(Tabla1[[#This Row],[Código_Actividad]]="","",_xlfn.XLOOKUP(Tabla1[[#This Row],[Código_Actividad]],CodigoActividad,Tabla2[Actividades Programables Presupuestables],"",0))</f>
        <v>Visitas de seguimiento para el fortalecimiento de los Servicios de Infecciones de Transmisión Sexual (ITS) de los puestos centinelas establecidos.</v>
      </c>
      <c r="I481" s="498">
        <f>IFERROR(VLOOKUP('Formulario PPGR3'!$G481,'Formulario PPGR2'!$H$9:$V$721,15,FALSE),"")</f>
        <v>5</v>
      </c>
      <c r="J481" s="502" t="s">
        <v>2004</v>
      </c>
      <c r="K481" s="500" t="str">
        <f>IF(Tabla1[[#This Row],[Insumos]]="","",_xlfn.XLOOKUP(Tabla1[[#This Row],[Insumos]],Tabla10[Insumo],Tabla10[InsumoAbrev],"",0))</f>
        <v>lsViaticosDP</v>
      </c>
      <c r="L481" s="501" t="s">
        <v>2006</v>
      </c>
      <c r="M481" s="499" t="str">
        <f>IF(Tabla1[[#This Row],[Descripción]]="","",_xlfn.XLOOKUP(Tabla1[[#This Row],[Descripción]],Tabla10[Descripción],Tabla10[Unidad de Medida],"",0))</f>
        <v>Depósito</v>
      </c>
      <c r="N481" s="509">
        <v>5</v>
      </c>
      <c r="O481" s="511">
        <f>IF(Tabla1[[#This Row],[Descripción]]="","",_xlfn.XLOOKUP(Tabla1[[#This Row],[Descripción]],Tabla10[Descripción],Tabla10[Precio Unitario],0))</f>
        <v>1700</v>
      </c>
      <c r="P481" s="511">
        <f>IF(Tabla1[[#This Row],[Cantidad de Insumos]]="","",Tabla1[[#This Row],[Precio Unitario]]*Tabla1[[#This Row],[Cantidad de Insumos]])</f>
        <v>8500</v>
      </c>
      <c r="Q481" s="511" t="str">
        <f>IF(Tabla1[[#This Row],[Descripción]]="","",_xlfn.XLOOKUP(Tabla1[[#This Row],[Descripción]],Tabla10[Descripción],Tabla10[CODIGO PRESUPUESTARIO],0))</f>
        <v>2.2.3.1.01</v>
      </c>
      <c r="R481" s="500" t="s">
        <v>2001</v>
      </c>
    </row>
    <row r="482" spans="2:18" ht="38.25">
      <c r="B482" s="190" t="e">
        <f>IF('Formulario PPGR3'!$G482="","",CONCATENATE('Formulario PPGR3'!$C482,".",'Formulario PPGR3'!$D482,".",'Formulario PPGR3'!$E482,".",'Formulario PPGR3'!$F482))</f>
        <v>#REF!</v>
      </c>
      <c r="C482" s="190" t="e">
        <f>IF('Formulario PPGR3'!$G482="","",'Formulario PPGR1'!#REF!)</f>
        <v>#REF!</v>
      </c>
      <c r="D482" s="190" t="e">
        <f>IF('Formulario PPGR3'!$G482="","",'Formulario PPGR1'!#REF!)</f>
        <v>#REF!</v>
      </c>
      <c r="E482" s="190" t="e">
        <f>IF('Formulario PPGR3'!$G482="","",'Formulario PPGR1'!#REF!)</f>
        <v>#REF!</v>
      </c>
      <c r="F482" s="190" t="e">
        <f>IF('Formulario PPGR3'!$G482="","",'Formulario PPGR1'!#REF!)</f>
        <v>#REF!</v>
      </c>
      <c r="G482" s="507" t="s">
        <v>662</v>
      </c>
      <c r="H482" s="497" t="str" cm="1">
        <f t="array" ref="H482">IF(Tabla1[[#This Row],[Código_Actividad]]="","",_xlfn.XLOOKUP(Tabla1[[#This Row],[Código_Actividad]],CodigoActividad,Tabla2[Actividades Programables Presupuestables],"",0))</f>
        <v>Visitas de seguimiento para el fortalecimiento de los Servicios de Infecciones de Transmisión Sexual (ITS) de los puestos centinelas establecidos.</v>
      </c>
      <c r="I482" s="498">
        <f>IFERROR(VLOOKUP('Formulario PPGR3'!$G482,'Formulario PPGR2'!$H$9:$V$721,15,FALSE),"")</f>
        <v>5</v>
      </c>
      <c r="J482" s="502" t="s">
        <v>2002</v>
      </c>
      <c r="K482" s="500" t="str">
        <f>IF(Tabla1[[#This Row],[Insumos]]="","",_xlfn.XLOOKUP(Tabla1[[#This Row],[Insumos]],Tabla10[Insumo],Tabla10[InsumoAbrev],"",0))</f>
        <v>lsGasoil</v>
      </c>
      <c r="L482" s="501" t="s">
        <v>2003</v>
      </c>
      <c r="M482" s="499" t="str">
        <f>IF(Tabla1[[#This Row],[Descripción]]="","",_xlfn.XLOOKUP(Tabla1[[#This Row],[Descripción]],Tabla10[Descripción],Tabla10[Unidad de Medida],"",0))</f>
        <v>galon</v>
      </c>
      <c r="N482" s="509">
        <v>50</v>
      </c>
      <c r="O482" s="511">
        <f>IF(Tabla1[[#This Row],[Descripción]]="","",_xlfn.XLOOKUP(Tabla1[[#This Row],[Descripción]],Tabla10[Descripción],Tabla10[Precio Unitario],0))</f>
        <v>240</v>
      </c>
      <c r="P482" s="511">
        <f>IF(Tabla1[[#This Row],[Cantidad de Insumos]]="","",Tabla1[[#This Row],[Precio Unitario]]*Tabla1[[#This Row],[Cantidad de Insumos]])</f>
        <v>12000</v>
      </c>
      <c r="Q482" s="511" t="str">
        <f>IF(Tabla1[[#This Row],[Descripción]]="","",_xlfn.XLOOKUP(Tabla1[[#This Row],[Descripción]],Tabla10[Descripción],Tabla10[CODIGO PRESUPUESTARIO],0))</f>
        <v>2.3.7.1.02</v>
      </c>
      <c r="R482" s="500" t="s">
        <v>2001</v>
      </c>
    </row>
    <row r="483" spans="2:18" ht="38.25">
      <c r="B483" s="190" t="e">
        <f>IF('Formulario PPGR3'!$G483="","",CONCATENATE('Formulario PPGR3'!$C483,".",'Formulario PPGR3'!$D483,".",'Formulario PPGR3'!$E483,".",'Formulario PPGR3'!$F483))</f>
        <v>#REF!</v>
      </c>
      <c r="C483" s="190" t="e">
        <f>IF('Formulario PPGR3'!$G483="","",'Formulario PPGR1'!#REF!)</f>
        <v>#REF!</v>
      </c>
      <c r="D483" s="190" t="e">
        <f>IF('Formulario PPGR3'!$G483="","",'Formulario PPGR1'!#REF!)</f>
        <v>#REF!</v>
      </c>
      <c r="E483" s="190" t="e">
        <f>IF('Formulario PPGR3'!$G483="","",'Formulario PPGR1'!#REF!)</f>
        <v>#REF!</v>
      </c>
      <c r="F483" s="190" t="e">
        <f>IF('Formulario PPGR3'!$G483="","",'Formulario PPGR1'!#REF!)</f>
        <v>#REF!</v>
      </c>
      <c r="G483" s="507" t="s">
        <v>871</v>
      </c>
      <c r="H483" s="497" t="str" cm="1">
        <f t="array" ref="H483">IF(Tabla1[[#This Row],[Código_Actividad]]="","",_xlfn.XLOOKUP(Tabla1[[#This Row],[Código_Actividad]],CodigoActividad,Tabla2[Actividades Programables Presupuestables],"",0))</f>
        <v>Visita de supervisión a los Establecimientos de Salud (EES) para verificación de la disponibilidad de los servicios integrales de salud.</v>
      </c>
      <c r="I483" s="498">
        <f>IFERROR(VLOOKUP('Formulario PPGR3'!$G483,'Formulario PPGR2'!$H$9:$V$721,15,FALSE),"")</f>
        <v>3</v>
      </c>
      <c r="J483" s="502" t="s">
        <v>2004</v>
      </c>
      <c r="K483" s="500" t="str">
        <f>IF(Tabla1[[#This Row],[Insumos]]="","",_xlfn.XLOOKUP(Tabla1[[#This Row],[Insumos]],Tabla10[Insumo],Tabla10[InsumoAbrev],"",0))</f>
        <v>lsViaticosDP</v>
      </c>
      <c r="L483" s="501" t="s">
        <v>2005</v>
      </c>
      <c r="M483" s="499" t="str">
        <f>IF(Tabla1[[#This Row],[Descripción]]="","",_xlfn.XLOOKUP(Tabla1[[#This Row],[Descripción]],Tabla10[Descripción],Tabla10[Unidad de Medida],"",0))</f>
        <v>Depósito</v>
      </c>
      <c r="N483" s="509">
        <v>9</v>
      </c>
      <c r="O483" s="511">
        <f>IF(Tabla1[[#This Row],[Descripción]]="","",_xlfn.XLOOKUP(Tabla1[[#This Row],[Descripción]],Tabla10[Descripción],Tabla10[Precio Unitario],0))</f>
        <v>2150</v>
      </c>
      <c r="P483" s="511">
        <f>IF(Tabla1[[#This Row],[Cantidad de Insumos]]="","",Tabla1[[#This Row],[Precio Unitario]]*Tabla1[[#This Row],[Cantidad de Insumos]])</f>
        <v>19350</v>
      </c>
      <c r="Q483" s="511" t="str">
        <f>IF(Tabla1[[#This Row],[Descripción]]="","",_xlfn.XLOOKUP(Tabla1[[#This Row],[Descripción]],Tabla10[Descripción],Tabla10[CODIGO PRESUPUESTARIO],0))</f>
        <v>2.2.3.1.01</v>
      </c>
      <c r="R483" s="500" t="s">
        <v>2001</v>
      </c>
    </row>
    <row r="484" spans="2:18" ht="38.25">
      <c r="B484" s="190" t="e">
        <f>IF('Formulario PPGR3'!$G484="","",CONCATENATE('Formulario PPGR3'!$C484,".",'Formulario PPGR3'!$D484,".",'Formulario PPGR3'!$E484,".",'Formulario PPGR3'!$F484))</f>
        <v>#REF!</v>
      </c>
      <c r="C484" s="190" t="e">
        <f>IF('Formulario PPGR3'!$G484="","",'Formulario PPGR1'!#REF!)</f>
        <v>#REF!</v>
      </c>
      <c r="D484" s="190" t="e">
        <f>IF('Formulario PPGR3'!$G484="","",'Formulario PPGR1'!#REF!)</f>
        <v>#REF!</v>
      </c>
      <c r="E484" s="190" t="e">
        <f>IF('Formulario PPGR3'!$G484="","",'Formulario PPGR1'!#REF!)</f>
        <v>#REF!</v>
      </c>
      <c r="F484" s="190" t="e">
        <f>IF('Formulario PPGR3'!$G484="","",'Formulario PPGR1'!#REF!)</f>
        <v>#REF!</v>
      </c>
      <c r="G484" s="507" t="s">
        <v>871</v>
      </c>
      <c r="H484" s="497" t="str" cm="1">
        <f t="array" ref="H484">IF(Tabla1[[#This Row],[Código_Actividad]]="","",_xlfn.XLOOKUP(Tabla1[[#This Row],[Código_Actividad]],CodigoActividad,Tabla2[Actividades Programables Presupuestables],"",0))</f>
        <v>Visita de supervisión a los Establecimientos de Salud (EES) para verificación de la disponibilidad de los servicios integrales de salud.</v>
      </c>
      <c r="I484" s="498">
        <f>IFERROR(VLOOKUP('Formulario PPGR3'!$G484,'Formulario PPGR2'!$H$9:$V$721,15,FALSE),"")</f>
        <v>3</v>
      </c>
      <c r="J484" s="502" t="s">
        <v>2004</v>
      </c>
      <c r="K484" s="500" t="str">
        <f>IF(Tabla1[[#This Row],[Insumos]]="","",_xlfn.XLOOKUP(Tabla1[[#This Row],[Insumos]],Tabla10[Insumo],Tabla10[InsumoAbrev],"",0))</f>
        <v>lsViaticosDP</v>
      </c>
      <c r="L484" s="501" t="s">
        <v>2006</v>
      </c>
      <c r="M484" s="499" t="str">
        <f>IF(Tabla1[[#This Row],[Descripción]]="","",_xlfn.XLOOKUP(Tabla1[[#This Row],[Descripción]],Tabla10[Descripción],Tabla10[Unidad de Medida],"",0))</f>
        <v>Depósito</v>
      </c>
      <c r="N484" s="509">
        <v>3</v>
      </c>
      <c r="O484" s="511">
        <f>IF(Tabla1[[#This Row],[Descripción]]="","",_xlfn.XLOOKUP(Tabla1[[#This Row],[Descripción]],Tabla10[Descripción],Tabla10[Precio Unitario],0))</f>
        <v>1700</v>
      </c>
      <c r="P484" s="511">
        <f>IF(Tabla1[[#This Row],[Cantidad de Insumos]]="","",Tabla1[[#This Row],[Precio Unitario]]*Tabla1[[#This Row],[Cantidad de Insumos]])</f>
        <v>5100</v>
      </c>
      <c r="Q484" s="511" t="str">
        <f>IF(Tabla1[[#This Row],[Descripción]]="","",_xlfn.XLOOKUP(Tabla1[[#This Row],[Descripción]],Tabla10[Descripción],Tabla10[CODIGO PRESUPUESTARIO],0))</f>
        <v>2.2.3.1.01</v>
      </c>
      <c r="R484" s="500" t="s">
        <v>2001</v>
      </c>
    </row>
    <row r="485" spans="2:18" ht="38.25">
      <c r="B485" s="190" t="e">
        <f>IF('Formulario PPGR3'!$G485="","",CONCATENATE('Formulario PPGR3'!$C485,".",'Formulario PPGR3'!$D485,".",'Formulario PPGR3'!$E485,".",'Formulario PPGR3'!$F485))</f>
        <v>#REF!</v>
      </c>
      <c r="C485" s="190" t="e">
        <f>IF('Formulario PPGR3'!$G485="","",'Formulario PPGR1'!#REF!)</f>
        <v>#REF!</v>
      </c>
      <c r="D485" s="190" t="e">
        <f>IF('Formulario PPGR3'!$G485="","",'Formulario PPGR1'!#REF!)</f>
        <v>#REF!</v>
      </c>
      <c r="E485" s="190" t="e">
        <f>IF('Formulario PPGR3'!$G485="","",'Formulario PPGR1'!#REF!)</f>
        <v>#REF!</v>
      </c>
      <c r="F485" s="190" t="e">
        <f>IF('Formulario PPGR3'!$G485="","",'Formulario PPGR1'!#REF!)</f>
        <v>#REF!</v>
      </c>
      <c r="G485" s="507" t="s">
        <v>871</v>
      </c>
      <c r="H485" s="497" t="str" cm="1">
        <f t="array" ref="H485">IF(Tabla1[[#This Row],[Código_Actividad]]="","",_xlfn.XLOOKUP(Tabla1[[#This Row],[Código_Actividad]],CodigoActividad,Tabla2[Actividades Programables Presupuestables],"",0))</f>
        <v>Visita de supervisión a los Establecimientos de Salud (EES) para verificación de la disponibilidad de los servicios integrales de salud.</v>
      </c>
      <c r="I485" s="498">
        <f>IFERROR(VLOOKUP('Formulario PPGR3'!$G485,'Formulario PPGR2'!$H$9:$V$721,15,FALSE),"")</f>
        <v>3</v>
      </c>
      <c r="J485" s="502" t="s">
        <v>2002</v>
      </c>
      <c r="K485" s="500" t="str">
        <f>IF(Tabla1[[#This Row],[Insumos]]="","",_xlfn.XLOOKUP(Tabla1[[#This Row],[Insumos]],Tabla10[Insumo],Tabla10[InsumoAbrev],"",0))</f>
        <v>lsGasoil</v>
      </c>
      <c r="L485" s="501" t="s">
        <v>2003</v>
      </c>
      <c r="M485" s="499" t="str">
        <f>IF(Tabla1[[#This Row],[Descripción]]="","",_xlfn.XLOOKUP(Tabla1[[#This Row],[Descripción]],Tabla10[Descripción],Tabla10[Unidad de Medida],"",0))</f>
        <v>galon</v>
      </c>
      <c r="N485" s="509">
        <v>30</v>
      </c>
      <c r="O485" s="511">
        <f>IF(Tabla1[[#This Row],[Descripción]]="","",_xlfn.XLOOKUP(Tabla1[[#This Row],[Descripción]],Tabla10[Descripción],Tabla10[Precio Unitario],0))</f>
        <v>240</v>
      </c>
      <c r="P485" s="511">
        <f>IF(Tabla1[[#This Row],[Cantidad de Insumos]]="","",Tabla1[[#This Row],[Precio Unitario]]*Tabla1[[#This Row],[Cantidad de Insumos]])</f>
        <v>7200</v>
      </c>
      <c r="Q485" s="511" t="str">
        <f>IF(Tabla1[[#This Row],[Descripción]]="","",_xlfn.XLOOKUP(Tabla1[[#This Row],[Descripción]],Tabla10[Descripción],Tabla10[CODIGO PRESUPUESTARIO],0))</f>
        <v>2.3.7.1.02</v>
      </c>
      <c r="R485" s="500" t="s">
        <v>2001</v>
      </c>
    </row>
    <row r="486" spans="2:18" ht="51">
      <c r="B486" s="190" t="e">
        <f>IF('Formulario PPGR3'!$G486="","",CONCATENATE('Formulario PPGR3'!$C486,".",'Formulario PPGR3'!$D486,".",'Formulario PPGR3'!$E486,".",'Formulario PPGR3'!$F486))</f>
        <v>#REF!</v>
      </c>
      <c r="C486" s="190" t="e">
        <f>IF('Formulario PPGR3'!$G486="","",'Formulario PPGR1'!#REF!)</f>
        <v>#REF!</v>
      </c>
      <c r="D486" s="190" t="e">
        <f>IF('Formulario PPGR3'!$G486="","",'Formulario PPGR1'!#REF!)</f>
        <v>#REF!</v>
      </c>
      <c r="E486" s="190" t="e">
        <f>IF('Formulario PPGR3'!$G486="","",'Formulario PPGR1'!#REF!)</f>
        <v>#REF!</v>
      </c>
      <c r="F486" s="190" t="e">
        <f>IF('Formulario PPGR3'!$G486="","",'Formulario PPGR1'!#REF!)</f>
        <v>#REF!</v>
      </c>
      <c r="G486" s="507" t="s">
        <v>873</v>
      </c>
      <c r="H486" s="497" t="str" cm="1">
        <f t="array" ref="H486">IF(Tabla1[[#This Row],[Código_Actividad]]="","",_xlfn.XLOOKUP(Tabla1[[#This Row],[Código_Actividad]],CodigoActividad,Tabla2[Actividades Programables Presupuestables],"",0))</f>
        <v>Mesas de trabajo con DTI y DGI para dar seguimiento a los avances en la organización y articulación de la red, a través del módulo diseñado para el registro diario de referencias y contrarreferencias.</v>
      </c>
      <c r="I486" s="498">
        <f>IFERROR(VLOOKUP('Formulario PPGR3'!$G486,'Formulario PPGR2'!$H$9:$V$721,15,FALSE),"")</f>
        <v>2</v>
      </c>
      <c r="J486" s="502" t="s">
        <v>1999</v>
      </c>
      <c r="K486" s="500" t="str">
        <f>IF(Tabla1[[#This Row],[Insumos]]="","",_xlfn.XLOOKUP(Tabla1[[#This Row],[Insumos]],Tabla10[Insumo],Tabla10[InsumoAbrev],"",0))</f>
        <v>lsAlimentosyBebidas</v>
      </c>
      <c r="L486" s="501" t="s">
        <v>2071</v>
      </c>
      <c r="M486" s="499" t="str">
        <f>IF(Tabla1[[#This Row],[Descripción]]="","",_xlfn.XLOOKUP(Tabla1[[#This Row],[Descripción]],Tabla10[Descripción],Tabla10[Unidad de Medida],"",0))</f>
        <v>unidad</v>
      </c>
      <c r="N486" s="509">
        <v>2</v>
      </c>
      <c r="O486" s="511">
        <f>IF(Tabla1[[#This Row],[Descripción]]="","",_xlfn.XLOOKUP(Tabla1[[#This Row],[Descripción]],Tabla10[Descripción],Tabla10[Precio Unitario],0))</f>
        <v>5000.5</v>
      </c>
      <c r="P486" s="511">
        <f>IF(Tabla1[[#This Row],[Cantidad de Insumos]]="","",Tabla1[[#This Row],[Precio Unitario]]*Tabla1[[#This Row],[Cantidad de Insumos]])</f>
        <v>10001</v>
      </c>
      <c r="Q486" s="511" t="str">
        <f>IF(Tabla1[[#This Row],[Descripción]]="","",_xlfn.XLOOKUP(Tabla1[[#This Row],[Descripción]],Tabla10[Descripción],Tabla10[CODIGO PRESUPUESTARIO],0))</f>
        <v>2.3.1.1.01</v>
      </c>
      <c r="R486" s="500" t="s">
        <v>2001</v>
      </c>
    </row>
    <row r="487" spans="2:18" ht="25.5">
      <c r="B487" s="190" t="e">
        <f>IF('Formulario PPGR3'!$G487="","",CONCATENATE('Formulario PPGR3'!$C487,".",'Formulario PPGR3'!$D487,".",'Formulario PPGR3'!$E487,".",'Formulario PPGR3'!$F487))</f>
        <v>#REF!</v>
      </c>
      <c r="C487" s="190" t="e">
        <f>IF('Formulario PPGR3'!$G487="","",'Formulario PPGR1'!#REF!)</f>
        <v>#REF!</v>
      </c>
      <c r="D487" s="190" t="e">
        <f>IF('Formulario PPGR3'!$G487="","",'Formulario PPGR1'!#REF!)</f>
        <v>#REF!</v>
      </c>
      <c r="E487" s="190" t="e">
        <f>IF('Formulario PPGR3'!$G487="","",'Formulario PPGR1'!#REF!)</f>
        <v>#REF!</v>
      </c>
      <c r="F487" s="190" t="e">
        <f>IF('Formulario PPGR3'!$G487="","",'Formulario PPGR1'!#REF!)</f>
        <v>#REF!</v>
      </c>
      <c r="G487" s="507" t="s">
        <v>875</v>
      </c>
      <c r="H487" s="497" t="str" cm="1">
        <f t="array" ref="H487">IF(Tabla1[[#This Row],[Código_Actividad]]="","",_xlfn.XLOOKUP(Tabla1[[#This Row],[Código_Actividad]],CodigoActividad,Tabla2[Actividades Programables Presupuestables],"",0))</f>
        <v>Supervisión del correcto llenado del Registro Diario de Referencia y Contrarreferencia al SRS.</v>
      </c>
      <c r="I487" s="498">
        <f>IFERROR(VLOOKUP('Formulario PPGR3'!$G487,'Formulario PPGR2'!$H$9:$V$721,15,FALSE),"")</f>
        <v>3</v>
      </c>
      <c r="J487" s="502" t="s">
        <v>2004</v>
      </c>
      <c r="K487" s="500" t="str">
        <f>IF(Tabla1[[#This Row],[Insumos]]="","",_xlfn.XLOOKUP(Tabla1[[#This Row],[Insumos]],Tabla10[Insumo],Tabla10[InsumoAbrev],"",0))</f>
        <v>lsViaticosDP</v>
      </c>
      <c r="L487" s="501" t="s">
        <v>2005</v>
      </c>
      <c r="M487" s="499" t="str">
        <f>IF(Tabla1[[#This Row],[Descripción]]="","",_xlfn.XLOOKUP(Tabla1[[#This Row],[Descripción]],Tabla10[Descripción],Tabla10[Unidad de Medida],"",0))</f>
        <v>Depósito</v>
      </c>
      <c r="N487" s="509">
        <v>9</v>
      </c>
      <c r="O487" s="511">
        <f>IF(Tabla1[[#This Row],[Descripción]]="","",_xlfn.XLOOKUP(Tabla1[[#This Row],[Descripción]],Tabla10[Descripción],Tabla10[Precio Unitario],0))</f>
        <v>2150</v>
      </c>
      <c r="P487" s="511">
        <f>IF(Tabla1[[#This Row],[Cantidad de Insumos]]="","",Tabla1[[#This Row],[Precio Unitario]]*Tabla1[[#This Row],[Cantidad de Insumos]])</f>
        <v>19350</v>
      </c>
      <c r="Q487" s="511" t="str">
        <f>IF(Tabla1[[#This Row],[Descripción]]="","",_xlfn.XLOOKUP(Tabla1[[#This Row],[Descripción]],Tabla10[Descripción],Tabla10[CODIGO PRESUPUESTARIO],0))</f>
        <v>2.2.3.1.01</v>
      </c>
      <c r="R487" s="500" t="s">
        <v>2001</v>
      </c>
    </row>
    <row r="488" spans="2:18" ht="25.5">
      <c r="B488" s="190" t="e">
        <f>IF('Formulario PPGR3'!$G488="","",CONCATENATE('Formulario PPGR3'!$C488,".",'Formulario PPGR3'!$D488,".",'Formulario PPGR3'!$E488,".",'Formulario PPGR3'!$F488))</f>
        <v>#REF!</v>
      </c>
      <c r="C488" s="190" t="e">
        <f>IF('Formulario PPGR3'!$G488="","",'Formulario PPGR1'!#REF!)</f>
        <v>#REF!</v>
      </c>
      <c r="D488" s="190" t="e">
        <f>IF('Formulario PPGR3'!$G488="","",'Formulario PPGR1'!#REF!)</f>
        <v>#REF!</v>
      </c>
      <c r="E488" s="190" t="e">
        <f>IF('Formulario PPGR3'!$G488="","",'Formulario PPGR1'!#REF!)</f>
        <v>#REF!</v>
      </c>
      <c r="F488" s="190" t="e">
        <f>IF('Formulario PPGR3'!$G488="","",'Formulario PPGR1'!#REF!)</f>
        <v>#REF!</v>
      </c>
      <c r="G488" s="507" t="s">
        <v>875</v>
      </c>
      <c r="H488" s="497" t="str" cm="1">
        <f t="array" ref="H488">IF(Tabla1[[#This Row],[Código_Actividad]]="","",_xlfn.XLOOKUP(Tabla1[[#This Row],[Código_Actividad]],CodigoActividad,Tabla2[Actividades Programables Presupuestables],"",0))</f>
        <v>Supervisión del correcto llenado del Registro Diario de Referencia y Contrarreferencia al SRS.</v>
      </c>
      <c r="I488" s="498">
        <f>IFERROR(VLOOKUP('Formulario PPGR3'!$G488,'Formulario PPGR2'!$H$9:$V$721,15,FALSE),"")</f>
        <v>3</v>
      </c>
      <c r="J488" s="502" t="s">
        <v>2004</v>
      </c>
      <c r="K488" s="500" t="str">
        <f>IF(Tabla1[[#This Row],[Insumos]]="","",_xlfn.XLOOKUP(Tabla1[[#This Row],[Insumos]],Tabla10[Insumo],Tabla10[InsumoAbrev],"",0))</f>
        <v>lsViaticosDP</v>
      </c>
      <c r="L488" s="501" t="s">
        <v>2006</v>
      </c>
      <c r="M488" s="499" t="str">
        <f>IF(Tabla1[[#This Row],[Descripción]]="","",_xlfn.XLOOKUP(Tabla1[[#This Row],[Descripción]],Tabla10[Descripción],Tabla10[Unidad de Medida],"",0))</f>
        <v>Depósito</v>
      </c>
      <c r="N488" s="509">
        <v>3</v>
      </c>
      <c r="O488" s="511">
        <f>IF(Tabla1[[#This Row],[Descripción]]="","",_xlfn.XLOOKUP(Tabla1[[#This Row],[Descripción]],Tabla10[Descripción],Tabla10[Precio Unitario],0))</f>
        <v>1700</v>
      </c>
      <c r="P488" s="511">
        <f>IF(Tabla1[[#This Row],[Cantidad de Insumos]]="","",Tabla1[[#This Row],[Precio Unitario]]*Tabla1[[#This Row],[Cantidad de Insumos]])</f>
        <v>5100</v>
      </c>
      <c r="Q488" s="511" t="str">
        <f>IF(Tabla1[[#This Row],[Descripción]]="","",_xlfn.XLOOKUP(Tabla1[[#This Row],[Descripción]],Tabla10[Descripción],Tabla10[CODIGO PRESUPUESTARIO],0))</f>
        <v>2.2.3.1.01</v>
      </c>
      <c r="R488" s="500" t="s">
        <v>2001</v>
      </c>
    </row>
    <row r="489" spans="2:18" ht="25.5">
      <c r="B489" s="190" t="e">
        <f>IF('Formulario PPGR3'!$G489="","",CONCATENATE('Formulario PPGR3'!$C489,".",'Formulario PPGR3'!$D489,".",'Formulario PPGR3'!$E489,".",'Formulario PPGR3'!$F489))</f>
        <v>#REF!</v>
      </c>
      <c r="C489" s="190" t="e">
        <f>IF('Formulario PPGR3'!$G489="","",'Formulario PPGR1'!#REF!)</f>
        <v>#REF!</v>
      </c>
      <c r="D489" s="190" t="e">
        <f>IF('Formulario PPGR3'!$G489="","",'Formulario PPGR1'!#REF!)</f>
        <v>#REF!</v>
      </c>
      <c r="E489" s="190" t="e">
        <f>IF('Formulario PPGR3'!$G489="","",'Formulario PPGR1'!#REF!)</f>
        <v>#REF!</v>
      </c>
      <c r="F489" s="190" t="e">
        <f>IF('Formulario PPGR3'!$G489="","",'Formulario PPGR1'!#REF!)</f>
        <v>#REF!</v>
      </c>
      <c r="G489" s="507" t="s">
        <v>875</v>
      </c>
      <c r="H489" s="497" t="str" cm="1">
        <f t="array" ref="H489">IF(Tabla1[[#This Row],[Código_Actividad]]="","",_xlfn.XLOOKUP(Tabla1[[#This Row],[Código_Actividad]],CodigoActividad,Tabla2[Actividades Programables Presupuestables],"",0))</f>
        <v>Supervisión del correcto llenado del Registro Diario de Referencia y Contrarreferencia al SRS.</v>
      </c>
      <c r="I489" s="498">
        <f>IFERROR(VLOOKUP('Formulario PPGR3'!$G489,'Formulario PPGR2'!$H$9:$V$721,15,FALSE),"")</f>
        <v>3</v>
      </c>
      <c r="J489" s="502" t="s">
        <v>2002</v>
      </c>
      <c r="K489" s="500" t="str">
        <f>IF(Tabla1[[#This Row],[Insumos]]="","",_xlfn.XLOOKUP(Tabla1[[#This Row],[Insumos]],Tabla10[Insumo],Tabla10[InsumoAbrev],"",0))</f>
        <v>lsGasoil</v>
      </c>
      <c r="L489" s="501" t="s">
        <v>2003</v>
      </c>
      <c r="M489" s="499" t="str">
        <f>IF(Tabla1[[#This Row],[Descripción]]="","",_xlfn.XLOOKUP(Tabla1[[#This Row],[Descripción]],Tabla10[Descripción],Tabla10[Unidad de Medida],"",0))</f>
        <v>galon</v>
      </c>
      <c r="N489" s="509">
        <v>30</v>
      </c>
      <c r="O489" s="511">
        <f>IF(Tabla1[[#This Row],[Descripción]]="","",_xlfn.XLOOKUP(Tabla1[[#This Row],[Descripción]],Tabla10[Descripción],Tabla10[Precio Unitario],0))</f>
        <v>240</v>
      </c>
      <c r="P489" s="511">
        <f>IF(Tabla1[[#This Row],[Cantidad de Insumos]]="","",Tabla1[[#This Row],[Precio Unitario]]*Tabla1[[#This Row],[Cantidad de Insumos]])</f>
        <v>7200</v>
      </c>
      <c r="Q489" s="511" t="str">
        <f>IF(Tabla1[[#This Row],[Descripción]]="","",_xlfn.XLOOKUP(Tabla1[[#This Row],[Descripción]],Tabla10[Descripción],Tabla10[CODIGO PRESUPUESTARIO],0))</f>
        <v>2.3.7.1.02</v>
      </c>
      <c r="R489" s="500" t="s">
        <v>2001</v>
      </c>
    </row>
    <row r="490" spans="2:18" ht="38.25">
      <c r="B490" s="190" t="e">
        <f>IF('Formulario PPGR3'!$G490="","",CONCATENATE('Formulario PPGR3'!$C490,".",'Formulario PPGR3'!$D490,".",'Formulario PPGR3'!$E490,".",'Formulario PPGR3'!$F490))</f>
        <v>#REF!</v>
      </c>
      <c r="C490" s="190" t="e">
        <f>IF('Formulario PPGR3'!$G490="","",'Formulario PPGR1'!#REF!)</f>
        <v>#REF!</v>
      </c>
      <c r="D490" s="190" t="e">
        <f>IF('Formulario PPGR3'!$G490="","",'Formulario PPGR1'!#REF!)</f>
        <v>#REF!</v>
      </c>
      <c r="E490" s="190" t="e">
        <f>IF('Formulario PPGR3'!$G490="","",'Formulario PPGR1'!#REF!)</f>
        <v>#REF!</v>
      </c>
      <c r="F490" s="190" t="e">
        <f>IF('Formulario PPGR3'!$G490="","",'Formulario PPGR1'!#REF!)</f>
        <v>#REF!</v>
      </c>
      <c r="G490" s="507" t="s">
        <v>877</v>
      </c>
      <c r="H490" s="497" t="str" cm="1">
        <f t="array" ref="H490">IF(Tabla1[[#This Row],[Código_Actividad]]="","",_xlfn.XLOOKUP(Tabla1[[#This Row],[Código_Actividad]],CodigoActividad,Tabla2[Actividades Programables Presupuestables],"",0))</f>
        <v xml:space="preserve">Reunión con DCH, DPN y DCS para el seguimiento de la implementación del Registro Diario de Referencia y Contrarreferencia. </v>
      </c>
      <c r="I490" s="498">
        <f>IFERROR(VLOOKUP('Formulario PPGR3'!$G490,'Formulario PPGR2'!$H$9:$V$721,15,FALSE),"")</f>
        <v>1</v>
      </c>
      <c r="J490" s="502" t="s">
        <v>1999</v>
      </c>
      <c r="K490" s="500" t="str">
        <f>IF(Tabla1[[#This Row],[Insumos]]="","",_xlfn.XLOOKUP(Tabla1[[#This Row],[Insumos]],Tabla10[Insumo],Tabla10[InsumoAbrev],"",0))</f>
        <v>lsAlimentosyBebidas</v>
      </c>
      <c r="L490" s="501" t="s">
        <v>2071</v>
      </c>
      <c r="M490" s="499" t="str">
        <f>IF(Tabla1[[#This Row],[Descripción]]="","",_xlfn.XLOOKUP(Tabla1[[#This Row],[Descripción]],Tabla10[Descripción],Tabla10[Unidad de Medida],"",0))</f>
        <v>unidad</v>
      </c>
      <c r="N490" s="509">
        <v>1</v>
      </c>
      <c r="O490" s="511">
        <f>IF(Tabla1[[#This Row],[Descripción]]="","",_xlfn.XLOOKUP(Tabla1[[#This Row],[Descripción]],Tabla10[Descripción],Tabla10[Precio Unitario],0))</f>
        <v>5000.5</v>
      </c>
      <c r="P490" s="511">
        <f>IF(Tabla1[[#This Row],[Cantidad de Insumos]]="","",Tabla1[[#This Row],[Precio Unitario]]*Tabla1[[#This Row],[Cantidad de Insumos]])</f>
        <v>5000.5</v>
      </c>
      <c r="Q490" s="511" t="str">
        <f>IF(Tabla1[[#This Row],[Descripción]]="","",_xlfn.XLOOKUP(Tabla1[[#This Row],[Descripción]],Tabla10[Descripción],Tabla10[CODIGO PRESUPUESTARIO],0))</f>
        <v>2.3.1.1.01</v>
      </c>
      <c r="R490" s="500" t="s">
        <v>2001</v>
      </c>
    </row>
    <row r="491" spans="2:18" ht="38.25">
      <c r="B491" s="190" t="e">
        <f>IF('Formulario PPGR3'!$G491="","",CONCATENATE('Formulario PPGR3'!$C491,".",'Formulario PPGR3'!$D491,".",'Formulario PPGR3'!$E491,".",'Formulario PPGR3'!$F491))</f>
        <v>#REF!</v>
      </c>
      <c r="C491" s="190" t="e">
        <f>IF('Formulario PPGR3'!$G491="","",'Formulario PPGR1'!#REF!)</f>
        <v>#REF!</v>
      </c>
      <c r="D491" s="190" t="e">
        <f>IF('Formulario PPGR3'!$G491="","",'Formulario PPGR1'!#REF!)</f>
        <v>#REF!</v>
      </c>
      <c r="E491" s="190" t="e">
        <f>IF('Formulario PPGR3'!$G491="","",'Formulario PPGR1'!#REF!)</f>
        <v>#REF!</v>
      </c>
      <c r="F491" s="190" t="e">
        <f>IF('Formulario PPGR3'!$G491="","",'Formulario PPGR1'!#REF!)</f>
        <v>#REF!</v>
      </c>
      <c r="G491" s="507" t="s">
        <v>892</v>
      </c>
      <c r="H491" s="497" t="str" cm="1">
        <f t="array" ref="H491">IF(Tabla1[[#This Row],[Código_Actividad]]="","",_xlfn.XLOOKUP(Tabla1[[#This Row],[Código_Actividad]],CodigoActividad,Tabla2[Actividades Programables Presupuestables],"",0))</f>
        <v>Visitas de supervisión SRS para verificar el cumplimiento de la adecuación y actualización de las carteras de servicios.</v>
      </c>
      <c r="I491" s="498">
        <f>IFERROR(VLOOKUP('Formulario PPGR3'!$G491,'Formulario PPGR2'!$H$9:$V$721,15,FALSE),"")</f>
        <v>3</v>
      </c>
      <c r="J491" s="502" t="s">
        <v>2004</v>
      </c>
      <c r="K491" s="500" t="str">
        <f>IF(Tabla1[[#This Row],[Insumos]]="","",_xlfn.XLOOKUP(Tabla1[[#This Row],[Insumos]],Tabla10[Insumo],Tabla10[InsumoAbrev],"",0))</f>
        <v>lsViaticosDP</v>
      </c>
      <c r="L491" s="501" t="s">
        <v>2005</v>
      </c>
      <c r="M491" s="499" t="str">
        <f>IF(Tabla1[[#This Row],[Descripción]]="","",_xlfn.XLOOKUP(Tabla1[[#This Row],[Descripción]],Tabla10[Descripción],Tabla10[Unidad de Medida],"",0))</f>
        <v>Depósito</v>
      </c>
      <c r="N491" s="509">
        <v>9</v>
      </c>
      <c r="O491" s="511">
        <f>IF(Tabla1[[#This Row],[Descripción]]="","",_xlfn.XLOOKUP(Tabla1[[#This Row],[Descripción]],Tabla10[Descripción],Tabla10[Precio Unitario],0))</f>
        <v>2150</v>
      </c>
      <c r="P491" s="511">
        <f>IF(Tabla1[[#This Row],[Cantidad de Insumos]]="","",Tabla1[[#This Row],[Precio Unitario]]*Tabla1[[#This Row],[Cantidad de Insumos]])</f>
        <v>19350</v>
      </c>
      <c r="Q491" s="511" t="str">
        <f>IF(Tabla1[[#This Row],[Descripción]]="","",_xlfn.XLOOKUP(Tabla1[[#This Row],[Descripción]],Tabla10[Descripción],Tabla10[CODIGO PRESUPUESTARIO],0))</f>
        <v>2.2.3.1.01</v>
      </c>
      <c r="R491" s="500" t="s">
        <v>2001</v>
      </c>
    </row>
    <row r="492" spans="2:18" ht="38.25">
      <c r="B492" s="190" t="e">
        <f>IF('Formulario PPGR3'!$G492="","",CONCATENATE('Formulario PPGR3'!$C492,".",'Formulario PPGR3'!$D492,".",'Formulario PPGR3'!$E492,".",'Formulario PPGR3'!$F492))</f>
        <v>#REF!</v>
      </c>
      <c r="C492" s="190" t="e">
        <f>IF('Formulario PPGR3'!$G492="","",'Formulario PPGR1'!#REF!)</f>
        <v>#REF!</v>
      </c>
      <c r="D492" s="190" t="e">
        <f>IF('Formulario PPGR3'!$G492="","",'Formulario PPGR1'!#REF!)</f>
        <v>#REF!</v>
      </c>
      <c r="E492" s="190" t="e">
        <f>IF('Formulario PPGR3'!$G492="","",'Formulario PPGR1'!#REF!)</f>
        <v>#REF!</v>
      </c>
      <c r="F492" s="190" t="e">
        <f>IF('Formulario PPGR3'!$G492="","",'Formulario PPGR1'!#REF!)</f>
        <v>#REF!</v>
      </c>
      <c r="G492" s="507" t="s">
        <v>892</v>
      </c>
      <c r="H492" s="497" t="str" cm="1">
        <f t="array" ref="H492">IF(Tabla1[[#This Row],[Código_Actividad]]="","",_xlfn.XLOOKUP(Tabla1[[#This Row],[Código_Actividad]],CodigoActividad,Tabla2[Actividades Programables Presupuestables],"",0))</f>
        <v>Visitas de supervisión SRS para verificar el cumplimiento de la adecuación y actualización de las carteras de servicios.</v>
      </c>
      <c r="I492" s="498">
        <f>IFERROR(VLOOKUP('Formulario PPGR3'!$G492,'Formulario PPGR2'!$H$9:$V$721,15,FALSE),"")</f>
        <v>3</v>
      </c>
      <c r="J492" s="502" t="s">
        <v>2004</v>
      </c>
      <c r="K492" s="500" t="str">
        <f>IF(Tabla1[[#This Row],[Insumos]]="","",_xlfn.XLOOKUP(Tabla1[[#This Row],[Insumos]],Tabla10[Insumo],Tabla10[InsumoAbrev],"",0))</f>
        <v>lsViaticosDP</v>
      </c>
      <c r="L492" s="501" t="s">
        <v>2006</v>
      </c>
      <c r="M492" s="499" t="str">
        <f>IF(Tabla1[[#This Row],[Descripción]]="","",_xlfn.XLOOKUP(Tabla1[[#This Row],[Descripción]],Tabla10[Descripción],Tabla10[Unidad de Medida],"",0))</f>
        <v>Depósito</v>
      </c>
      <c r="N492" s="509">
        <v>3</v>
      </c>
      <c r="O492" s="511">
        <f>IF(Tabla1[[#This Row],[Descripción]]="","",_xlfn.XLOOKUP(Tabla1[[#This Row],[Descripción]],Tabla10[Descripción],Tabla10[Precio Unitario],0))</f>
        <v>1700</v>
      </c>
      <c r="P492" s="511">
        <f>IF(Tabla1[[#This Row],[Cantidad de Insumos]]="","",Tabla1[[#This Row],[Precio Unitario]]*Tabla1[[#This Row],[Cantidad de Insumos]])</f>
        <v>5100</v>
      </c>
      <c r="Q492" s="511" t="str">
        <f>IF(Tabla1[[#This Row],[Descripción]]="","",_xlfn.XLOOKUP(Tabla1[[#This Row],[Descripción]],Tabla10[Descripción],Tabla10[CODIGO PRESUPUESTARIO],0))</f>
        <v>2.2.3.1.01</v>
      </c>
      <c r="R492" s="500" t="s">
        <v>2001</v>
      </c>
    </row>
    <row r="493" spans="2:18" ht="38.25">
      <c r="B493" s="190" t="e">
        <f>IF('Formulario PPGR3'!$G493="","",CONCATENATE('Formulario PPGR3'!$C493,".",'Formulario PPGR3'!$D493,".",'Formulario PPGR3'!$E493,".",'Formulario PPGR3'!$F493))</f>
        <v>#REF!</v>
      </c>
      <c r="C493" s="190" t="e">
        <f>IF('Formulario PPGR3'!$G493="","",'Formulario PPGR1'!#REF!)</f>
        <v>#REF!</v>
      </c>
      <c r="D493" s="190" t="e">
        <f>IF('Formulario PPGR3'!$G493="","",'Formulario PPGR1'!#REF!)</f>
        <v>#REF!</v>
      </c>
      <c r="E493" s="190" t="e">
        <f>IF('Formulario PPGR3'!$G493="","",'Formulario PPGR1'!#REF!)</f>
        <v>#REF!</v>
      </c>
      <c r="F493" s="190" t="e">
        <f>IF('Formulario PPGR3'!$G493="","",'Formulario PPGR1'!#REF!)</f>
        <v>#REF!</v>
      </c>
      <c r="G493" s="507" t="s">
        <v>892</v>
      </c>
      <c r="H493" s="497" t="str" cm="1">
        <f t="array" ref="H493">IF(Tabla1[[#This Row],[Código_Actividad]]="","",_xlfn.XLOOKUP(Tabla1[[#This Row],[Código_Actividad]],CodigoActividad,Tabla2[Actividades Programables Presupuestables],"",0))</f>
        <v>Visitas de supervisión SRS para verificar el cumplimiento de la adecuación y actualización de las carteras de servicios.</v>
      </c>
      <c r="I493" s="498">
        <f>IFERROR(VLOOKUP('Formulario PPGR3'!$G493,'Formulario PPGR2'!$H$9:$V$721,15,FALSE),"")</f>
        <v>3</v>
      </c>
      <c r="J493" s="502" t="s">
        <v>2002</v>
      </c>
      <c r="K493" s="500" t="str">
        <f>IF(Tabla1[[#This Row],[Insumos]]="","",_xlfn.XLOOKUP(Tabla1[[#This Row],[Insumos]],Tabla10[Insumo],Tabla10[InsumoAbrev],"",0))</f>
        <v>lsGasoil</v>
      </c>
      <c r="L493" s="501" t="s">
        <v>2003</v>
      </c>
      <c r="M493" s="499" t="str">
        <f>IF(Tabla1[[#This Row],[Descripción]]="","",_xlfn.XLOOKUP(Tabla1[[#This Row],[Descripción]],Tabla10[Descripción],Tabla10[Unidad de Medida],"",0))</f>
        <v>galon</v>
      </c>
      <c r="N493" s="509">
        <v>30</v>
      </c>
      <c r="O493" s="511">
        <f>IF(Tabla1[[#This Row],[Descripción]]="","",_xlfn.XLOOKUP(Tabla1[[#This Row],[Descripción]],Tabla10[Descripción],Tabla10[Precio Unitario],0))</f>
        <v>240</v>
      </c>
      <c r="P493" s="511">
        <f>IF(Tabla1[[#This Row],[Cantidad de Insumos]]="","",Tabla1[[#This Row],[Precio Unitario]]*Tabla1[[#This Row],[Cantidad de Insumos]])</f>
        <v>7200</v>
      </c>
      <c r="Q493" s="511" t="str">
        <f>IF(Tabla1[[#This Row],[Descripción]]="","",_xlfn.XLOOKUP(Tabla1[[#This Row],[Descripción]],Tabla10[Descripción],Tabla10[CODIGO PRESUPUESTARIO],0))</f>
        <v>2.3.7.1.02</v>
      </c>
      <c r="R493" s="500" t="s">
        <v>2001</v>
      </c>
    </row>
    <row r="494" spans="2:18" ht="51">
      <c r="B494" s="190" t="e">
        <f>IF('Formulario PPGR3'!$G494="","",CONCATENATE('Formulario PPGR3'!$C494,".",'Formulario PPGR3'!$D494,".",'Formulario PPGR3'!$E494,".",'Formulario PPGR3'!$F494))</f>
        <v>#REF!</v>
      </c>
      <c r="C494" s="190" t="e">
        <f>IF('Formulario PPGR3'!$G494="","",'Formulario PPGR1'!#REF!)</f>
        <v>#REF!</v>
      </c>
      <c r="D494" s="190" t="e">
        <f>IF('Formulario PPGR3'!$G494="","",'Formulario PPGR1'!#REF!)</f>
        <v>#REF!</v>
      </c>
      <c r="E494" s="190" t="e">
        <f>IF('Formulario PPGR3'!$G494="","",'Formulario PPGR1'!#REF!)</f>
        <v>#REF!</v>
      </c>
      <c r="F494" s="190" t="e">
        <f>IF('Formulario PPGR3'!$G494="","",'Formulario PPGR1'!#REF!)</f>
        <v>#REF!</v>
      </c>
      <c r="G494" s="507" t="s">
        <v>935</v>
      </c>
      <c r="H494" s="497" t="str" cm="1">
        <f t="array" ref="H494">IF(Tabla1[[#This Row],[Código_Actividad]]="","",_xlfn.XLOOKUP(Tabla1[[#This Row],[Código_Actividad]],CodigoActividad,Tabla2[Actividades Programables Presupuestables],"",0))</f>
        <v>Mesa de trabajo con los coordinadores regionales de género y los encargados de las Unidades de Atención a personas víctimas de violencia de género e intrafamiliar.</v>
      </c>
      <c r="I494" s="498">
        <f>IFERROR(VLOOKUP('Formulario PPGR3'!$G494,'Formulario PPGR2'!$H$9:$V$721,15,FALSE),"")</f>
        <v>2</v>
      </c>
      <c r="J494" s="502" t="s">
        <v>1999</v>
      </c>
      <c r="K494" s="500" t="str">
        <f>IF(Tabla1[[#This Row],[Insumos]]="","",_xlfn.XLOOKUP(Tabla1[[#This Row],[Insumos]],Tabla10[Insumo],Tabla10[InsumoAbrev],"",0))</f>
        <v>lsAlimentosyBebidas</v>
      </c>
      <c r="L494" s="501" t="s">
        <v>2071</v>
      </c>
      <c r="M494" s="499" t="str">
        <f>IF(Tabla1[[#This Row],[Descripción]]="","",_xlfn.XLOOKUP(Tabla1[[#This Row],[Descripción]],Tabla10[Descripción],Tabla10[Unidad de Medida],"",0))</f>
        <v>unidad</v>
      </c>
      <c r="N494" s="509">
        <v>2</v>
      </c>
      <c r="O494" s="511">
        <f>IF(Tabla1[[#This Row],[Descripción]]="","",_xlfn.XLOOKUP(Tabla1[[#This Row],[Descripción]],Tabla10[Descripción],Tabla10[Precio Unitario],0))</f>
        <v>5000.5</v>
      </c>
      <c r="P494" s="511">
        <f>IF(Tabla1[[#This Row],[Cantidad de Insumos]]="","",Tabla1[[#This Row],[Precio Unitario]]*Tabla1[[#This Row],[Cantidad de Insumos]])</f>
        <v>10001</v>
      </c>
      <c r="Q494" s="511" t="str">
        <f>IF(Tabla1[[#This Row],[Descripción]]="","",_xlfn.XLOOKUP(Tabla1[[#This Row],[Descripción]],Tabla10[Descripción],Tabla10[CODIGO PRESUPUESTARIO],0))</f>
        <v>2.3.1.1.01</v>
      </c>
      <c r="R494" s="500" t="s">
        <v>2001</v>
      </c>
    </row>
    <row r="495" spans="2:18" ht="38.25">
      <c r="B495" s="190" t="e">
        <f>IF('Formulario PPGR3'!$G495="","",CONCATENATE('Formulario PPGR3'!$C495,".",'Formulario PPGR3'!$D495,".",'Formulario PPGR3'!$E495,".",'Formulario PPGR3'!$F495))</f>
        <v>#REF!</v>
      </c>
      <c r="C495" s="190" t="e">
        <f>IF('Formulario PPGR3'!$G495="","",'Formulario PPGR1'!#REF!)</f>
        <v>#REF!</v>
      </c>
      <c r="D495" s="190" t="e">
        <f>IF('Formulario PPGR3'!$G495="","",'Formulario PPGR1'!#REF!)</f>
        <v>#REF!</v>
      </c>
      <c r="E495" s="190" t="e">
        <f>IF('Formulario PPGR3'!$G495="","",'Formulario PPGR1'!#REF!)</f>
        <v>#REF!</v>
      </c>
      <c r="F495" s="190" t="e">
        <f>IF('Formulario PPGR3'!$G495="","",'Formulario PPGR1'!#REF!)</f>
        <v>#REF!</v>
      </c>
      <c r="G495" s="507" t="s">
        <v>938</v>
      </c>
      <c r="H495" s="497" t="str" cm="1">
        <f t="array" ref="H495">IF(Tabla1[[#This Row],[Código_Actividad]]="","",_xlfn.XLOOKUP(Tabla1[[#This Row],[Código_Actividad]],CodigoActividad,Tabla2[Actividades Programables Presupuestables],"",0))</f>
        <v>Mesas de trabajo con la MIA para la atención de violencia de género e intrafamiliar en niños, niñas y adolescentes.</v>
      </c>
      <c r="I495" s="498">
        <f>IFERROR(VLOOKUP('Formulario PPGR3'!$G495,'Formulario PPGR2'!$H$9:$V$721,15,FALSE),"")</f>
        <v>4</v>
      </c>
      <c r="J495" s="502" t="s">
        <v>1999</v>
      </c>
      <c r="K495" s="500" t="str">
        <f>IF(Tabla1[[#This Row],[Insumos]]="","",_xlfn.XLOOKUP(Tabla1[[#This Row],[Insumos]],Tabla10[Insumo],Tabla10[InsumoAbrev],"",0))</f>
        <v>lsAlimentosyBebidas</v>
      </c>
      <c r="L495" s="501" t="s">
        <v>2071</v>
      </c>
      <c r="M495" s="499" t="str">
        <f>IF(Tabla1[[#This Row],[Descripción]]="","",_xlfn.XLOOKUP(Tabla1[[#This Row],[Descripción]],Tabla10[Descripción],Tabla10[Unidad de Medida],"",0))</f>
        <v>unidad</v>
      </c>
      <c r="N495" s="509">
        <f>+Tabla1[[#This Row],[Total de Actividades ]]</f>
        <v>4</v>
      </c>
      <c r="O495" s="511">
        <f>IF(Tabla1[[#This Row],[Descripción]]="","",_xlfn.XLOOKUP(Tabla1[[#This Row],[Descripción]],Tabla10[Descripción],Tabla10[Precio Unitario],0))</f>
        <v>5000.5</v>
      </c>
      <c r="P495" s="511">
        <f>IF(Tabla1[[#This Row],[Cantidad de Insumos]]="","",Tabla1[[#This Row],[Precio Unitario]]*Tabla1[[#This Row],[Cantidad de Insumos]])</f>
        <v>20002</v>
      </c>
      <c r="Q495" s="511" t="str">
        <f>IF(Tabla1[[#This Row],[Descripción]]="","",_xlfn.XLOOKUP(Tabla1[[#This Row],[Descripción]],Tabla10[Descripción],Tabla10[CODIGO PRESUPUESTARIO],0))</f>
        <v>2.3.1.1.01</v>
      </c>
      <c r="R495" s="500" t="s">
        <v>2001</v>
      </c>
    </row>
    <row r="496" spans="2:18" ht="25.5">
      <c r="B496" s="190" t="e">
        <f>IF('Formulario PPGR3'!$G496="","",CONCATENATE('Formulario PPGR3'!$C496,".",'Formulario PPGR3'!$D496,".",'Formulario PPGR3'!$E496,".",'Formulario PPGR3'!$F496))</f>
        <v>#REF!</v>
      </c>
      <c r="C496" s="190" t="e">
        <f>IF('Formulario PPGR3'!$G496="","",'Formulario PPGR1'!#REF!)</f>
        <v>#REF!</v>
      </c>
      <c r="D496" s="190" t="e">
        <f>IF('Formulario PPGR3'!$G496="","",'Formulario PPGR1'!#REF!)</f>
        <v>#REF!</v>
      </c>
      <c r="E496" s="190" t="e">
        <f>IF('Formulario PPGR3'!$G496="","",'Formulario PPGR1'!#REF!)</f>
        <v>#REF!</v>
      </c>
      <c r="F496" s="190" t="e">
        <f>IF('Formulario PPGR3'!$G496="","",'Formulario PPGR1'!#REF!)</f>
        <v>#REF!</v>
      </c>
      <c r="G496" s="507" t="s">
        <v>940</v>
      </c>
      <c r="H496" s="497" t="str" cm="1">
        <f t="array" ref="H496">IF(Tabla1[[#This Row],[Código_Actividad]]="","",_xlfn.XLOOKUP(Tabla1[[#This Row],[Código_Actividad]],CodigoActividad,Tabla2[Actividades Programables Presupuestables],"",0))</f>
        <v>Mesas de trabajo intersectorial para la atención a violencia de género e intrafamiliar en salud.</v>
      </c>
      <c r="I496" s="498">
        <f>IFERROR(VLOOKUP('Formulario PPGR3'!$G496,'Formulario PPGR2'!$H$9:$V$721,15,FALSE),"")</f>
        <v>2</v>
      </c>
      <c r="J496" s="502" t="s">
        <v>1999</v>
      </c>
      <c r="K496" s="500" t="str">
        <f>IF(Tabla1[[#This Row],[Insumos]]="","",_xlfn.XLOOKUP(Tabla1[[#This Row],[Insumos]],Tabla10[Insumo],Tabla10[InsumoAbrev],"",0))</f>
        <v>lsAlimentosyBebidas</v>
      </c>
      <c r="L496" s="501" t="s">
        <v>2071</v>
      </c>
      <c r="M496" s="499" t="str">
        <f>IF(Tabla1[[#This Row],[Descripción]]="","",_xlfn.XLOOKUP(Tabla1[[#This Row],[Descripción]],Tabla10[Descripción],Tabla10[Unidad de Medida],"",0))</f>
        <v>unidad</v>
      </c>
      <c r="N496" s="509">
        <f>+Tabla1[[#This Row],[Total de Actividades ]]</f>
        <v>2</v>
      </c>
      <c r="O496" s="511">
        <f>IF(Tabla1[[#This Row],[Descripción]]="","",_xlfn.XLOOKUP(Tabla1[[#This Row],[Descripción]],Tabla10[Descripción],Tabla10[Precio Unitario],0))</f>
        <v>5000.5</v>
      </c>
      <c r="P496" s="511">
        <f>IF(Tabla1[[#This Row],[Cantidad de Insumos]]="","",Tabla1[[#This Row],[Precio Unitario]]*Tabla1[[#This Row],[Cantidad de Insumos]])</f>
        <v>10001</v>
      </c>
      <c r="Q496" s="511" t="str">
        <f>IF(Tabla1[[#This Row],[Descripción]]="","",_xlfn.XLOOKUP(Tabla1[[#This Row],[Descripción]],Tabla10[Descripción],Tabla10[CODIGO PRESUPUESTARIO],0))</f>
        <v>2.3.1.1.01</v>
      </c>
      <c r="R496" s="500" t="s">
        <v>2001</v>
      </c>
    </row>
    <row r="497" spans="2:18" ht="38.25">
      <c r="B497" s="190" t="e">
        <f>IF('Formulario PPGR3'!$G497="","",CONCATENATE('Formulario PPGR3'!$C497,".",'Formulario PPGR3'!$D497,".",'Formulario PPGR3'!$E497,".",'Formulario PPGR3'!$F497))</f>
        <v>#REF!</v>
      </c>
      <c r="C497" s="190" t="e">
        <f>IF('Formulario PPGR3'!$G497="","",'Formulario PPGR1'!#REF!)</f>
        <v>#REF!</v>
      </c>
      <c r="D497" s="190" t="e">
        <f>IF('Formulario PPGR3'!$G497="","",'Formulario PPGR1'!#REF!)</f>
        <v>#REF!</v>
      </c>
      <c r="E497" s="190" t="e">
        <f>IF('Formulario PPGR3'!$G497="","",'Formulario PPGR1'!#REF!)</f>
        <v>#REF!</v>
      </c>
      <c r="F497" s="190" t="e">
        <f>IF('Formulario PPGR3'!$G497="","",'Formulario PPGR1'!#REF!)</f>
        <v>#REF!</v>
      </c>
      <c r="G497" s="507" t="s">
        <v>942</v>
      </c>
      <c r="H497" s="497" t="str" cm="1">
        <f t="array" ref="H497">IF(Tabla1[[#This Row],[Código_Actividad]]="","",_xlfn.XLOOKUP(Tabla1[[#This Row],[Código_Actividad]],CodigoActividad,Tabla2[Actividades Programables Presupuestables],"",0))</f>
        <v>Mesas de trabajo con DCG para la elaboración del instrumento de supervisión y recolección de datos estadísticos de violencia de género e intrafamiliar.</v>
      </c>
      <c r="I497" s="498">
        <f>IFERROR(VLOOKUP('Formulario PPGR3'!$G497,'Formulario PPGR2'!$H$9:$V$721,15,FALSE),"")</f>
        <v>4</v>
      </c>
      <c r="J497" s="502" t="s">
        <v>1999</v>
      </c>
      <c r="K497" s="500" t="str">
        <f>IF(Tabla1[[#This Row],[Insumos]]="","",_xlfn.XLOOKUP(Tabla1[[#This Row],[Insumos]],Tabla10[Insumo],Tabla10[InsumoAbrev],"",0))</f>
        <v>lsAlimentosyBebidas</v>
      </c>
      <c r="L497" s="501" t="s">
        <v>2071</v>
      </c>
      <c r="M497" s="499" t="str">
        <f>IF(Tabla1[[#This Row],[Descripción]]="","",_xlfn.XLOOKUP(Tabla1[[#This Row],[Descripción]],Tabla10[Descripción],Tabla10[Unidad de Medida],"",0))</f>
        <v>unidad</v>
      </c>
      <c r="N497" s="509">
        <f>+Tabla1[[#This Row],[Total de Actividades ]]</f>
        <v>4</v>
      </c>
      <c r="O497" s="511">
        <f>IF(Tabla1[[#This Row],[Descripción]]="","",_xlfn.XLOOKUP(Tabla1[[#This Row],[Descripción]],Tabla10[Descripción],Tabla10[Precio Unitario],0))</f>
        <v>5000.5</v>
      </c>
      <c r="P497" s="511">
        <f>IF(Tabla1[[#This Row],[Cantidad de Insumos]]="","",Tabla1[[#This Row],[Precio Unitario]]*Tabla1[[#This Row],[Cantidad de Insumos]])</f>
        <v>20002</v>
      </c>
      <c r="Q497" s="511" t="str">
        <f>IF(Tabla1[[#This Row],[Descripción]]="","",_xlfn.XLOOKUP(Tabla1[[#This Row],[Descripción]],Tabla10[Descripción],Tabla10[CODIGO PRESUPUESTARIO],0))</f>
        <v>2.3.1.1.01</v>
      </c>
      <c r="R497" s="500" t="s">
        <v>2001</v>
      </c>
    </row>
    <row r="498" spans="2:18" ht="38.25">
      <c r="B498" s="190" t="e">
        <f>IF('Formulario PPGR3'!$G498="","",CONCATENATE('Formulario PPGR3'!$C498,".",'Formulario PPGR3'!$D498,".",'Formulario PPGR3'!$E498,".",'Formulario PPGR3'!$F498))</f>
        <v>#REF!</v>
      </c>
      <c r="C498" s="190" t="e">
        <f>IF('Formulario PPGR3'!$G498="","",'Formulario PPGR1'!#REF!)</f>
        <v>#REF!</v>
      </c>
      <c r="D498" s="190" t="e">
        <f>IF('Formulario PPGR3'!$G498="","",'Formulario PPGR1'!#REF!)</f>
        <v>#REF!</v>
      </c>
      <c r="E498" s="190" t="e">
        <f>IF('Formulario PPGR3'!$G498="","",'Formulario PPGR1'!#REF!)</f>
        <v>#REF!</v>
      </c>
      <c r="F498" s="190" t="e">
        <f>IF('Formulario PPGR3'!$G498="","",'Formulario PPGR1'!#REF!)</f>
        <v>#REF!</v>
      </c>
      <c r="G498" s="507" t="s">
        <v>944</v>
      </c>
      <c r="H498" s="497" t="str" cm="1">
        <f t="array" ref="H498">IF(Tabla1[[#This Row],[Código_Actividad]]="","",_xlfn.XLOOKUP(Tabla1[[#This Row],[Código_Actividad]],CodigoActividad,Tabla2[Actividades Programables Presupuestables],"",0))</f>
        <v>Mesas de trabajo con DGI para la vinculación de los datos estadísticos de violencia de género e intrafamiliar en el repositorio institucional del SNS.</v>
      </c>
      <c r="I498" s="498">
        <f>IFERROR(VLOOKUP('Formulario PPGR3'!$G498,'Formulario PPGR2'!$H$9:$V$721,15,FALSE),"")</f>
        <v>4</v>
      </c>
      <c r="J498" s="502" t="s">
        <v>1999</v>
      </c>
      <c r="K498" s="500" t="str">
        <f>IF(Tabla1[[#This Row],[Insumos]]="","",_xlfn.XLOOKUP(Tabla1[[#This Row],[Insumos]],Tabla10[Insumo],Tabla10[InsumoAbrev],"",0))</f>
        <v>lsAlimentosyBebidas</v>
      </c>
      <c r="L498" s="501" t="s">
        <v>2071</v>
      </c>
      <c r="M498" s="499" t="str">
        <f>IF(Tabla1[[#This Row],[Descripción]]="","",_xlfn.XLOOKUP(Tabla1[[#This Row],[Descripción]],Tabla10[Descripción],Tabla10[Unidad de Medida],"",0))</f>
        <v>unidad</v>
      </c>
      <c r="N498" s="509">
        <f>+Tabla1[[#This Row],[Total de Actividades ]]</f>
        <v>4</v>
      </c>
      <c r="O498" s="511">
        <f>IF(Tabla1[[#This Row],[Descripción]]="","",_xlfn.XLOOKUP(Tabla1[[#This Row],[Descripción]],Tabla10[Descripción],Tabla10[Precio Unitario],0))</f>
        <v>5000.5</v>
      </c>
      <c r="P498" s="511">
        <f>IF(Tabla1[[#This Row],[Cantidad de Insumos]]="","",Tabla1[[#This Row],[Precio Unitario]]*Tabla1[[#This Row],[Cantidad de Insumos]])</f>
        <v>20002</v>
      </c>
      <c r="Q498" s="511" t="str">
        <f>IF(Tabla1[[#This Row],[Descripción]]="","",_xlfn.XLOOKUP(Tabla1[[#This Row],[Descripción]],Tabla10[Descripción],Tabla10[CODIGO PRESUPUESTARIO],0))</f>
        <v>2.3.1.1.01</v>
      </c>
      <c r="R498" s="500" t="s">
        <v>2001</v>
      </c>
    </row>
    <row r="499" spans="2:18" ht="38.25">
      <c r="B499" s="190" t="e">
        <f>IF('Formulario PPGR3'!$G499="","",CONCATENATE('Formulario PPGR3'!$C499,".",'Formulario PPGR3'!$D499,".",'Formulario PPGR3'!$E499,".",'Formulario PPGR3'!$F499))</f>
        <v>#REF!</v>
      </c>
      <c r="C499" s="190" t="e">
        <f>IF('Formulario PPGR3'!$G499="","",'Formulario PPGR1'!#REF!)</f>
        <v>#REF!</v>
      </c>
      <c r="D499" s="190" t="e">
        <f>IF('Formulario PPGR3'!$G499="","",'Formulario PPGR1'!#REF!)</f>
        <v>#REF!</v>
      </c>
      <c r="E499" s="190" t="e">
        <f>IF('Formulario PPGR3'!$G499="","",'Formulario PPGR1'!#REF!)</f>
        <v>#REF!</v>
      </c>
      <c r="F499" s="190" t="e">
        <f>IF('Formulario PPGR3'!$G499="","",'Formulario PPGR1'!#REF!)</f>
        <v>#REF!</v>
      </c>
      <c r="G499" s="507" t="s">
        <v>946</v>
      </c>
      <c r="H499" s="497" t="str" cm="1">
        <f t="array" ref="H499">IF(Tabla1[[#This Row],[Código_Actividad]]="","",_xlfn.XLOOKUP(Tabla1[[#This Row],[Código_Actividad]],CodigoActividad,Tabla2[Actividades Programables Presupuestables],"",0))</f>
        <v>Taller al personal de salud sobre el flujograma de atención de casos de violencia de genero e intrafamiliar.</v>
      </c>
      <c r="I499" s="498">
        <f>IFERROR(VLOOKUP('Formulario PPGR3'!$G499,'Formulario PPGR2'!$H$9:$V$721,15,FALSE),"")</f>
        <v>3</v>
      </c>
      <c r="J499" s="502" t="s">
        <v>1999</v>
      </c>
      <c r="K499" s="500" t="str">
        <f>IF(Tabla1[[#This Row],[Insumos]]="","",_xlfn.XLOOKUP(Tabla1[[#This Row],[Insumos]],Tabla10[Insumo],Tabla10[InsumoAbrev],"",0))</f>
        <v>lsAlimentosyBebidas</v>
      </c>
      <c r="L499" s="501" t="s">
        <v>2057</v>
      </c>
      <c r="M499" s="499" t="str">
        <f>IF(Tabla1[[#This Row],[Descripción]]="","",_xlfn.XLOOKUP(Tabla1[[#This Row],[Descripción]],Tabla10[Descripción],Tabla10[Unidad de Medida],"",0))</f>
        <v>unidad</v>
      </c>
      <c r="N499" s="509">
        <v>3</v>
      </c>
      <c r="O499" s="511">
        <f>IF(Tabla1[[#This Row],[Descripción]]="","",_xlfn.XLOOKUP(Tabla1[[#This Row],[Descripción]],Tabla10[Descripción],Tabla10[Precio Unitario],0))</f>
        <v>61419</v>
      </c>
      <c r="P499" s="511">
        <f>IF(Tabla1[[#This Row],[Cantidad de Insumos]]="","",Tabla1[[#This Row],[Precio Unitario]]*Tabla1[[#This Row],[Cantidad de Insumos]])</f>
        <v>184257</v>
      </c>
      <c r="Q499" s="511" t="str">
        <f>IF(Tabla1[[#This Row],[Descripción]]="","",_xlfn.XLOOKUP(Tabla1[[#This Row],[Descripción]],Tabla10[Descripción],Tabla10[CODIGO PRESUPUESTARIO],0))</f>
        <v>2.3.1.1.01</v>
      </c>
      <c r="R499" s="500" t="s">
        <v>2001</v>
      </c>
    </row>
    <row r="500" spans="2:18" ht="38.25">
      <c r="B500" s="190" t="e">
        <f>IF('Formulario PPGR3'!$G500="","",CONCATENATE('Formulario PPGR3'!$C500,".",'Formulario PPGR3'!$D500,".",'Formulario PPGR3'!$E500,".",'Formulario PPGR3'!$F500))</f>
        <v>#REF!</v>
      </c>
      <c r="C500" s="190" t="e">
        <f>IF('Formulario PPGR3'!$G500="","",'Formulario PPGR1'!#REF!)</f>
        <v>#REF!</v>
      </c>
      <c r="D500" s="190" t="e">
        <f>IF('Formulario PPGR3'!$G500="","",'Formulario PPGR1'!#REF!)</f>
        <v>#REF!</v>
      </c>
      <c r="E500" s="190" t="e">
        <f>IF('Formulario PPGR3'!$G500="","",'Formulario PPGR1'!#REF!)</f>
        <v>#REF!</v>
      </c>
      <c r="F500" s="190" t="e">
        <f>IF('Formulario PPGR3'!$G500="","",'Formulario PPGR1'!#REF!)</f>
        <v>#REF!</v>
      </c>
      <c r="G500" s="507" t="s">
        <v>946</v>
      </c>
      <c r="H500" s="497" t="str" cm="1">
        <f t="array" ref="H500">IF(Tabla1[[#This Row],[Código_Actividad]]="","",_xlfn.XLOOKUP(Tabla1[[#This Row],[Código_Actividad]],CodigoActividad,Tabla2[Actividades Programables Presupuestables],"",0))</f>
        <v>Taller al personal de salud sobre el flujograma de atención de casos de violencia de genero e intrafamiliar.</v>
      </c>
      <c r="I500" s="498">
        <f>IFERROR(VLOOKUP('Formulario PPGR3'!$G500,'Formulario PPGR2'!$H$9:$V$721,15,FALSE),"")</f>
        <v>3</v>
      </c>
      <c r="J500" s="502" t="s">
        <v>1999</v>
      </c>
      <c r="K500" s="500" t="str">
        <f>IF(Tabla1[[#This Row],[Insumos]]="","",_xlfn.XLOOKUP(Tabla1[[#This Row],[Insumos]],Tabla10[Insumo],Tabla10[InsumoAbrev],"",0))</f>
        <v>lsAlimentosyBebidas</v>
      </c>
      <c r="L500" s="501" t="s">
        <v>2056</v>
      </c>
      <c r="M500" s="499" t="str">
        <f>IF(Tabla1[[#This Row],[Descripción]]="","",_xlfn.XLOOKUP(Tabla1[[#This Row],[Descripción]],Tabla10[Descripción],Tabla10[Unidad de Medida],"",0))</f>
        <v>unidad</v>
      </c>
      <c r="N500" s="509">
        <v>3</v>
      </c>
      <c r="O500" s="511">
        <f>IF(Tabla1[[#This Row],[Descripción]]="","",_xlfn.XLOOKUP(Tabla1[[#This Row],[Descripción]],Tabla10[Descripción],Tabla10[Precio Unitario],0))</f>
        <v>29393.8</v>
      </c>
      <c r="P500" s="511">
        <f>IF(Tabla1[[#This Row],[Cantidad de Insumos]]="","",Tabla1[[#This Row],[Precio Unitario]]*Tabla1[[#This Row],[Cantidad de Insumos]])</f>
        <v>88181.4</v>
      </c>
      <c r="Q500" s="511" t="str">
        <f>IF(Tabla1[[#This Row],[Descripción]]="","",_xlfn.XLOOKUP(Tabla1[[#This Row],[Descripción]],Tabla10[Descripción],Tabla10[CODIGO PRESUPUESTARIO],0))</f>
        <v>2.3.1.1.01</v>
      </c>
      <c r="R500" s="500" t="s">
        <v>2001</v>
      </c>
    </row>
    <row r="501" spans="2:18" ht="38.25">
      <c r="B501" s="190" t="e">
        <f>IF('Formulario PPGR3'!$G501="","",CONCATENATE('Formulario PPGR3'!$C501,".",'Formulario PPGR3'!$D501,".",'Formulario PPGR3'!$E501,".",'Formulario PPGR3'!$F501))</f>
        <v>#REF!</v>
      </c>
      <c r="C501" s="190" t="e">
        <f>IF('Formulario PPGR3'!$G501="","",'Formulario PPGR1'!#REF!)</f>
        <v>#REF!</v>
      </c>
      <c r="D501" s="190" t="e">
        <f>IF('Formulario PPGR3'!$G501="","",'Formulario PPGR1'!#REF!)</f>
        <v>#REF!</v>
      </c>
      <c r="E501" s="190" t="e">
        <f>IF('Formulario PPGR3'!$G501="","",'Formulario PPGR1'!#REF!)</f>
        <v>#REF!</v>
      </c>
      <c r="F501" s="190" t="e">
        <f>IF('Formulario PPGR3'!$G501="","",'Formulario PPGR1'!#REF!)</f>
        <v>#REF!</v>
      </c>
      <c r="G501" s="507" t="s">
        <v>948</v>
      </c>
      <c r="H501" s="497" t="str" cm="1">
        <f t="array" ref="H501">IF(Tabla1[[#This Row],[Código_Actividad]]="","",_xlfn.XLOOKUP(Tabla1[[#This Row],[Código_Actividad]],CodigoActividad,Tabla2[Actividades Programables Presupuestables],"",0))</f>
        <v>Taller al personal de salud para la prevención y atención de casos de violencia en niños, niñas y adolescentes y violencia intrafamiliar.</v>
      </c>
      <c r="I501" s="498">
        <f>IFERROR(VLOOKUP('Formulario PPGR3'!$G501,'Formulario PPGR2'!$H$9:$V$721,15,FALSE),"")</f>
        <v>3</v>
      </c>
      <c r="J501" s="502" t="s">
        <v>1999</v>
      </c>
      <c r="K501" s="500" t="str">
        <f>IF(Tabla1[[#This Row],[Insumos]]="","",_xlfn.XLOOKUP(Tabla1[[#This Row],[Insumos]],Tabla10[Insumo],Tabla10[InsumoAbrev],"",0))</f>
        <v>lsAlimentosyBebidas</v>
      </c>
      <c r="L501" s="501" t="s">
        <v>2057</v>
      </c>
      <c r="M501" s="499" t="str">
        <f>IF(Tabla1[[#This Row],[Descripción]]="","",_xlfn.XLOOKUP(Tabla1[[#This Row],[Descripción]],Tabla10[Descripción],Tabla10[Unidad de Medida],"",0))</f>
        <v>unidad</v>
      </c>
      <c r="N501" s="509">
        <v>3</v>
      </c>
      <c r="O501" s="511">
        <f>IF(Tabla1[[#This Row],[Descripción]]="","",_xlfn.XLOOKUP(Tabla1[[#This Row],[Descripción]],Tabla10[Descripción],Tabla10[Precio Unitario],0))</f>
        <v>61419</v>
      </c>
      <c r="P501" s="511">
        <f>IF(Tabla1[[#This Row],[Cantidad de Insumos]]="","",Tabla1[[#This Row],[Precio Unitario]]*Tabla1[[#This Row],[Cantidad de Insumos]])</f>
        <v>184257</v>
      </c>
      <c r="Q501" s="511" t="str">
        <f>IF(Tabla1[[#This Row],[Descripción]]="","",_xlfn.XLOOKUP(Tabla1[[#This Row],[Descripción]],Tabla10[Descripción],Tabla10[CODIGO PRESUPUESTARIO],0))</f>
        <v>2.3.1.1.01</v>
      </c>
      <c r="R501" s="500" t="s">
        <v>2001</v>
      </c>
    </row>
    <row r="502" spans="2:18" ht="38.25">
      <c r="B502" s="190" t="e">
        <f>IF('Formulario PPGR3'!$G502="","",CONCATENATE('Formulario PPGR3'!$C502,".",'Formulario PPGR3'!$D502,".",'Formulario PPGR3'!$E502,".",'Formulario PPGR3'!$F502))</f>
        <v>#REF!</v>
      </c>
      <c r="C502" s="190" t="e">
        <f>IF('Formulario PPGR3'!$G502="","",'Formulario PPGR1'!#REF!)</f>
        <v>#REF!</v>
      </c>
      <c r="D502" s="190" t="e">
        <f>IF('Formulario PPGR3'!$G502="","",'Formulario PPGR1'!#REF!)</f>
        <v>#REF!</v>
      </c>
      <c r="E502" s="190" t="e">
        <f>IF('Formulario PPGR3'!$G502="","",'Formulario PPGR1'!#REF!)</f>
        <v>#REF!</v>
      </c>
      <c r="F502" s="190" t="e">
        <f>IF('Formulario PPGR3'!$G502="","",'Formulario PPGR1'!#REF!)</f>
        <v>#REF!</v>
      </c>
      <c r="G502" s="507" t="s">
        <v>948</v>
      </c>
      <c r="H502" s="497" t="str" cm="1">
        <f t="array" ref="H502">IF(Tabla1[[#This Row],[Código_Actividad]]="","",_xlfn.XLOOKUP(Tabla1[[#This Row],[Código_Actividad]],CodigoActividad,Tabla2[Actividades Programables Presupuestables],"",0))</f>
        <v>Taller al personal de salud para la prevención y atención de casos de violencia en niños, niñas y adolescentes y violencia intrafamiliar.</v>
      </c>
      <c r="I502" s="498">
        <f>IFERROR(VLOOKUP('Formulario PPGR3'!$G502,'Formulario PPGR2'!$H$9:$V$721,15,FALSE),"")</f>
        <v>3</v>
      </c>
      <c r="J502" s="502" t="s">
        <v>1999</v>
      </c>
      <c r="K502" s="500" t="str">
        <f>IF(Tabla1[[#This Row],[Insumos]]="","",_xlfn.XLOOKUP(Tabla1[[#This Row],[Insumos]],Tabla10[Insumo],Tabla10[InsumoAbrev],"",0))</f>
        <v>lsAlimentosyBebidas</v>
      </c>
      <c r="L502" s="501" t="s">
        <v>2056</v>
      </c>
      <c r="M502" s="499" t="str">
        <f>IF(Tabla1[[#This Row],[Descripción]]="","",_xlfn.XLOOKUP(Tabla1[[#This Row],[Descripción]],Tabla10[Descripción],Tabla10[Unidad de Medida],"",0))</f>
        <v>unidad</v>
      </c>
      <c r="N502" s="509">
        <v>3</v>
      </c>
      <c r="O502" s="511">
        <f>IF(Tabla1[[#This Row],[Descripción]]="","",_xlfn.XLOOKUP(Tabla1[[#This Row],[Descripción]],Tabla10[Descripción],Tabla10[Precio Unitario],0))</f>
        <v>29393.8</v>
      </c>
      <c r="P502" s="511">
        <f>IF(Tabla1[[#This Row],[Cantidad de Insumos]]="","",Tabla1[[#This Row],[Precio Unitario]]*Tabla1[[#This Row],[Cantidad de Insumos]])</f>
        <v>88181.4</v>
      </c>
      <c r="Q502" s="511" t="str">
        <f>IF(Tabla1[[#This Row],[Descripción]]="","",_xlfn.XLOOKUP(Tabla1[[#This Row],[Descripción]],Tabla10[Descripción],Tabla10[CODIGO PRESUPUESTARIO],0))</f>
        <v>2.3.1.1.01</v>
      </c>
      <c r="R502" s="500" t="s">
        <v>2001</v>
      </c>
    </row>
    <row r="503" spans="2:18" ht="38.25">
      <c r="B503" s="190" t="e">
        <f>IF('Formulario PPGR3'!$G503="","",CONCATENATE('Formulario PPGR3'!$C503,".",'Formulario PPGR3'!$D503,".",'Formulario PPGR3'!$E503,".",'Formulario PPGR3'!$F503))</f>
        <v>#REF!</v>
      </c>
      <c r="C503" s="190" t="e">
        <f>IF('Formulario PPGR3'!$G503="","",'Formulario PPGR1'!#REF!)</f>
        <v>#REF!</v>
      </c>
      <c r="D503" s="190" t="e">
        <f>IF('Formulario PPGR3'!$G503="","",'Formulario PPGR1'!#REF!)</f>
        <v>#REF!</v>
      </c>
      <c r="E503" s="190" t="e">
        <f>IF('Formulario PPGR3'!$G503="","",'Formulario PPGR1'!#REF!)</f>
        <v>#REF!</v>
      </c>
      <c r="F503" s="190" t="e">
        <f>IF('Formulario PPGR3'!$G503="","",'Formulario PPGR1'!#REF!)</f>
        <v>#REF!</v>
      </c>
      <c r="G503" s="507" t="s">
        <v>950</v>
      </c>
      <c r="H503" s="497" t="str" cm="1">
        <f t="array" ref="H503">IF(Tabla1[[#This Row],[Código_Actividad]]="","",_xlfn.XLOOKUP(Tabla1[[#This Row],[Código_Actividad]],CodigoActividad,Tabla2[Actividades Programables Presupuestables],"",0))</f>
        <v>Taller de masculinidad positiva.</v>
      </c>
      <c r="I503" s="498">
        <f>IFERROR(VLOOKUP('Formulario PPGR3'!$G503,'Formulario PPGR2'!$H$9:$V$721,15,FALSE),"")</f>
        <v>2</v>
      </c>
      <c r="J503" s="502" t="s">
        <v>1999</v>
      </c>
      <c r="K503" s="500" t="str">
        <f>IF(Tabla1[[#This Row],[Insumos]]="","",_xlfn.XLOOKUP(Tabla1[[#This Row],[Insumos]],Tabla10[Insumo],Tabla10[InsumoAbrev],"",0))</f>
        <v>lsAlimentosyBebidas</v>
      </c>
      <c r="L503" s="501" t="s">
        <v>2057</v>
      </c>
      <c r="M503" s="499" t="str">
        <f>IF(Tabla1[[#This Row],[Descripción]]="","",_xlfn.XLOOKUP(Tabla1[[#This Row],[Descripción]],Tabla10[Descripción],Tabla10[Unidad de Medida],"",0))</f>
        <v>unidad</v>
      </c>
      <c r="N503" s="509">
        <v>2</v>
      </c>
      <c r="O503" s="511">
        <f>IF(Tabla1[[#This Row],[Descripción]]="","",_xlfn.XLOOKUP(Tabla1[[#This Row],[Descripción]],Tabla10[Descripción],Tabla10[Precio Unitario],0))</f>
        <v>61419</v>
      </c>
      <c r="P503" s="511">
        <f>IF(Tabla1[[#This Row],[Cantidad de Insumos]]="","",Tabla1[[#This Row],[Precio Unitario]]*Tabla1[[#This Row],[Cantidad de Insumos]])</f>
        <v>122838</v>
      </c>
      <c r="Q503" s="511" t="str">
        <f>IF(Tabla1[[#This Row],[Descripción]]="","",_xlfn.XLOOKUP(Tabla1[[#This Row],[Descripción]],Tabla10[Descripción],Tabla10[CODIGO PRESUPUESTARIO],0))</f>
        <v>2.3.1.1.01</v>
      </c>
      <c r="R503" s="500" t="s">
        <v>2001</v>
      </c>
    </row>
    <row r="504" spans="2:18" ht="38.25">
      <c r="B504" s="190" t="e">
        <f>IF('Formulario PPGR3'!$G504="","",CONCATENATE('Formulario PPGR3'!$C504,".",'Formulario PPGR3'!$D504,".",'Formulario PPGR3'!$E504,".",'Formulario PPGR3'!$F504))</f>
        <v>#REF!</v>
      </c>
      <c r="C504" s="190" t="e">
        <f>IF('Formulario PPGR3'!$G504="","",'Formulario PPGR1'!#REF!)</f>
        <v>#REF!</v>
      </c>
      <c r="D504" s="190" t="e">
        <f>IF('Formulario PPGR3'!$G504="","",'Formulario PPGR1'!#REF!)</f>
        <v>#REF!</v>
      </c>
      <c r="E504" s="190" t="e">
        <f>IF('Formulario PPGR3'!$G504="","",'Formulario PPGR1'!#REF!)</f>
        <v>#REF!</v>
      </c>
      <c r="F504" s="190" t="e">
        <f>IF('Formulario PPGR3'!$G504="","",'Formulario PPGR1'!#REF!)</f>
        <v>#REF!</v>
      </c>
      <c r="G504" s="507" t="s">
        <v>950</v>
      </c>
      <c r="H504" s="497" t="str" cm="1">
        <f t="array" ref="H504">IF(Tabla1[[#This Row],[Código_Actividad]]="","",_xlfn.XLOOKUP(Tabla1[[#This Row],[Código_Actividad]],CodigoActividad,Tabla2[Actividades Programables Presupuestables],"",0))</f>
        <v>Taller de masculinidad positiva.</v>
      </c>
      <c r="I504" s="498">
        <f>IFERROR(VLOOKUP('Formulario PPGR3'!$G504,'Formulario PPGR2'!$H$9:$V$721,15,FALSE),"")</f>
        <v>2</v>
      </c>
      <c r="J504" s="502" t="s">
        <v>1999</v>
      </c>
      <c r="K504" s="500" t="str">
        <f>IF(Tabla1[[#This Row],[Insumos]]="","",_xlfn.XLOOKUP(Tabla1[[#This Row],[Insumos]],Tabla10[Insumo],Tabla10[InsumoAbrev],"",0))</f>
        <v>lsAlimentosyBebidas</v>
      </c>
      <c r="L504" s="501" t="s">
        <v>2056</v>
      </c>
      <c r="M504" s="499" t="str">
        <f>IF(Tabla1[[#This Row],[Descripción]]="","",_xlfn.XLOOKUP(Tabla1[[#This Row],[Descripción]],Tabla10[Descripción],Tabla10[Unidad de Medida],"",0))</f>
        <v>unidad</v>
      </c>
      <c r="N504" s="509">
        <v>2</v>
      </c>
      <c r="O504" s="511">
        <f>IF(Tabla1[[#This Row],[Descripción]]="","",_xlfn.XLOOKUP(Tabla1[[#This Row],[Descripción]],Tabla10[Descripción],Tabla10[Precio Unitario],0))</f>
        <v>29393.8</v>
      </c>
      <c r="P504" s="511">
        <f>IF(Tabla1[[#This Row],[Cantidad de Insumos]]="","",Tabla1[[#This Row],[Precio Unitario]]*Tabla1[[#This Row],[Cantidad de Insumos]])</f>
        <v>58787.6</v>
      </c>
      <c r="Q504" s="511" t="str">
        <f>IF(Tabla1[[#This Row],[Descripción]]="","",_xlfn.XLOOKUP(Tabla1[[#This Row],[Descripción]],Tabla10[Descripción],Tabla10[CODIGO PRESUPUESTARIO],0))</f>
        <v>2.3.1.1.01</v>
      </c>
      <c r="R504" s="500" t="s">
        <v>2001</v>
      </c>
    </row>
    <row r="505" spans="2:18" ht="38.25">
      <c r="B505" s="190" t="e">
        <f>IF('Formulario PPGR3'!$G505="","",CONCATENATE('Formulario PPGR3'!$C505,".",'Formulario PPGR3'!$D505,".",'Formulario PPGR3'!$E505,".",'Formulario PPGR3'!$F505))</f>
        <v>#REF!</v>
      </c>
      <c r="C505" s="190" t="e">
        <f>IF('Formulario PPGR3'!$G505="","",'Formulario PPGR1'!#REF!)</f>
        <v>#REF!</v>
      </c>
      <c r="D505" s="190" t="e">
        <f>IF('Formulario PPGR3'!$G505="","",'Formulario PPGR1'!#REF!)</f>
        <v>#REF!</v>
      </c>
      <c r="E505" s="190" t="e">
        <f>IF('Formulario PPGR3'!$G505="","",'Formulario PPGR1'!#REF!)</f>
        <v>#REF!</v>
      </c>
      <c r="F505" s="190" t="e">
        <f>IF('Formulario PPGR3'!$G505="","",'Formulario PPGR1'!#REF!)</f>
        <v>#REF!</v>
      </c>
      <c r="G505" s="507" t="s">
        <v>952</v>
      </c>
      <c r="H505" s="497" t="str" cm="1">
        <f t="array" ref="H505">IF(Tabla1[[#This Row],[Código_Actividad]]="","",_xlfn.XLOOKUP(Tabla1[[#This Row],[Código_Actividad]],CodigoActividad,Tabla2[Actividades Programables Presupuestables],"",0))</f>
        <v>Taller de capacitación a los equipos de los Servicios de Atención Integral sobre el abordaje integral de la violencia de género e intrafamiliar.</v>
      </c>
      <c r="I505" s="498">
        <f>IFERROR(VLOOKUP('Formulario PPGR3'!$G505,'Formulario PPGR2'!$H$9:$V$721,15,FALSE),"")</f>
        <v>2</v>
      </c>
      <c r="J505" s="502" t="s">
        <v>1999</v>
      </c>
      <c r="K505" s="500" t="str">
        <f>IF(Tabla1[[#This Row],[Insumos]]="","",_xlfn.XLOOKUP(Tabla1[[#This Row],[Insumos]],Tabla10[Insumo],Tabla10[InsumoAbrev],"",0))</f>
        <v>lsAlimentosyBebidas</v>
      </c>
      <c r="L505" s="501" t="s">
        <v>2057</v>
      </c>
      <c r="M505" s="499" t="str">
        <f>IF(Tabla1[[#This Row],[Descripción]]="","",_xlfn.XLOOKUP(Tabla1[[#This Row],[Descripción]],Tabla10[Descripción],Tabla10[Unidad de Medida],"",0))</f>
        <v>unidad</v>
      </c>
      <c r="N505" s="509">
        <v>2</v>
      </c>
      <c r="O505" s="511">
        <f>IF(Tabla1[[#This Row],[Descripción]]="","",_xlfn.XLOOKUP(Tabla1[[#This Row],[Descripción]],Tabla10[Descripción],Tabla10[Precio Unitario],0))</f>
        <v>61419</v>
      </c>
      <c r="P505" s="511">
        <f>IF(Tabla1[[#This Row],[Cantidad de Insumos]]="","",Tabla1[[#This Row],[Precio Unitario]]*Tabla1[[#This Row],[Cantidad de Insumos]])</f>
        <v>122838</v>
      </c>
      <c r="Q505" s="511" t="str">
        <f>IF(Tabla1[[#This Row],[Descripción]]="","",_xlfn.XLOOKUP(Tabla1[[#This Row],[Descripción]],Tabla10[Descripción],Tabla10[CODIGO PRESUPUESTARIO],0))</f>
        <v>2.3.1.1.01</v>
      </c>
      <c r="R505" s="500" t="s">
        <v>2001</v>
      </c>
    </row>
    <row r="506" spans="2:18" ht="38.25">
      <c r="B506" s="190" t="e">
        <f>IF('Formulario PPGR3'!$G506="","",CONCATENATE('Formulario PPGR3'!$C506,".",'Formulario PPGR3'!$D506,".",'Formulario PPGR3'!$E506,".",'Formulario PPGR3'!$F506))</f>
        <v>#REF!</v>
      </c>
      <c r="C506" s="190" t="e">
        <f>IF('Formulario PPGR3'!$G506="","",'Formulario PPGR1'!#REF!)</f>
        <v>#REF!</v>
      </c>
      <c r="D506" s="190" t="e">
        <f>IF('Formulario PPGR3'!$G506="","",'Formulario PPGR1'!#REF!)</f>
        <v>#REF!</v>
      </c>
      <c r="E506" s="190" t="e">
        <f>IF('Formulario PPGR3'!$G506="","",'Formulario PPGR1'!#REF!)</f>
        <v>#REF!</v>
      </c>
      <c r="F506" s="190" t="e">
        <f>IF('Formulario PPGR3'!$G506="","",'Formulario PPGR1'!#REF!)</f>
        <v>#REF!</v>
      </c>
      <c r="G506" s="507" t="s">
        <v>952</v>
      </c>
      <c r="H506" s="497" t="str" cm="1">
        <f t="array" ref="H506">IF(Tabla1[[#This Row],[Código_Actividad]]="","",_xlfn.XLOOKUP(Tabla1[[#This Row],[Código_Actividad]],CodigoActividad,Tabla2[Actividades Programables Presupuestables],"",0))</f>
        <v>Taller de capacitación a los equipos de los Servicios de Atención Integral sobre el abordaje integral de la violencia de género e intrafamiliar.</v>
      </c>
      <c r="I506" s="498">
        <f>IFERROR(VLOOKUP('Formulario PPGR3'!$G506,'Formulario PPGR2'!$H$9:$V$721,15,FALSE),"")</f>
        <v>2</v>
      </c>
      <c r="J506" s="502" t="s">
        <v>1999</v>
      </c>
      <c r="K506" s="500" t="str">
        <f>IF(Tabla1[[#This Row],[Insumos]]="","",_xlfn.XLOOKUP(Tabla1[[#This Row],[Insumos]],Tabla10[Insumo],Tabla10[InsumoAbrev],"",0))</f>
        <v>lsAlimentosyBebidas</v>
      </c>
      <c r="L506" s="501" t="s">
        <v>2056</v>
      </c>
      <c r="M506" s="499" t="str">
        <f>IF(Tabla1[[#This Row],[Descripción]]="","",_xlfn.XLOOKUP(Tabla1[[#This Row],[Descripción]],Tabla10[Descripción],Tabla10[Unidad de Medida],"",0))</f>
        <v>unidad</v>
      </c>
      <c r="N506" s="509">
        <v>2</v>
      </c>
      <c r="O506" s="511">
        <f>IF(Tabla1[[#This Row],[Descripción]]="","",_xlfn.XLOOKUP(Tabla1[[#This Row],[Descripción]],Tabla10[Descripción],Tabla10[Precio Unitario],0))</f>
        <v>29393.8</v>
      </c>
      <c r="P506" s="511">
        <f>IF(Tabla1[[#This Row],[Cantidad de Insumos]]="","",Tabla1[[#This Row],[Precio Unitario]]*Tabla1[[#This Row],[Cantidad de Insumos]])</f>
        <v>58787.6</v>
      </c>
      <c r="Q506" s="511" t="str">
        <f>IF(Tabla1[[#This Row],[Descripción]]="","",_xlfn.XLOOKUP(Tabla1[[#This Row],[Descripción]],Tabla10[Descripción],Tabla10[CODIGO PRESUPUESTARIO],0))</f>
        <v>2.3.1.1.01</v>
      </c>
      <c r="R506" s="500" t="s">
        <v>2001</v>
      </c>
    </row>
    <row r="507" spans="2:18" ht="25.5">
      <c r="B507" s="190" t="e">
        <f>IF('Formulario PPGR3'!$G507="","",CONCATENATE('Formulario PPGR3'!$C507,".",'Formulario PPGR3'!$D507,".",'Formulario PPGR3'!$E507,".",'Formulario PPGR3'!$F507))</f>
        <v>#REF!</v>
      </c>
      <c r="C507" s="190" t="e">
        <f>IF('Formulario PPGR3'!$G507="","",'Formulario PPGR1'!#REF!)</f>
        <v>#REF!</v>
      </c>
      <c r="D507" s="190" t="e">
        <f>IF('Formulario PPGR3'!$G507="","",'Formulario PPGR1'!#REF!)</f>
        <v>#REF!</v>
      </c>
      <c r="E507" s="190" t="e">
        <f>IF('Formulario PPGR3'!$G507="","",'Formulario PPGR1'!#REF!)</f>
        <v>#REF!</v>
      </c>
      <c r="F507" s="190" t="e">
        <f>IF('Formulario PPGR3'!$G507="","",'Formulario PPGR1'!#REF!)</f>
        <v>#REF!</v>
      </c>
      <c r="G507" s="507" t="s">
        <v>954</v>
      </c>
      <c r="H507" s="497" t="str" cm="1">
        <f t="array" ref="H507">IF(Tabla1[[#This Row],[Código_Actividad]]="","",_xlfn.XLOOKUP(Tabla1[[#This Row],[Código_Actividad]],CodigoActividad,Tabla2[Actividades Programables Presupuestables],"",0))</f>
        <v>Monitoreo de estadísticas de los casos reportados de violencia de género e intrafamiliar.</v>
      </c>
      <c r="I507" s="498">
        <f>IFERROR(VLOOKUP('Formulario PPGR3'!$G507,'Formulario PPGR2'!$H$9:$V$721,15,FALSE),"")</f>
        <v>10</v>
      </c>
      <c r="J507" s="502" t="s">
        <v>2004</v>
      </c>
      <c r="K507" s="500" t="str">
        <f>IF(Tabla1[[#This Row],[Insumos]]="","",_xlfn.XLOOKUP(Tabla1[[#This Row],[Insumos]],Tabla10[Insumo],Tabla10[InsumoAbrev],"",0))</f>
        <v>lsViaticosDP</v>
      </c>
      <c r="L507" s="501" t="s">
        <v>2005</v>
      </c>
      <c r="M507" s="499" t="str">
        <f>IF(Tabla1[[#This Row],[Descripción]]="","",_xlfn.XLOOKUP(Tabla1[[#This Row],[Descripción]],Tabla10[Descripción],Tabla10[Unidad de Medida],"",0))</f>
        <v>Depósito</v>
      </c>
      <c r="N507" s="509">
        <v>20</v>
      </c>
      <c r="O507" s="511">
        <f>IF(Tabla1[[#This Row],[Descripción]]="","",_xlfn.XLOOKUP(Tabla1[[#This Row],[Descripción]],Tabla10[Descripción],Tabla10[Precio Unitario],0))</f>
        <v>2150</v>
      </c>
      <c r="P507" s="511">
        <f>IF(Tabla1[[#This Row],[Cantidad de Insumos]]="","",Tabla1[[#This Row],[Precio Unitario]]*Tabla1[[#This Row],[Cantidad de Insumos]])</f>
        <v>43000</v>
      </c>
      <c r="Q507" s="511" t="str">
        <f>IF(Tabla1[[#This Row],[Descripción]]="","",_xlfn.XLOOKUP(Tabla1[[#This Row],[Descripción]],Tabla10[Descripción],Tabla10[CODIGO PRESUPUESTARIO],0))</f>
        <v>2.2.3.1.01</v>
      </c>
      <c r="R507" s="500" t="s">
        <v>2001</v>
      </c>
    </row>
    <row r="508" spans="2:18" ht="25.5">
      <c r="B508" s="190" t="e">
        <f>IF('Formulario PPGR3'!$G508="","",CONCATENATE('Formulario PPGR3'!$C508,".",'Formulario PPGR3'!$D508,".",'Formulario PPGR3'!$E508,".",'Formulario PPGR3'!$F508))</f>
        <v>#REF!</v>
      </c>
      <c r="C508" s="190" t="e">
        <f>IF('Formulario PPGR3'!$G508="","",'Formulario PPGR1'!#REF!)</f>
        <v>#REF!</v>
      </c>
      <c r="D508" s="190" t="e">
        <f>IF('Formulario PPGR3'!$G508="","",'Formulario PPGR1'!#REF!)</f>
        <v>#REF!</v>
      </c>
      <c r="E508" s="190" t="e">
        <f>IF('Formulario PPGR3'!$G508="","",'Formulario PPGR1'!#REF!)</f>
        <v>#REF!</v>
      </c>
      <c r="F508" s="190" t="e">
        <f>IF('Formulario PPGR3'!$G508="","",'Formulario PPGR1'!#REF!)</f>
        <v>#REF!</v>
      </c>
      <c r="G508" s="507" t="s">
        <v>954</v>
      </c>
      <c r="H508" s="497" t="str" cm="1">
        <f t="array" ref="H508">IF(Tabla1[[#This Row],[Código_Actividad]]="","",_xlfn.XLOOKUP(Tabla1[[#This Row],[Código_Actividad]],CodigoActividad,Tabla2[Actividades Programables Presupuestables],"",0))</f>
        <v>Monitoreo de estadísticas de los casos reportados de violencia de género e intrafamiliar.</v>
      </c>
      <c r="I508" s="498">
        <f>IFERROR(VLOOKUP('Formulario PPGR3'!$G508,'Formulario PPGR2'!$H$9:$V$721,15,FALSE),"")</f>
        <v>10</v>
      </c>
      <c r="J508" s="502" t="s">
        <v>2004</v>
      </c>
      <c r="K508" s="500" t="str">
        <f>IF(Tabla1[[#This Row],[Insumos]]="","",_xlfn.XLOOKUP(Tabla1[[#This Row],[Insumos]],Tabla10[Insumo],Tabla10[InsumoAbrev],"",0))</f>
        <v>lsViaticosDP</v>
      </c>
      <c r="L508" s="501" t="s">
        <v>2006</v>
      </c>
      <c r="M508" s="499" t="str">
        <f>IF(Tabla1[[#This Row],[Descripción]]="","",_xlfn.XLOOKUP(Tabla1[[#This Row],[Descripción]],Tabla10[Descripción],Tabla10[Unidad de Medida],"",0))</f>
        <v>Depósito</v>
      </c>
      <c r="N508" s="509">
        <v>10</v>
      </c>
      <c r="O508" s="511">
        <f>IF(Tabla1[[#This Row],[Descripción]]="","",_xlfn.XLOOKUP(Tabla1[[#This Row],[Descripción]],Tabla10[Descripción],Tabla10[Precio Unitario],0))</f>
        <v>1700</v>
      </c>
      <c r="P508" s="511">
        <f>IF(Tabla1[[#This Row],[Cantidad de Insumos]]="","",Tabla1[[#This Row],[Precio Unitario]]*Tabla1[[#This Row],[Cantidad de Insumos]])</f>
        <v>17000</v>
      </c>
      <c r="Q508" s="511" t="str">
        <f>IF(Tabla1[[#This Row],[Descripción]]="","",_xlfn.XLOOKUP(Tabla1[[#This Row],[Descripción]],Tabla10[Descripción],Tabla10[CODIGO PRESUPUESTARIO],0))</f>
        <v>2.2.3.1.01</v>
      </c>
      <c r="R508" s="500" t="s">
        <v>2001</v>
      </c>
    </row>
    <row r="509" spans="2:18" ht="25.5">
      <c r="B509" s="190" t="e">
        <f>IF('Formulario PPGR3'!$G509="","",CONCATENATE('Formulario PPGR3'!$C509,".",'Formulario PPGR3'!$D509,".",'Formulario PPGR3'!$E509,".",'Formulario PPGR3'!$F509))</f>
        <v>#REF!</v>
      </c>
      <c r="C509" s="190" t="e">
        <f>IF('Formulario PPGR3'!$G509="","",'Formulario PPGR1'!#REF!)</f>
        <v>#REF!</v>
      </c>
      <c r="D509" s="190" t="e">
        <f>IF('Formulario PPGR3'!$G509="","",'Formulario PPGR1'!#REF!)</f>
        <v>#REF!</v>
      </c>
      <c r="E509" s="190" t="e">
        <f>IF('Formulario PPGR3'!$G509="","",'Formulario PPGR1'!#REF!)</f>
        <v>#REF!</v>
      </c>
      <c r="F509" s="190" t="e">
        <f>IF('Formulario PPGR3'!$G509="","",'Formulario PPGR1'!#REF!)</f>
        <v>#REF!</v>
      </c>
      <c r="G509" s="507" t="s">
        <v>954</v>
      </c>
      <c r="H509" s="497" t="str" cm="1">
        <f t="array" ref="H509">IF(Tabla1[[#This Row],[Código_Actividad]]="","",_xlfn.XLOOKUP(Tabla1[[#This Row],[Código_Actividad]],CodigoActividad,Tabla2[Actividades Programables Presupuestables],"",0))</f>
        <v>Monitoreo de estadísticas de los casos reportados de violencia de género e intrafamiliar.</v>
      </c>
      <c r="I509" s="498">
        <f>IFERROR(VLOOKUP('Formulario PPGR3'!$G509,'Formulario PPGR2'!$H$9:$V$721,15,FALSE),"")</f>
        <v>10</v>
      </c>
      <c r="J509" s="502" t="s">
        <v>2002</v>
      </c>
      <c r="K509" s="500" t="str">
        <f>IF(Tabla1[[#This Row],[Insumos]]="","",_xlfn.XLOOKUP(Tabla1[[#This Row],[Insumos]],Tabla10[Insumo],Tabla10[InsumoAbrev],"",0))</f>
        <v>lsGasoil</v>
      </c>
      <c r="L509" s="501" t="s">
        <v>2003</v>
      </c>
      <c r="M509" s="499" t="str">
        <f>IF(Tabla1[[#This Row],[Descripción]]="","",_xlfn.XLOOKUP(Tabla1[[#This Row],[Descripción]],Tabla10[Descripción],Tabla10[Unidad de Medida],"",0))</f>
        <v>galon</v>
      </c>
      <c r="N509" s="509">
        <v>80</v>
      </c>
      <c r="O509" s="511">
        <f>IF(Tabla1[[#This Row],[Descripción]]="","",_xlfn.XLOOKUP(Tabla1[[#This Row],[Descripción]],Tabla10[Descripción],Tabla10[Precio Unitario],0))</f>
        <v>240</v>
      </c>
      <c r="P509" s="511">
        <f>IF(Tabla1[[#This Row],[Cantidad de Insumos]]="","",Tabla1[[#This Row],[Precio Unitario]]*Tabla1[[#This Row],[Cantidad de Insumos]])</f>
        <v>19200</v>
      </c>
      <c r="Q509" s="511" t="str">
        <f>IF(Tabla1[[#This Row],[Descripción]]="","",_xlfn.XLOOKUP(Tabla1[[#This Row],[Descripción]],Tabla10[Descripción],Tabla10[CODIGO PRESUPUESTARIO],0))</f>
        <v>2.3.7.1.02</v>
      </c>
      <c r="R509" s="500" t="s">
        <v>2001</v>
      </c>
    </row>
    <row r="510" spans="2:18" ht="51">
      <c r="B510" s="190" t="e">
        <f>IF('Formulario PPGR3'!$G510="","",CONCATENATE('Formulario PPGR3'!$C510,".",'Formulario PPGR3'!$D510,".",'Formulario PPGR3'!$E510,".",'Formulario PPGR3'!$F510))</f>
        <v>#REF!</v>
      </c>
      <c r="C510" s="190" t="e">
        <f>IF('Formulario PPGR3'!$G510="","",'Formulario PPGR1'!#REF!)</f>
        <v>#REF!</v>
      </c>
      <c r="D510" s="190" t="e">
        <f>IF('Formulario PPGR3'!$G510="","",'Formulario PPGR1'!#REF!)</f>
        <v>#REF!</v>
      </c>
      <c r="E510" s="190" t="e">
        <f>IF('Formulario PPGR3'!$G510="","",'Formulario PPGR1'!#REF!)</f>
        <v>#REF!</v>
      </c>
      <c r="F510" s="190" t="e">
        <f>IF('Formulario PPGR3'!$G510="","",'Formulario PPGR1'!#REF!)</f>
        <v>#REF!</v>
      </c>
      <c r="G510" s="507" t="s">
        <v>956</v>
      </c>
      <c r="H510" s="497" t="str" cm="1">
        <f t="array" ref="H510">IF(Tabla1[[#This Row],[Código_Actividad]]="","",_xlfn.XLOOKUP(Tabla1[[#This Row],[Código_Actividad]],CodigoActividad,Tabla2[Actividades Programables Presupuestables],"",0))</f>
        <v>Visitas de supervisión a las unidades de género en los SRS para seguimiento al protocolo y correcto abordaje a los pacientes victimas de violencia  de género e intrafamiliar</v>
      </c>
      <c r="I510" s="498">
        <f>IFERROR(VLOOKUP('Formulario PPGR3'!$G510,'Formulario PPGR2'!$H$9:$V$721,15,FALSE),"")</f>
        <v>20</v>
      </c>
      <c r="J510" s="502" t="s">
        <v>2004</v>
      </c>
      <c r="K510" s="500" t="str">
        <f>IF(Tabla1[[#This Row],[Insumos]]="","",_xlfn.XLOOKUP(Tabla1[[#This Row],[Insumos]],Tabla10[Insumo],Tabla10[InsumoAbrev],"",0))</f>
        <v>lsViaticosDP</v>
      </c>
      <c r="L510" s="501" t="s">
        <v>2005</v>
      </c>
      <c r="M510" s="499" t="str">
        <f>IF(Tabla1[[#This Row],[Descripción]]="","",_xlfn.XLOOKUP(Tabla1[[#This Row],[Descripción]],Tabla10[Descripción],Tabla10[Unidad de Medida],"",0))</f>
        <v>Depósito</v>
      </c>
      <c r="N510" s="509">
        <v>40</v>
      </c>
      <c r="O510" s="511">
        <f>IF(Tabla1[[#This Row],[Descripción]]="","",_xlfn.XLOOKUP(Tabla1[[#This Row],[Descripción]],Tabla10[Descripción],Tabla10[Precio Unitario],0))</f>
        <v>2150</v>
      </c>
      <c r="P510" s="511">
        <f>IF(Tabla1[[#This Row],[Cantidad de Insumos]]="","",Tabla1[[#This Row],[Precio Unitario]]*Tabla1[[#This Row],[Cantidad de Insumos]])</f>
        <v>86000</v>
      </c>
      <c r="Q510" s="511" t="str">
        <f>IF(Tabla1[[#This Row],[Descripción]]="","",_xlfn.XLOOKUP(Tabla1[[#This Row],[Descripción]],Tabla10[Descripción],Tabla10[CODIGO PRESUPUESTARIO],0))</f>
        <v>2.2.3.1.01</v>
      </c>
      <c r="R510" s="500" t="s">
        <v>2001</v>
      </c>
    </row>
    <row r="511" spans="2:18" ht="51">
      <c r="B511" s="190" t="e">
        <f>IF('Formulario PPGR3'!$G511="","",CONCATENATE('Formulario PPGR3'!$C511,".",'Formulario PPGR3'!$D511,".",'Formulario PPGR3'!$E511,".",'Formulario PPGR3'!$F511))</f>
        <v>#REF!</v>
      </c>
      <c r="C511" s="190" t="e">
        <f>IF('Formulario PPGR3'!$G511="","",'Formulario PPGR1'!#REF!)</f>
        <v>#REF!</v>
      </c>
      <c r="D511" s="190" t="e">
        <f>IF('Formulario PPGR3'!$G511="","",'Formulario PPGR1'!#REF!)</f>
        <v>#REF!</v>
      </c>
      <c r="E511" s="190" t="e">
        <f>IF('Formulario PPGR3'!$G511="","",'Formulario PPGR1'!#REF!)</f>
        <v>#REF!</v>
      </c>
      <c r="F511" s="190" t="e">
        <f>IF('Formulario PPGR3'!$G511="","",'Formulario PPGR1'!#REF!)</f>
        <v>#REF!</v>
      </c>
      <c r="G511" s="507" t="s">
        <v>956</v>
      </c>
      <c r="H511" s="497" t="str" cm="1">
        <f t="array" ref="H511">IF(Tabla1[[#This Row],[Código_Actividad]]="","",_xlfn.XLOOKUP(Tabla1[[#This Row],[Código_Actividad]],CodigoActividad,Tabla2[Actividades Programables Presupuestables],"",0))</f>
        <v>Visitas de supervisión a las unidades de género en los SRS para seguimiento al protocolo y correcto abordaje a los pacientes victimas de violencia  de género e intrafamiliar</v>
      </c>
      <c r="I511" s="498">
        <f>IFERROR(VLOOKUP('Formulario PPGR3'!$G511,'Formulario PPGR2'!$H$9:$V$721,15,FALSE),"")</f>
        <v>20</v>
      </c>
      <c r="J511" s="502" t="s">
        <v>2004</v>
      </c>
      <c r="K511" s="500" t="str">
        <f>IF(Tabla1[[#This Row],[Insumos]]="","",_xlfn.XLOOKUP(Tabla1[[#This Row],[Insumos]],Tabla10[Insumo],Tabla10[InsumoAbrev],"",0))</f>
        <v>lsViaticosDP</v>
      </c>
      <c r="L511" s="501" t="s">
        <v>2006</v>
      </c>
      <c r="M511" s="499" t="str">
        <f>IF(Tabla1[[#This Row],[Descripción]]="","",_xlfn.XLOOKUP(Tabla1[[#This Row],[Descripción]],Tabla10[Descripción],Tabla10[Unidad de Medida],"",0))</f>
        <v>Depósito</v>
      </c>
      <c r="N511" s="509">
        <v>20</v>
      </c>
      <c r="O511" s="511">
        <f>IF(Tabla1[[#This Row],[Descripción]]="","",_xlfn.XLOOKUP(Tabla1[[#This Row],[Descripción]],Tabla10[Descripción],Tabla10[Precio Unitario],0))</f>
        <v>1700</v>
      </c>
      <c r="P511" s="511">
        <f>IF(Tabla1[[#This Row],[Cantidad de Insumos]]="","",Tabla1[[#This Row],[Precio Unitario]]*Tabla1[[#This Row],[Cantidad de Insumos]])</f>
        <v>34000</v>
      </c>
      <c r="Q511" s="511" t="str">
        <f>IF(Tabla1[[#This Row],[Descripción]]="","",_xlfn.XLOOKUP(Tabla1[[#This Row],[Descripción]],Tabla10[Descripción],Tabla10[CODIGO PRESUPUESTARIO],0))</f>
        <v>2.2.3.1.01</v>
      </c>
      <c r="R511" s="500" t="s">
        <v>2001</v>
      </c>
    </row>
    <row r="512" spans="2:18" ht="51">
      <c r="B512" s="190" t="e">
        <f>IF('Formulario PPGR3'!$G512="","",CONCATENATE('Formulario PPGR3'!$C512,".",'Formulario PPGR3'!$D512,".",'Formulario PPGR3'!$E512,".",'Formulario PPGR3'!$F512))</f>
        <v>#REF!</v>
      </c>
      <c r="C512" s="190" t="e">
        <f>IF('Formulario PPGR3'!$G512="","",'Formulario PPGR1'!#REF!)</f>
        <v>#REF!</v>
      </c>
      <c r="D512" s="190" t="e">
        <f>IF('Formulario PPGR3'!$G512="","",'Formulario PPGR1'!#REF!)</f>
        <v>#REF!</v>
      </c>
      <c r="E512" s="190" t="e">
        <f>IF('Formulario PPGR3'!$G512="","",'Formulario PPGR1'!#REF!)</f>
        <v>#REF!</v>
      </c>
      <c r="F512" s="190" t="e">
        <f>IF('Formulario PPGR3'!$G512="","",'Formulario PPGR1'!#REF!)</f>
        <v>#REF!</v>
      </c>
      <c r="G512" s="507" t="s">
        <v>956</v>
      </c>
      <c r="H512" s="497" t="str" cm="1">
        <f t="array" ref="H512">IF(Tabla1[[#This Row],[Código_Actividad]]="","",_xlfn.XLOOKUP(Tabla1[[#This Row],[Código_Actividad]],CodigoActividad,Tabla2[Actividades Programables Presupuestables],"",0))</f>
        <v>Visitas de supervisión a las unidades de género en los SRS para seguimiento al protocolo y correcto abordaje a los pacientes victimas de violencia  de género e intrafamiliar</v>
      </c>
      <c r="I512" s="498">
        <f>IFERROR(VLOOKUP('Formulario PPGR3'!$G512,'Formulario PPGR2'!$H$9:$V$721,15,FALSE),"")</f>
        <v>20</v>
      </c>
      <c r="J512" s="502" t="s">
        <v>2002</v>
      </c>
      <c r="K512" s="500" t="str">
        <f>IF(Tabla1[[#This Row],[Insumos]]="","",_xlfn.XLOOKUP(Tabla1[[#This Row],[Insumos]],Tabla10[Insumo],Tabla10[InsumoAbrev],"",0))</f>
        <v>lsGasoil</v>
      </c>
      <c r="L512" s="501" t="s">
        <v>2003</v>
      </c>
      <c r="M512" s="499" t="str">
        <f>IF(Tabla1[[#This Row],[Descripción]]="","",_xlfn.XLOOKUP(Tabla1[[#This Row],[Descripción]],Tabla10[Descripción],Tabla10[Unidad de Medida],"",0))</f>
        <v>galon</v>
      </c>
      <c r="N512" s="509">
        <v>150</v>
      </c>
      <c r="O512" s="511">
        <f>IF(Tabla1[[#This Row],[Descripción]]="","",_xlfn.XLOOKUP(Tabla1[[#This Row],[Descripción]],Tabla10[Descripción],Tabla10[Precio Unitario],0))</f>
        <v>240</v>
      </c>
      <c r="P512" s="511">
        <f>IF(Tabla1[[#This Row],[Cantidad de Insumos]]="","",Tabla1[[#This Row],[Precio Unitario]]*Tabla1[[#This Row],[Cantidad de Insumos]])</f>
        <v>36000</v>
      </c>
      <c r="Q512" s="511" t="str">
        <f>IF(Tabla1[[#This Row],[Descripción]]="","",_xlfn.XLOOKUP(Tabla1[[#This Row],[Descripción]],Tabla10[Descripción],Tabla10[CODIGO PRESUPUESTARIO],0))</f>
        <v>2.3.7.1.02</v>
      </c>
      <c r="R512" s="500" t="s">
        <v>2001</v>
      </c>
    </row>
    <row r="513" spans="2:18" ht="38.25">
      <c r="B513" s="190" t="e">
        <f>IF('Formulario PPGR3'!$G513="","",CONCATENATE('Formulario PPGR3'!$C513,".",'Formulario PPGR3'!$D513,".",'Formulario PPGR3'!$E513,".",'Formulario PPGR3'!$F513))</f>
        <v>#REF!</v>
      </c>
      <c r="C513" s="190" t="e">
        <f>IF('Formulario PPGR3'!$G513="","",'Formulario PPGR1'!#REF!)</f>
        <v>#REF!</v>
      </c>
      <c r="D513" s="190" t="e">
        <f>IF('Formulario PPGR3'!$G513="","",'Formulario PPGR1'!#REF!)</f>
        <v>#REF!</v>
      </c>
      <c r="E513" s="190" t="e">
        <f>IF('Formulario PPGR3'!$G513="","",'Formulario PPGR1'!#REF!)</f>
        <v>#REF!</v>
      </c>
      <c r="F513" s="190" t="e">
        <f>IF('Formulario PPGR3'!$G513="","",'Formulario PPGR1'!#REF!)</f>
        <v>#REF!</v>
      </c>
      <c r="G513" s="507" t="s">
        <v>958</v>
      </c>
      <c r="H513" s="497" t="str" cm="1">
        <f t="array" ref="H513">IF(Tabla1[[#This Row],[Código_Actividad]]="","",_xlfn.XLOOKUP(Tabla1[[#This Row],[Código_Actividad]],CodigoActividad,Tabla2[Actividades Programables Presupuestables],"",0))</f>
        <v>Mesa de trabajo con  OEG para coordinar acciones en la respuesta institucional relacionadas con temas de género.</v>
      </c>
      <c r="I513" s="498">
        <f>IFERROR(VLOOKUP('Formulario PPGR3'!$G513,'Formulario PPGR2'!$H$9:$V$721,15,FALSE),"")</f>
        <v>2</v>
      </c>
      <c r="J513" s="502" t="s">
        <v>1999</v>
      </c>
      <c r="K513" s="500" t="str">
        <f>IF(Tabla1[[#This Row],[Insumos]]="","",_xlfn.XLOOKUP(Tabla1[[#This Row],[Insumos]],Tabla10[Insumo],Tabla10[InsumoAbrev],"",0))</f>
        <v>lsAlimentosyBebidas</v>
      </c>
      <c r="L513" s="501" t="s">
        <v>2008</v>
      </c>
      <c r="M513" s="499" t="str">
        <f>IF(Tabla1[[#This Row],[Descripción]]="","",_xlfn.XLOOKUP(Tabla1[[#This Row],[Descripción]],Tabla10[Descripción],Tabla10[Unidad de Medida],"",0))</f>
        <v>unidad</v>
      </c>
      <c r="N513" s="509">
        <v>2</v>
      </c>
      <c r="O513" s="511">
        <f>IF(Tabla1[[#This Row],[Descripción]]="","",_xlfn.XLOOKUP(Tabla1[[#This Row],[Descripción]],Tabla10[Descripción],Tabla10[Precio Unitario],0))</f>
        <v>9410.5</v>
      </c>
      <c r="P513" s="511">
        <f>IF(Tabla1[[#This Row],[Cantidad de Insumos]]="","",Tabla1[[#This Row],[Precio Unitario]]*Tabla1[[#This Row],[Cantidad de Insumos]])</f>
        <v>18821</v>
      </c>
      <c r="Q513" s="511" t="str">
        <f>IF(Tabla1[[#This Row],[Descripción]]="","",_xlfn.XLOOKUP(Tabla1[[#This Row],[Descripción]],Tabla10[Descripción],Tabla10[CODIGO PRESUPUESTARIO],0))</f>
        <v>2.3.1.1.01</v>
      </c>
      <c r="R513" s="500" t="s">
        <v>2001</v>
      </c>
    </row>
    <row r="514" spans="2:18" ht="38.25">
      <c r="B514" s="190" t="e">
        <f>IF('Formulario PPGR3'!$G514="","",CONCATENATE('Formulario PPGR3'!$C514,".",'Formulario PPGR3'!$D514,".",'Formulario PPGR3'!$E514,".",'Formulario PPGR3'!$F514))</f>
        <v>#REF!</v>
      </c>
      <c r="C514" s="190" t="e">
        <f>IF('Formulario PPGR3'!$G514="","",'Formulario PPGR1'!#REF!)</f>
        <v>#REF!</v>
      </c>
      <c r="D514" s="190" t="e">
        <f>IF('Formulario PPGR3'!$G514="","",'Formulario PPGR1'!#REF!)</f>
        <v>#REF!</v>
      </c>
      <c r="E514" s="190" t="e">
        <f>IF('Formulario PPGR3'!$G514="","",'Formulario PPGR1'!#REF!)</f>
        <v>#REF!</v>
      </c>
      <c r="F514" s="190" t="e">
        <f>IF('Formulario PPGR3'!$G514="","",'Formulario PPGR1'!#REF!)</f>
        <v>#REF!</v>
      </c>
      <c r="G514" s="507" t="s">
        <v>960</v>
      </c>
      <c r="H514" s="497" t="str" cm="1">
        <f t="array" ref="H514">IF(Tabla1[[#This Row],[Código_Actividad]]="","",_xlfn.XLOOKUP(Tabla1[[#This Row],[Código_Actividad]],CodigoActividad,Tabla2[Actividades Programables Presupuestables],"",0))</f>
        <v>Reuniones de seguimiento a la prestación de servicios de salud mental a pacientes  víctimas de violencia de género e intrafamiliar.</v>
      </c>
      <c r="I514" s="498">
        <f>IFERROR(VLOOKUP('Formulario PPGR3'!$G514,'Formulario PPGR2'!$H$9:$V$721,15,FALSE),"")</f>
        <v>4</v>
      </c>
      <c r="J514" s="502" t="s">
        <v>1999</v>
      </c>
      <c r="K514" s="500" t="str">
        <f>IF(Tabla1[[#This Row],[Insumos]]="","",_xlfn.XLOOKUP(Tabla1[[#This Row],[Insumos]],Tabla10[Insumo],Tabla10[InsumoAbrev],"",0))</f>
        <v>lsAlimentosyBebidas</v>
      </c>
      <c r="L514" s="501" t="s">
        <v>2008</v>
      </c>
      <c r="M514" s="499" t="str">
        <f>IF(Tabla1[[#This Row],[Descripción]]="","",_xlfn.XLOOKUP(Tabla1[[#This Row],[Descripción]],Tabla10[Descripción],Tabla10[Unidad de Medida],"",0))</f>
        <v>unidad</v>
      </c>
      <c r="N514" s="509">
        <v>4</v>
      </c>
      <c r="O514" s="511">
        <f>IF(Tabla1[[#This Row],[Descripción]]="","",_xlfn.XLOOKUP(Tabla1[[#This Row],[Descripción]],Tabla10[Descripción],Tabla10[Precio Unitario],0))</f>
        <v>9410.5</v>
      </c>
      <c r="P514" s="511">
        <f>IF(Tabla1[[#This Row],[Cantidad de Insumos]]="","",Tabla1[[#This Row],[Precio Unitario]]*Tabla1[[#This Row],[Cantidad de Insumos]])</f>
        <v>37642</v>
      </c>
      <c r="Q514" s="511" t="str">
        <f>IF(Tabla1[[#This Row],[Descripción]]="","",_xlfn.XLOOKUP(Tabla1[[#This Row],[Descripción]],Tabla10[Descripción],Tabla10[CODIGO PRESUPUESTARIO],0))</f>
        <v>2.3.1.1.01</v>
      </c>
      <c r="R514" s="500" t="s">
        <v>2001</v>
      </c>
    </row>
    <row r="515" spans="2:18" ht="25.5">
      <c r="B515" s="190" t="e">
        <f>IF('Formulario PPGR3'!$G515="","",CONCATENATE('Formulario PPGR3'!$C515,".",'Formulario PPGR3'!$D515,".",'Formulario PPGR3'!$E515,".",'Formulario PPGR3'!$F515))</f>
        <v>#REF!</v>
      </c>
      <c r="C515" s="190" t="e">
        <f>IF('Formulario PPGR3'!$G515="","",'Formulario PPGR1'!#REF!)</f>
        <v>#REF!</v>
      </c>
      <c r="D515" s="190" t="e">
        <f>IF('Formulario PPGR3'!$G515="","",'Formulario PPGR1'!#REF!)</f>
        <v>#REF!</v>
      </c>
      <c r="E515" s="190" t="e">
        <f>IF('Formulario PPGR3'!$G515="","",'Formulario PPGR1'!#REF!)</f>
        <v>#REF!</v>
      </c>
      <c r="F515" s="190" t="e">
        <f>IF('Formulario PPGR3'!$G515="","",'Formulario PPGR1'!#REF!)</f>
        <v>#REF!</v>
      </c>
      <c r="G515" s="507" t="s">
        <v>499</v>
      </c>
      <c r="H515" s="497" t="str" cm="1">
        <f t="array" ref="H515">IF(Tabla1[[#This Row],[Código_Actividad]]="","",_xlfn.XLOOKUP(Tabla1[[#This Row],[Código_Actividad]],CodigoActividad,Tabla2[Actividades Programables Presupuestables],"",0))</f>
        <v>Visita a seguimiento a EES que implementan la estrategia HEARTS.</v>
      </c>
      <c r="I515" s="498">
        <f>IFERROR(VLOOKUP('Formulario PPGR3'!$G515,'Formulario PPGR2'!$H$9:$V$721,15,FALSE),"")</f>
        <v>11</v>
      </c>
      <c r="J515" s="502" t="s">
        <v>2004</v>
      </c>
      <c r="K515" s="500" t="str">
        <f>IF(Tabla1[[#This Row],[Insumos]]="","",_xlfn.XLOOKUP(Tabla1[[#This Row],[Insumos]],Tabla10[Insumo],Tabla10[InsumoAbrev],"",0))</f>
        <v>lsViaticosDP</v>
      </c>
      <c r="L515" s="501" t="s">
        <v>2005</v>
      </c>
      <c r="M515" s="499" t="str">
        <f>IF(Tabla1[[#This Row],[Descripción]]="","",_xlfn.XLOOKUP(Tabla1[[#This Row],[Descripción]],Tabla10[Descripción],Tabla10[Unidad de Medida],"",0))</f>
        <v>Depósito</v>
      </c>
      <c r="N515" s="509">
        <v>22</v>
      </c>
      <c r="O515" s="511">
        <f>IF(Tabla1[[#This Row],[Descripción]]="","",_xlfn.XLOOKUP(Tabla1[[#This Row],[Descripción]],Tabla10[Descripción],Tabla10[Precio Unitario],0))</f>
        <v>2150</v>
      </c>
      <c r="P515" s="511">
        <f>IF(Tabla1[[#This Row],[Cantidad de Insumos]]="","",Tabla1[[#This Row],[Precio Unitario]]*Tabla1[[#This Row],[Cantidad de Insumos]])</f>
        <v>47300</v>
      </c>
      <c r="Q515" s="511" t="str">
        <f>IF(Tabla1[[#This Row],[Descripción]]="","",_xlfn.XLOOKUP(Tabla1[[#This Row],[Descripción]],Tabla10[Descripción],Tabla10[CODIGO PRESUPUESTARIO],0))</f>
        <v>2.2.3.1.01</v>
      </c>
      <c r="R515" s="500" t="s">
        <v>2001</v>
      </c>
    </row>
    <row r="516" spans="2:18" ht="25.5">
      <c r="B516" s="190" t="e">
        <f>IF('Formulario PPGR3'!$G516="","",CONCATENATE('Formulario PPGR3'!$C516,".",'Formulario PPGR3'!$D516,".",'Formulario PPGR3'!$E516,".",'Formulario PPGR3'!$F516))</f>
        <v>#REF!</v>
      </c>
      <c r="C516" s="190" t="e">
        <f>IF('Formulario PPGR3'!$G516="","",'Formulario PPGR1'!#REF!)</f>
        <v>#REF!</v>
      </c>
      <c r="D516" s="190" t="e">
        <f>IF('Formulario PPGR3'!$G516="","",'Formulario PPGR1'!#REF!)</f>
        <v>#REF!</v>
      </c>
      <c r="E516" s="190" t="e">
        <f>IF('Formulario PPGR3'!$G516="","",'Formulario PPGR1'!#REF!)</f>
        <v>#REF!</v>
      </c>
      <c r="F516" s="190" t="e">
        <f>IF('Formulario PPGR3'!$G516="","",'Formulario PPGR1'!#REF!)</f>
        <v>#REF!</v>
      </c>
      <c r="G516" s="507" t="s">
        <v>499</v>
      </c>
      <c r="H516" s="497" t="str" cm="1">
        <f t="array" ref="H516">IF(Tabla1[[#This Row],[Código_Actividad]]="","",_xlfn.XLOOKUP(Tabla1[[#This Row],[Código_Actividad]],CodigoActividad,Tabla2[Actividades Programables Presupuestables],"",0))</f>
        <v>Visita a seguimiento a EES que implementan la estrategia HEARTS.</v>
      </c>
      <c r="I516" s="498">
        <f>IFERROR(VLOOKUP('Formulario PPGR3'!$G516,'Formulario PPGR2'!$H$9:$V$721,15,FALSE),"")</f>
        <v>11</v>
      </c>
      <c r="J516" s="502" t="s">
        <v>2004</v>
      </c>
      <c r="K516" s="500" t="str">
        <f>IF(Tabla1[[#This Row],[Insumos]]="","",_xlfn.XLOOKUP(Tabla1[[#This Row],[Insumos]],Tabla10[Insumo],Tabla10[InsumoAbrev],"",0))</f>
        <v>lsViaticosDP</v>
      </c>
      <c r="L516" s="501" t="s">
        <v>2006</v>
      </c>
      <c r="M516" s="499" t="str">
        <f>IF(Tabla1[[#This Row],[Descripción]]="","",_xlfn.XLOOKUP(Tabla1[[#This Row],[Descripción]],Tabla10[Descripción],Tabla10[Unidad de Medida],"",0))</f>
        <v>Depósito</v>
      </c>
      <c r="N516" s="509">
        <v>11</v>
      </c>
      <c r="O516" s="511">
        <f>IF(Tabla1[[#This Row],[Descripción]]="","",_xlfn.XLOOKUP(Tabla1[[#This Row],[Descripción]],Tabla10[Descripción],Tabla10[Precio Unitario],0))</f>
        <v>1700</v>
      </c>
      <c r="P516" s="511">
        <f>IF(Tabla1[[#This Row],[Cantidad de Insumos]]="","",Tabla1[[#This Row],[Precio Unitario]]*Tabla1[[#This Row],[Cantidad de Insumos]])</f>
        <v>18700</v>
      </c>
      <c r="Q516" s="511" t="str">
        <f>IF(Tabla1[[#This Row],[Descripción]]="","",_xlfn.XLOOKUP(Tabla1[[#This Row],[Descripción]],Tabla10[Descripción],Tabla10[CODIGO PRESUPUESTARIO],0))</f>
        <v>2.2.3.1.01</v>
      </c>
      <c r="R516" s="500" t="s">
        <v>2001</v>
      </c>
    </row>
    <row r="517" spans="2:18" ht="25.5">
      <c r="B517" s="190" t="e">
        <f>IF('Formulario PPGR3'!$G517="","",CONCATENATE('Formulario PPGR3'!$C517,".",'Formulario PPGR3'!$D517,".",'Formulario PPGR3'!$E517,".",'Formulario PPGR3'!$F517))</f>
        <v>#REF!</v>
      </c>
      <c r="C517" s="190" t="e">
        <f>IF('Formulario PPGR3'!$G517="","",'Formulario PPGR1'!#REF!)</f>
        <v>#REF!</v>
      </c>
      <c r="D517" s="190" t="e">
        <f>IF('Formulario PPGR3'!$G517="","",'Formulario PPGR1'!#REF!)</f>
        <v>#REF!</v>
      </c>
      <c r="E517" s="190" t="e">
        <f>IF('Formulario PPGR3'!$G517="","",'Formulario PPGR1'!#REF!)</f>
        <v>#REF!</v>
      </c>
      <c r="F517" s="190" t="e">
        <f>IF('Formulario PPGR3'!$G517="","",'Formulario PPGR1'!#REF!)</f>
        <v>#REF!</v>
      </c>
      <c r="G517" s="507" t="s">
        <v>499</v>
      </c>
      <c r="H517" s="497" t="str" cm="1">
        <f t="array" ref="H517">IF(Tabla1[[#This Row],[Código_Actividad]]="","",_xlfn.XLOOKUP(Tabla1[[#This Row],[Código_Actividad]],CodigoActividad,Tabla2[Actividades Programables Presupuestables],"",0))</f>
        <v>Visita a seguimiento a EES que implementan la estrategia HEARTS.</v>
      </c>
      <c r="I517" s="498">
        <f>IFERROR(VLOOKUP('Formulario PPGR3'!$G517,'Formulario PPGR2'!$H$9:$V$721,15,FALSE),"")</f>
        <v>11</v>
      </c>
      <c r="J517" s="502" t="s">
        <v>2002</v>
      </c>
      <c r="K517" s="500" t="str">
        <f>IF(Tabla1[[#This Row],[Insumos]]="","",_xlfn.XLOOKUP(Tabla1[[#This Row],[Insumos]],Tabla10[Insumo],Tabla10[InsumoAbrev],"",0))</f>
        <v>lsGasoil</v>
      </c>
      <c r="L517" s="501" t="s">
        <v>2003</v>
      </c>
      <c r="M517" s="499" t="str">
        <f>IF(Tabla1[[#This Row],[Descripción]]="","",_xlfn.XLOOKUP(Tabla1[[#This Row],[Descripción]],Tabla10[Descripción],Tabla10[Unidad de Medida],"",0))</f>
        <v>galon</v>
      </c>
      <c r="N517" s="509">
        <v>120</v>
      </c>
      <c r="O517" s="511">
        <f>IF(Tabla1[[#This Row],[Descripción]]="","",_xlfn.XLOOKUP(Tabla1[[#This Row],[Descripción]],Tabla10[Descripción],Tabla10[Precio Unitario],0))</f>
        <v>240</v>
      </c>
      <c r="P517" s="511">
        <f>IF(Tabla1[[#This Row],[Cantidad de Insumos]]="","",Tabla1[[#This Row],[Precio Unitario]]*Tabla1[[#This Row],[Cantidad de Insumos]])</f>
        <v>28800</v>
      </c>
      <c r="Q517" s="511" t="str">
        <f>IF(Tabla1[[#This Row],[Descripción]]="","",_xlfn.XLOOKUP(Tabla1[[#This Row],[Descripción]],Tabla10[Descripción],Tabla10[CODIGO PRESUPUESTARIO],0))</f>
        <v>2.3.7.1.02</v>
      </c>
      <c r="R517" s="500" t="s">
        <v>2001</v>
      </c>
    </row>
    <row r="518" spans="2:18" ht="51">
      <c r="B518" s="190" t="e">
        <f>IF('Formulario PPGR3'!$G518="","",CONCATENATE('Formulario PPGR3'!$C518,".",'Formulario PPGR3'!$D518,".",'Formulario PPGR3'!$E518,".",'Formulario PPGR3'!$F518))</f>
        <v>#REF!</v>
      </c>
      <c r="C518" s="190" t="e">
        <f>IF('Formulario PPGR3'!$G518="","",'Formulario PPGR1'!#REF!)</f>
        <v>#REF!</v>
      </c>
      <c r="D518" s="190" t="e">
        <f>IF('Formulario PPGR3'!$G518="","",'Formulario PPGR1'!#REF!)</f>
        <v>#REF!</v>
      </c>
      <c r="E518" s="190" t="e">
        <f>IF('Formulario PPGR3'!$G518="","",'Formulario PPGR1'!#REF!)</f>
        <v>#REF!</v>
      </c>
      <c r="F518" s="190" t="e">
        <f>IF('Formulario PPGR3'!$G518="","",'Formulario PPGR1'!#REF!)</f>
        <v>#REF!</v>
      </c>
      <c r="G518" s="507" t="s">
        <v>962</v>
      </c>
      <c r="H518" s="497" t="str" cm="1">
        <f t="array" ref="H518">IF(Tabla1[[#This Row],[Código_Actividad]]="","",_xlfn.XLOOKUP(Tabla1[[#This Row],[Código_Actividad]],CodigoActividad,Tabla2[Actividades Programables Presupuestables],"",0))</f>
        <v>Monitoreos del Cumplimiento en Adherencia a Protocolos, Guías de Atención y Otras Normativas de Salud en Establecimientos Priorizados del Primer Nivel de Atención y/o Niveles Especializados</v>
      </c>
      <c r="I518" s="498">
        <f>IFERROR(VLOOKUP('Formulario PPGR3'!$G518,'Formulario PPGR2'!$H$9:$V$721,15,FALSE),"")</f>
        <v>2</v>
      </c>
      <c r="J518" s="502" t="s">
        <v>2004</v>
      </c>
      <c r="K518" s="500" t="str">
        <f>IF(Tabla1[[#This Row],[Insumos]]="","",_xlfn.XLOOKUP(Tabla1[[#This Row],[Insumos]],Tabla10[Insumo],Tabla10[InsumoAbrev],"",0))</f>
        <v>lsViaticosDP</v>
      </c>
      <c r="L518" s="501" t="s">
        <v>2019</v>
      </c>
      <c r="M518" s="499" t="str">
        <f>IF(Tabla1[[#This Row],[Descripción]]="","",_xlfn.XLOOKUP(Tabla1[[#This Row],[Descripción]],Tabla10[Descripción],Tabla10[Unidad de Medida],"",0))</f>
        <v>Depósito</v>
      </c>
      <c r="N518" s="509">
        <v>650</v>
      </c>
      <c r="O518" s="511">
        <f>IF(Tabla1[[#This Row],[Descripción]]="","",_xlfn.XLOOKUP(Tabla1[[#This Row],[Descripción]],Tabla10[Descripción],Tabla10[Precio Unitario],0))</f>
        <v>4750</v>
      </c>
      <c r="P518" s="511">
        <f>IF(Tabla1[[#This Row],[Cantidad de Insumos]]="","",Tabla1[[#This Row],[Precio Unitario]]*Tabla1[[#This Row],[Cantidad de Insumos]])</f>
        <v>3087500</v>
      </c>
      <c r="Q518" s="511" t="str">
        <f>IF(Tabla1[[#This Row],[Descripción]]="","",_xlfn.XLOOKUP(Tabla1[[#This Row],[Descripción]],Tabla10[Descripción],Tabla10[CODIGO PRESUPUESTARIO],0))</f>
        <v>2.2.3.1.01</v>
      </c>
      <c r="R518" s="500" t="s">
        <v>2001</v>
      </c>
    </row>
    <row r="519" spans="2:18" ht="51">
      <c r="B519" s="190" t="e">
        <f>IF('Formulario PPGR3'!$G519="","",CONCATENATE('Formulario PPGR3'!$C519,".",'Formulario PPGR3'!$D519,".",'Formulario PPGR3'!$E519,".",'Formulario PPGR3'!$F519))</f>
        <v>#REF!</v>
      </c>
      <c r="C519" s="190" t="e">
        <f>IF('Formulario PPGR3'!$G519="","",'Formulario PPGR1'!#REF!)</f>
        <v>#REF!</v>
      </c>
      <c r="D519" s="190" t="e">
        <f>IF('Formulario PPGR3'!$G519="","",'Formulario PPGR1'!#REF!)</f>
        <v>#REF!</v>
      </c>
      <c r="E519" s="190" t="e">
        <f>IF('Formulario PPGR3'!$G519="","",'Formulario PPGR1'!#REF!)</f>
        <v>#REF!</v>
      </c>
      <c r="F519" s="190" t="e">
        <f>IF('Formulario PPGR3'!$G519="","",'Formulario PPGR1'!#REF!)</f>
        <v>#REF!</v>
      </c>
      <c r="G519" s="507" t="s">
        <v>962</v>
      </c>
      <c r="H519" s="497" t="str" cm="1">
        <f t="array" ref="H519">IF(Tabla1[[#This Row],[Código_Actividad]]="","",_xlfn.XLOOKUP(Tabla1[[#This Row],[Código_Actividad]],CodigoActividad,Tabla2[Actividades Programables Presupuestables],"",0))</f>
        <v>Monitoreos del Cumplimiento en Adherencia a Protocolos, Guías de Atención y Otras Normativas de Salud en Establecimientos Priorizados del Primer Nivel de Atención y/o Niveles Especializados</v>
      </c>
      <c r="I519" s="498">
        <f>IFERROR(VLOOKUP('Formulario PPGR3'!$G519,'Formulario PPGR2'!$H$9:$V$721,15,FALSE),"")</f>
        <v>2</v>
      </c>
      <c r="J519" s="502" t="s">
        <v>2004</v>
      </c>
      <c r="K519" s="500" t="str">
        <f>IF(Tabla1[[#This Row],[Insumos]]="","",_xlfn.XLOOKUP(Tabla1[[#This Row],[Insumos]],Tabla10[Insumo],Tabla10[InsumoAbrev],"",0))</f>
        <v>lsViaticosDP</v>
      </c>
      <c r="L519" s="501" t="s">
        <v>2005</v>
      </c>
      <c r="M519" s="499" t="str">
        <f>IF(Tabla1[[#This Row],[Descripción]]="","",_xlfn.XLOOKUP(Tabla1[[#This Row],[Descripción]],Tabla10[Descripción],Tabla10[Unidad de Medida],"",0))</f>
        <v>Depósito</v>
      </c>
      <c r="N519" s="509">
        <v>150</v>
      </c>
      <c r="O519" s="511">
        <f>IF(Tabla1[[#This Row],[Descripción]]="","",_xlfn.XLOOKUP(Tabla1[[#This Row],[Descripción]],Tabla10[Descripción],Tabla10[Precio Unitario],0))</f>
        <v>2150</v>
      </c>
      <c r="P519" s="511">
        <f>IF(Tabla1[[#This Row],[Cantidad de Insumos]]="","",Tabla1[[#This Row],[Precio Unitario]]*Tabla1[[#This Row],[Cantidad de Insumos]])</f>
        <v>322500</v>
      </c>
      <c r="Q519" s="511" t="str">
        <f>IF(Tabla1[[#This Row],[Descripción]]="","",_xlfn.XLOOKUP(Tabla1[[#This Row],[Descripción]],Tabla10[Descripción],Tabla10[CODIGO PRESUPUESTARIO],0))</f>
        <v>2.2.3.1.01</v>
      </c>
      <c r="R519" s="500" t="s">
        <v>2001</v>
      </c>
    </row>
    <row r="520" spans="2:18" ht="51">
      <c r="B520" s="190" t="e">
        <f>IF('Formulario PPGR3'!$G520="","",CONCATENATE('Formulario PPGR3'!$C520,".",'Formulario PPGR3'!$D520,".",'Formulario PPGR3'!$E520,".",'Formulario PPGR3'!$F520))</f>
        <v>#REF!</v>
      </c>
      <c r="C520" s="190" t="e">
        <f>IF('Formulario PPGR3'!$G520="","",'Formulario PPGR1'!#REF!)</f>
        <v>#REF!</v>
      </c>
      <c r="D520" s="190" t="e">
        <f>IF('Formulario PPGR3'!$G520="","",'Formulario PPGR1'!#REF!)</f>
        <v>#REF!</v>
      </c>
      <c r="E520" s="190" t="e">
        <f>IF('Formulario PPGR3'!$G520="","",'Formulario PPGR1'!#REF!)</f>
        <v>#REF!</v>
      </c>
      <c r="F520" s="190" t="e">
        <f>IF('Formulario PPGR3'!$G520="","",'Formulario PPGR1'!#REF!)</f>
        <v>#REF!</v>
      </c>
      <c r="G520" s="507" t="s">
        <v>962</v>
      </c>
      <c r="H520" s="497" t="str" cm="1">
        <f t="array" ref="H520">IF(Tabla1[[#This Row],[Código_Actividad]]="","",_xlfn.XLOOKUP(Tabla1[[#This Row],[Código_Actividad]],CodigoActividad,Tabla2[Actividades Programables Presupuestables],"",0))</f>
        <v>Monitoreos del Cumplimiento en Adherencia a Protocolos, Guías de Atención y Otras Normativas de Salud en Establecimientos Priorizados del Primer Nivel de Atención y/o Niveles Especializados</v>
      </c>
      <c r="I520" s="498">
        <f>IFERROR(VLOOKUP('Formulario PPGR3'!$G520,'Formulario PPGR2'!$H$9:$V$721,15,FALSE),"")</f>
        <v>2</v>
      </c>
      <c r="J520" s="502" t="s">
        <v>2039</v>
      </c>
      <c r="K520" s="500" t="str">
        <f>IF(Tabla1[[#This Row],[Insumos]]="","",_xlfn.XLOOKUP(Tabla1[[#This Row],[Insumos]],Tabla10[Insumo],Tabla10[InsumoAbrev],"",0))</f>
        <v>lsEquiposComputos</v>
      </c>
      <c r="L520" s="501" t="s">
        <v>2042</v>
      </c>
      <c r="M520" s="499" t="str">
        <f>IF(Tabla1[[#This Row],[Descripción]]="","",_xlfn.XLOOKUP(Tabla1[[#This Row],[Descripción]],Tabla10[Descripción],Tabla10[Unidad de Medida],"",0))</f>
        <v>unidad</v>
      </c>
      <c r="N520" s="509">
        <v>4</v>
      </c>
      <c r="O520" s="511">
        <f>IF(Tabla1[[#This Row],[Descripción]]="","",_xlfn.XLOOKUP(Tabla1[[#This Row],[Descripción]],Tabla10[Descripción],Tabla10[Precio Unitario],0))</f>
        <v>54000</v>
      </c>
      <c r="P520" s="511">
        <f>IF(Tabla1[[#This Row],[Cantidad de Insumos]]="","",Tabla1[[#This Row],[Precio Unitario]]*Tabla1[[#This Row],[Cantidad de Insumos]])</f>
        <v>216000</v>
      </c>
      <c r="Q520" s="511" t="str">
        <f>IF(Tabla1[[#This Row],[Descripción]]="","",_xlfn.XLOOKUP(Tabla1[[#This Row],[Descripción]],Tabla10[Descripción],Tabla10[CODIGO PRESUPUESTARIO],0))</f>
        <v>2.6.1.3.01</v>
      </c>
      <c r="R520" s="500" t="s">
        <v>2001</v>
      </c>
    </row>
    <row r="521" spans="2:18" ht="51">
      <c r="B521" s="190" t="e">
        <f>IF('Formulario PPGR3'!$G521="","",CONCATENATE('Formulario PPGR3'!$C521,".",'Formulario PPGR3'!$D521,".",'Formulario PPGR3'!$E521,".",'Formulario PPGR3'!$F521))</f>
        <v>#REF!</v>
      </c>
      <c r="C521" s="190" t="e">
        <f>IF('Formulario PPGR3'!$G521="","",'Formulario PPGR1'!#REF!)</f>
        <v>#REF!</v>
      </c>
      <c r="D521" s="190" t="e">
        <f>IF('Formulario PPGR3'!$G521="","",'Formulario PPGR1'!#REF!)</f>
        <v>#REF!</v>
      </c>
      <c r="E521" s="190" t="e">
        <f>IF('Formulario PPGR3'!$G521="","",'Formulario PPGR1'!#REF!)</f>
        <v>#REF!</v>
      </c>
      <c r="F521" s="190" t="e">
        <f>IF('Formulario PPGR3'!$G521="","",'Formulario PPGR1'!#REF!)</f>
        <v>#REF!</v>
      </c>
      <c r="G521" s="507" t="s">
        <v>962</v>
      </c>
      <c r="H521" s="497" t="str" cm="1">
        <f t="array" ref="H521">IF(Tabla1[[#This Row],[Código_Actividad]]="","",_xlfn.XLOOKUP(Tabla1[[#This Row],[Código_Actividad]],CodigoActividad,Tabla2[Actividades Programables Presupuestables],"",0))</f>
        <v>Monitoreos del Cumplimiento en Adherencia a Protocolos, Guías de Atención y Otras Normativas de Salud en Establecimientos Priorizados del Primer Nivel de Atención y/o Niveles Especializados</v>
      </c>
      <c r="I521" s="498">
        <f>IFERROR(VLOOKUP('Formulario PPGR3'!$G521,'Formulario PPGR2'!$H$9:$V$721,15,FALSE),"")</f>
        <v>2</v>
      </c>
      <c r="J521" s="502" t="s">
        <v>2039</v>
      </c>
      <c r="K521" s="500" t="str">
        <f>IF(Tabla1[[#This Row],[Insumos]]="","",_xlfn.XLOOKUP(Tabla1[[#This Row],[Insumos]],Tabla10[Insumo],Tabla10[InsumoAbrev],"",0))</f>
        <v>lsEquiposComputos</v>
      </c>
      <c r="L521" s="501" t="s">
        <v>2072</v>
      </c>
      <c r="M521" s="499" t="str">
        <f>IF(Tabla1[[#This Row],[Descripción]]="","",_xlfn.XLOOKUP(Tabla1[[#This Row],[Descripción]],Tabla10[Descripción],Tabla10[Unidad de Medida],"",0))</f>
        <v>unidad</v>
      </c>
      <c r="N521" s="509">
        <v>4</v>
      </c>
      <c r="O521" s="511">
        <f>IF(Tabla1[[#This Row],[Descripción]]="","",_xlfn.XLOOKUP(Tabla1[[#This Row],[Descripción]],Tabla10[Descripción],Tabla10[Precio Unitario],0))</f>
        <v>3776</v>
      </c>
      <c r="P521" s="511">
        <f>IF(Tabla1[[#This Row],[Cantidad de Insumos]]="","",Tabla1[[#This Row],[Precio Unitario]]*Tabla1[[#This Row],[Cantidad de Insumos]])</f>
        <v>15104</v>
      </c>
      <c r="Q521" s="511" t="str">
        <f>IF(Tabla1[[#This Row],[Descripción]]="","",_xlfn.XLOOKUP(Tabla1[[#This Row],[Descripción]],Tabla10[Descripción],Tabla10[CODIGO PRESUPUESTARIO],0))</f>
        <v>2.6.1.3.01</v>
      </c>
      <c r="R521" s="500" t="s">
        <v>2001</v>
      </c>
    </row>
    <row r="522" spans="2:18" ht="38.25">
      <c r="B522" s="190" t="e">
        <f>IF('Formulario PPGR3'!$G522="","",CONCATENATE('Formulario PPGR3'!$C522,".",'Formulario PPGR3'!$D522,".",'Formulario PPGR3'!$E522,".",'Formulario PPGR3'!$F522))</f>
        <v>#REF!</v>
      </c>
      <c r="C522" s="190" t="e">
        <f>IF('Formulario PPGR3'!$G522="","",'Formulario PPGR1'!#REF!)</f>
        <v>#REF!</v>
      </c>
      <c r="D522" s="190" t="e">
        <f>IF('Formulario PPGR3'!$G522="","",'Formulario PPGR1'!#REF!)</f>
        <v>#REF!</v>
      </c>
      <c r="E522" s="190" t="e">
        <f>IF('Formulario PPGR3'!$G522="","",'Formulario PPGR1'!#REF!)</f>
        <v>#REF!</v>
      </c>
      <c r="F522" s="190" t="e">
        <f>IF('Formulario PPGR3'!$G522="","",'Formulario PPGR1'!#REF!)</f>
        <v>#REF!</v>
      </c>
      <c r="G522" s="507" t="s">
        <v>972</v>
      </c>
      <c r="H522" s="497" t="str" cm="1">
        <f t="array" ref="H522">IF(Tabla1[[#This Row],[Código_Actividad]]="","",_xlfn.XLOOKUP(Tabla1[[#This Row],[Código_Actividad]],CodigoActividad,Tabla2[Actividades Programables Presupuestables],"",0))</f>
        <v>Seguimiento a la ejecución y hallazgos de los Planes de Supervisión Regional en Calidad de los Servicios y Establecimientos</v>
      </c>
      <c r="I522" s="498">
        <f>IFERROR(VLOOKUP('Formulario PPGR3'!$G522,'Formulario PPGR2'!$H$9:$V$721,15,FALSE),"")</f>
        <v>4</v>
      </c>
      <c r="J522" s="502" t="s">
        <v>2004</v>
      </c>
      <c r="K522" s="500" t="str">
        <f>IF(Tabla1[[#This Row],[Insumos]]="","",_xlfn.XLOOKUP(Tabla1[[#This Row],[Insumos]],Tabla10[Insumo],Tabla10[InsumoAbrev],"",0))</f>
        <v>lsViaticosDP</v>
      </c>
      <c r="L522" s="501" t="s">
        <v>2005</v>
      </c>
      <c r="M522" s="499" t="str">
        <f>IF(Tabla1[[#This Row],[Descripción]]="","",_xlfn.XLOOKUP(Tabla1[[#This Row],[Descripción]],Tabla10[Descripción],Tabla10[Unidad de Medida],"",0))</f>
        <v>Depósito</v>
      </c>
      <c r="N522" s="509">
        <v>80</v>
      </c>
      <c r="O522" s="511">
        <f>IF(Tabla1[[#This Row],[Descripción]]="","",_xlfn.XLOOKUP(Tabla1[[#This Row],[Descripción]],Tabla10[Descripción],Tabla10[Precio Unitario],0))</f>
        <v>2150</v>
      </c>
      <c r="P522" s="511">
        <f>IF(Tabla1[[#This Row],[Cantidad de Insumos]]="","",Tabla1[[#This Row],[Precio Unitario]]*Tabla1[[#This Row],[Cantidad de Insumos]])</f>
        <v>172000</v>
      </c>
      <c r="Q522" s="511" t="str">
        <f>IF(Tabla1[[#This Row],[Descripción]]="","",_xlfn.XLOOKUP(Tabla1[[#This Row],[Descripción]],Tabla10[Descripción],Tabla10[CODIGO PRESUPUESTARIO],0))</f>
        <v>2.2.3.1.01</v>
      </c>
      <c r="R522" s="500" t="s">
        <v>2001</v>
      </c>
    </row>
    <row r="523" spans="2:18" ht="38.25">
      <c r="B523" s="190" t="e">
        <f>IF('Formulario PPGR3'!$G523="","",CONCATENATE('Formulario PPGR3'!$C523,".",'Formulario PPGR3'!$D523,".",'Formulario PPGR3'!$E523,".",'Formulario PPGR3'!$F523))</f>
        <v>#REF!</v>
      </c>
      <c r="C523" s="190" t="e">
        <f>IF('Formulario PPGR3'!$G523="","",'Formulario PPGR1'!#REF!)</f>
        <v>#REF!</v>
      </c>
      <c r="D523" s="190" t="e">
        <f>IF('Formulario PPGR3'!$G523="","",'Formulario PPGR1'!#REF!)</f>
        <v>#REF!</v>
      </c>
      <c r="E523" s="190" t="e">
        <f>IF('Formulario PPGR3'!$G523="","",'Formulario PPGR1'!#REF!)</f>
        <v>#REF!</v>
      </c>
      <c r="F523" s="190" t="e">
        <f>IF('Formulario PPGR3'!$G523="","",'Formulario PPGR1'!#REF!)</f>
        <v>#REF!</v>
      </c>
      <c r="G523" s="507" t="s">
        <v>972</v>
      </c>
      <c r="H523" s="497" t="str" cm="1">
        <f t="array" ref="H523">IF(Tabla1[[#This Row],[Código_Actividad]]="","",_xlfn.XLOOKUP(Tabla1[[#This Row],[Código_Actividad]],CodigoActividad,Tabla2[Actividades Programables Presupuestables],"",0))</f>
        <v>Seguimiento a la ejecución y hallazgos de los Planes de Supervisión Regional en Calidad de los Servicios y Establecimientos</v>
      </c>
      <c r="I523" s="498">
        <f>IFERROR(VLOOKUP('Formulario PPGR3'!$G523,'Formulario PPGR2'!$H$9:$V$721,15,FALSE),"")</f>
        <v>4</v>
      </c>
      <c r="J523" s="502" t="s">
        <v>2004</v>
      </c>
      <c r="K523" s="500" t="str">
        <f>IF(Tabla1[[#This Row],[Insumos]]="","",_xlfn.XLOOKUP(Tabla1[[#This Row],[Insumos]],Tabla10[Insumo],Tabla10[InsumoAbrev],"",0))</f>
        <v>lsViaticosDP</v>
      </c>
      <c r="L523" s="501" t="s">
        <v>2025</v>
      </c>
      <c r="M523" s="499" t="str">
        <f>IF(Tabla1[[#This Row],[Descripción]]="","",_xlfn.XLOOKUP(Tabla1[[#This Row],[Descripción]],Tabla10[Descripción],Tabla10[Unidad de Medida],"",0))</f>
        <v>Depósito</v>
      </c>
      <c r="N523" s="509">
        <v>20</v>
      </c>
      <c r="O523" s="511">
        <f>IF(Tabla1[[#This Row],[Descripción]]="","",_xlfn.XLOOKUP(Tabla1[[#This Row],[Descripción]],Tabla10[Descripción],Tabla10[Precio Unitario],0))</f>
        <v>5250</v>
      </c>
      <c r="P523" s="511">
        <f>IF(Tabla1[[#This Row],[Cantidad de Insumos]]="","",Tabla1[[#This Row],[Precio Unitario]]*Tabla1[[#This Row],[Cantidad de Insumos]])</f>
        <v>105000</v>
      </c>
      <c r="Q523" s="511" t="str">
        <f>IF(Tabla1[[#This Row],[Descripción]]="","",_xlfn.XLOOKUP(Tabla1[[#This Row],[Descripción]],Tabla10[Descripción],Tabla10[CODIGO PRESUPUESTARIO],0))</f>
        <v>2.2.3.1.01</v>
      </c>
      <c r="R523" s="500" t="s">
        <v>2001</v>
      </c>
    </row>
    <row r="524" spans="2:18" ht="38.25">
      <c r="B524" s="190" t="e">
        <f>IF('Formulario PPGR3'!$G524="","",CONCATENATE('Formulario PPGR3'!$C524,".",'Formulario PPGR3'!$D524,".",'Formulario PPGR3'!$E524,".",'Formulario PPGR3'!$F524))</f>
        <v>#REF!</v>
      </c>
      <c r="C524" s="190" t="e">
        <f>IF('Formulario PPGR3'!$G524="","",'Formulario PPGR1'!#REF!)</f>
        <v>#REF!</v>
      </c>
      <c r="D524" s="190" t="e">
        <f>IF('Formulario PPGR3'!$G524="","",'Formulario PPGR1'!#REF!)</f>
        <v>#REF!</v>
      </c>
      <c r="E524" s="190" t="e">
        <f>IF('Formulario PPGR3'!$G524="","",'Formulario PPGR1'!#REF!)</f>
        <v>#REF!</v>
      </c>
      <c r="F524" s="190" t="e">
        <f>IF('Formulario PPGR3'!$G524="","",'Formulario PPGR1'!#REF!)</f>
        <v>#REF!</v>
      </c>
      <c r="G524" s="507" t="s">
        <v>974</v>
      </c>
      <c r="H524" s="497" t="str" cm="1">
        <f t="array" ref="H524">IF(Tabla1[[#This Row],[Código_Actividad]]="","",_xlfn.XLOOKUP(Tabla1[[#This Row],[Código_Actividad]],CodigoActividad,Tabla2[Actividades Programables Presupuestables],"",0))</f>
        <v>Capacitación en Metodologías, Técnicas y Uso de los Instrumentos para el Monitoreo de la Calidad en los Servicios, dirigido a los ESS en cada SRS</v>
      </c>
      <c r="I524" s="498">
        <f>IFERROR(VLOOKUP('Formulario PPGR3'!$G524,'Formulario PPGR2'!$H$9:$V$721,15,FALSE),"")</f>
        <v>1</v>
      </c>
      <c r="J524" s="502" t="s">
        <v>2004</v>
      </c>
      <c r="K524" s="500" t="str">
        <f>IF(Tabla1[[#This Row],[Insumos]]="","",_xlfn.XLOOKUP(Tabla1[[#This Row],[Insumos]],Tabla10[Insumo],Tabla10[InsumoAbrev],"",0))</f>
        <v>lsViaticosDP</v>
      </c>
      <c r="L524" s="501" t="s">
        <v>2006</v>
      </c>
      <c r="M524" s="499" t="str">
        <f>IF(Tabla1[[#This Row],[Descripción]]="","",_xlfn.XLOOKUP(Tabla1[[#This Row],[Descripción]],Tabla10[Descripción],Tabla10[Unidad de Medida],"",0))</f>
        <v>Depósito</v>
      </c>
      <c r="N524" s="509">
        <v>20</v>
      </c>
      <c r="O524" s="511">
        <f>IF(Tabla1[[#This Row],[Descripción]]="","",_xlfn.XLOOKUP(Tabla1[[#This Row],[Descripción]],Tabla10[Descripción],Tabla10[Precio Unitario],0))</f>
        <v>1700</v>
      </c>
      <c r="P524" s="511">
        <f>IF(Tabla1[[#This Row],[Cantidad de Insumos]]="","",Tabla1[[#This Row],[Precio Unitario]]*Tabla1[[#This Row],[Cantidad de Insumos]])</f>
        <v>34000</v>
      </c>
      <c r="Q524" s="511" t="str">
        <f>IF(Tabla1[[#This Row],[Descripción]]="","",_xlfn.XLOOKUP(Tabla1[[#This Row],[Descripción]],Tabla10[Descripción],Tabla10[CODIGO PRESUPUESTARIO],0))</f>
        <v>2.2.3.1.01</v>
      </c>
      <c r="R524" s="500" t="s">
        <v>2001</v>
      </c>
    </row>
    <row r="525" spans="2:18" ht="38.25">
      <c r="B525" s="190" t="e">
        <f>IF('Formulario PPGR3'!$G525="","",CONCATENATE('Formulario PPGR3'!$C525,".",'Formulario PPGR3'!$D525,".",'Formulario PPGR3'!$E525,".",'Formulario PPGR3'!$F525))</f>
        <v>#REF!</v>
      </c>
      <c r="C525" s="190" t="e">
        <f>IF('Formulario PPGR3'!$G525="","",'Formulario PPGR1'!#REF!)</f>
        <v>#REF!</v>
      </c>
      <c r="D525" s="190" t="e">
        <f>IF('Formulario PPGR3'!$G525="","",'Formulario PPGR1'!#REF!)</f>
        <v>#REF!</v>
      </c>
      <c r="E525" s="190" t="e">
        <f>IF('Formulario PPGR3'!$G525="","",'Formulario PPGR1'!#REF!)</f>
        <v>#REF!</v>
      </c>
      <c r="F525" s="190" t="e">
        <f>IF('Formulario PPGR3'!$G525="","",'Formulario PPGR1'!#REF!)</f>
        <v>#REF!</v>
      </c>
      <c r="G525" s="507" t="s">
        <v>974</v>
      </c>
      <c r="H525" s="497" t="str" cm="1">
        <f t="array" ref="H525">IF(Tabla1[[#This Row],[Código_Actividad]]="","",_xlfn.XLOOKUP(Tabla1[[#This Row],[Código_Actividad]],CodigoActividad,Tabla2[Actividades Programables Presupuestables],"",0))</f>
        <v>Capacitación en Metodologías, Técnicas y Uso de los Instrumentos para el Monitoreo de la Calidad en los Servicios, dirigido a los ESS en cada SRS</v>
      </c>
      <c r="I525" s="498">
        <f>IFERROR(VLOOKUP('Formulario PPGR3'!$G525,'Formulario PPGR2'!$H$9:$V$721,15,FALSE),"")</f>
        <v>1</v>
      </c>
      <c r="J525" s="502" t="s">
        <v>2004</v>
      </c>
      <c r="K525" s="500" t="str">
        <f>IF(Tabla1[[#This Row],[Insumos]]="","",_xlfn.XLOOKUP(Tabla1[[#This Row],[Insumos]],Tabla10[Insumo],Tabla10[InsumoAbrev],"",0))</f>
        <v>lsViaticosDP</v>
      </c>
      <c r="L525" s="501" t="s">
        <v>2019</v>
      </c>
      <c r="M525" s="499" t="str">
        <f>IF(Tabla1[[#This Row],[Descripción]]="","",_xlfn.XLOOKUP(Tabla1[[#This Row],[Descripción]],Tabla10[Descripción],Tabla10[Unidad de Medida],"",0))</f>
        <v>Depósito</v>
      </c>
      <c r="N525" s="509">
        <v>20</v>
      </c>
      <c r="O525" s="511">
        <f>IF(Tabla1[[#This Row],[Descripción]]="","",_xlfn.XLOOKUP(Tabla1[[#This Row],[Descripción]],Tabla10[Descripción],Tabla10[Precio Unitario],0))</f>
        <v>4750</v>
      </c>
      <c r="P525" s="511">
        <f>IF(Tabla1[[#This Row],[Cantidad de Insumos]]="","",Tabla1[[#This Row],[Precio Unitario]]*Tabla1[[#This Row],[Cantidad de Insumos]])</f>
        <v>95000</v>
      </c>
      <c r="Q525" s="511" t="str">
        <f>IF(Tabla1[[#This Row],[Descripción]]="","",_xlfn.XLOOKUP(Tabla1[[#This Row],[Descripción]],Tabla10[Descripción],Tabla10[CODIGO PRESUPUESTARIO],0))</f>
        <v>2.2.3.1.01</v>
      </c>
      <c r="R525" s="500" t="s">
        <v>2001</v>
      </c>
    </row>
    <row r="526" spans="2:18" ht="38.25">
      <c r="B526" s="190" t="e">
        <f>IF('Formulario PPGR3'!$G526="","",CONCATENATE('Formulario PPGR3'!$C526,".",'Formulario PPGR3'!$D526,".",'Formulario PPGR3'!$E526,".",'Formulario PPGR3'!$F526))</f>
        <v>#REF!</v>
      </c>
      <c r="C526" s="190" t="e">
        <f>IF('Formulario PPGR3'!$G526="","",'Formulario PPGR1'!#REF!)</f>
        <v>#REF!</v>
      </c>
      <c r="D526" s="190" t="e">
        <f>IF('Formulario PPGR3'!$G526="","",'Formulario PPGR1'!#REF!)</f>
        <v>#REF!</v>
      </c>
      <c r="E526" s="190" t="e">
        <f>IF('Formulario PPGR3'!$G526="","",'Formulario PPGR1'!#REF!)</f>
        <v>#REF!</v>
      </c>
      <c r="F526" s="190" t="e">
        <f>IF('Formulario PPGR3'!$G526="","",'Formulario PPGR1'!#REF!)</f>
        <v>#REF!</v>
      </c>
      <c r="G526" s="507" t="s">
        <v>974</v>
      </c>
      <c r="H526" s="497" t="str" cm="1">
        <f t="array" ref="H526">IF(Tabla1[[#This Row],[Código_Actividad]]="","",_xlfn.XLOOKUP(Tabla1[[#This Row],[Código_Actividad]],CodigoActividad,Tabla2[Actividades Programables Presupuestables],"",0))</f>
        <v>Capacitación en Metodologías, Técnicas y Uso de los Instrumentos para el Monitoreo de la Calidad en los Servicios, dirigido a los ESS en cada SRS</v>
      </c>
      <c r="I526" s="498">
        <f>IFERROR(VLOOKUP('Formulario PPGR3'!$G526,'Formulario PPGR2'!$H$9:$V$721,15,FALSE),"")</f>
        <v>1</v>
      </c>
      <c r="J526" s="502" t="s">
        <v>2004</v>
      </c>
      <c r="K526" s="500" t="str">
        <f>IF(Tabla1[[#This Row],[Insumos]]="","",_xlfn.XLOOKUP(Tabla1[[#This Row],[Insumos]],Tabla10[Insumo],Tabla10[InsumoAbrev],"",0))</f>
        <v>lsViaticosDP</v>
      </c>
      <c r="L526" s="501" t="s">
        <v>2025</v>
      </c>
      <c r="M526" s="499" t="str">
        <f>IF(Tabla1[[#This Row],[Descripción]]="","",_xlfn.XLOOKUP(Tabla1[[#This Row],[Descripción]],Tabla10[Descripción],Tabla10[Unidad de Medida],"",0))</f>
        <v>Depósito</v>
      </c>
      <c r="N526" s="509">
        <v>10</v>
      </c>
      <c r="O526" s="511">
        <f>IF(Tabla1[[#This Row],[Descripción]]="","",_xlfn.XLOOKUP(Tabla1[[#This Row],[Descripción]],Tabla10[Descripción],Tabla10[Precio Unitario],0))</f>
        <v>5250</v>
      </c>
      <c r="P526" s="511">
        <f>IF(Tabla1[[#This Row],[Cantidad de Insumos]]="","",Tabla1[[#This Row],[Precio Unitario]]*Tabla1[[#This Row],[Cantidad de Insumos]])</f>
        <v>52500</v>
      </c>
      <c r="Q526" s="511" t="str">
        <f>IF(Tabla1[[#This Row],[Descripción]]="","",_xlfn.XLOOKUP(Tabla1[[#This Row],[Descripción]],Tabla10[Descripción],Tabla10[CODIGO PRESUPUESTARIO],0))</f>
        <v>2.2.3.1.01</v>
      </c>
      <c r="R526" s="500" t="s">
        <v>2001</v>
      </c>
    </row>
    <row r="527" spans="2:18" ht="38.25">
      <c r="B527" s="190" t="e">
        <f>IF('Formulario PPGR3'!$G527="","",CONCATENATE('Formulario PPGR3'!$C527,".",'Formulario PPGR3'!$D527,".",'Formulario PPGR3'!$E527,".",'Formulario PPGR3'!$F527))</f>
        <v>#REF!</v>
      </c>
      <c r="C527" s="190" t="e">
        <f>IF('Formulario PPGR3'!$G527="","",'Formulario PPGR1'!#REF!)</f>
        <v>#REF!</v>
      </c>
      <c r="D527" s="190" t="e">
        <f>IF('Formulario PPGR3'!$G527="","",'Formulario PPGR1'!#REF!)</f>
        <v>#REF!</v>
      </c>
      <c r="E527" s="190" t="e">
        <f>IF('Formulario PPGR3'!$G527="","",'Formulario PPGR1'!#REF!)</f>
        <v>#REF!</v>
      </c>
      <c r="F527" s="190" t="e">
        <f>IF('Formulario PPGR3'!$G527="","",'Formulario PPGR1'!#REF!)</f>
        <v>#REF!</v>
      </c>
      <c r="G527" s="507" t="s">
        <v>976</v>
      </c>
      <c r="H527" s="497" t="str" cm="1">
        <f t="array" ref="H527">IF(Tabla1[[#This Row],[Código_Actividad]]="","",_xlfn.XLOOKUP(Tabla1[[#This Row],[Código_Actividad]],CodigoActividad,Tabla2[Actividades Programables Presupuestables],"",0))</f>
        <v>Seguimiento a la Elaboración, Actualización y/o Ejecución de los Planes de Mejora de Servicios Monitoreados y/o Supervisados</v>
      </c>
      <c r="I527" s="498">
        <f>IFERROR(VLOOKUP('Formulario PPGR3'!$G527,'Formulario PPGR2'!$H$9:$V$721,15,FALSE),"")</f>
        <v>3</v>
      </c>
      <c r="J527" s="502" t="s">
        <v>2004</v>
      </c>
      <c r="K527" s="500" t="str">
        <f>IF(Tabla1[[#This Row],[Insumos]]="","",_xlfn.XLOOKUP(Tabla1[[#This Row],[Insumos]],Tabla10[Insumo],Tabla10[InsumoAbrev],"",0))</f>
        <v>lsViaticosDP</v>
      </c>
      <c r="L527" s="501" t="s">
        <v>2005</v>
      </c>
      <c r="M527" s="499" t="str">
        <f>IF(Tabla1[[#This Row],[Descripción]]="","",_xlfn.XLOOKUP(Tabla1[[#This Row],[Descripción]],Tabla10[Descripción],Tabla10[Unidad de Medida],"",0))</f>
        <v>Depósito</v>
      </c>
      <c r="N527" s="509">
        <v>30</v>
      </c>
      <c r="O527" s="511">
        <f>IF(Tabla1[[#This Row],[Descripción]]="","",_xlfn.XLOOKUP(Tabla1[[#This Row],[Descripción]],Tabla10[Descripción],Tabla10[Precio Unitario],0))</f>
        <v>2150</v>
      </c>
      <c r="P527" s="511">
        <f>IF(Tabla1[[#This Row],[Cantidad de Insumos]]="","",Tabla1[[#This Row],[Precio Unitario]]*Tabla1[[#This Row],[Cantidad de Insumos]])</f>
        <v>64500</v>
      </c>
      <c r="Q527" s="511" t="str">
        <f>IF(Tabla1[[#This Row],[Descripción]]="","",_xlfn.XLOOKUP(Tabla1[[#This Row],[Descripción]],Tabla10[Descripción],Tabla10[CODIGO PRESUPUESTARIO],0))</f>
        <v>2.2.3.1.01</v>
      </c>
      <c r="R527" s="500" t="s">
        <v>2001</v>
      </c>
    </row>
    <row r="528" spans="2:18" ht="25.5">
      <c r="B528" s="190" t="e">
        <f>IF('Formulario PPGR3'!$G528="","",CONCATENATE('Formulario PPGR3'!$C528,".",'Formulario PPGR3'!$D528,".",'Formulario PPGR3'!$E528,".",'Formulario PPGR3'!$F528))</f>
        <v>#REF!</v>
      </c>
      <c r="C528" s="190" t="e">
        <f>IF('Formulario PPGR3'!$G528="","",'Formulario PPGR1'!#REF!)</f>
        <v>#REF!</v>
      </c>
      <c r="D528" s="190" t="e">
        <f>IF('Formulario PPGR3'!$G528="","",'Formulario PPGR1'!#REF!)</f>
        <v>#REF!</v>
      </c>
      <c r="E528" s="190" t="e">
        <f>IF('Formulario PPGR3'!$G528="","",'Formulario PPGR1'!#REF!)</f>
        <v>#REF!</v>
      </c>
      <c r="F528" s="190" t="e">
        <f>IF('Formulario PPGR3'!$G528="","",'Formulario PPGR1'!#REF!)</f>
        <v>#REF!</v>
      </c>
      <c r="G528" s="507" t="s">
        <v>1082</v>
      </c>
      <c r="H528" s="497" t="str" cm="1">
        <f t="array" ref="H528">IF(Tabla1[[#This Row],[Código_Actividad]]="","",_xlfn.XLOOKUP(Tabla1[[#This Row],[Código_Actividad]],CodigoActividad,Tabla2[Actividades Programables Presupuestables],"",0))</f>
        <v>Capacitación en Humanización de los Servicios de Salud</v>
      </c>
      <c r="I528" s="498">
        <f>IFERROR(VLOOKUP('Formulario PPGR3'!$G528,'Formulario PPGR2'!$H$9:$V$721,15,FALSE),"")</f>
        <v>3</v>
      </c>
      <c r="J528" s="502" t="s">
        <v>2004</v>
      </c>
      <c r="K528" s="500" t="str">
        <f>IF(Tabla1[[#This Row],[Insumos]]="","",_xlfn.XLOOKUP(Tabla1[[#This Row],[Insumos]],Tabla10[Insumo],Tabla10[InsumoAbrev],"",0))</f>
        <v>lsViaticosDP</v>
      </c>
      <c r="L528" s="501" t="s">
        <v>2019</v>
      </c>
      <c r="M528" s="499" t="str">
        <f>IF(Tabla1[[#This Row],[Descripción]]="","",_xlfn.XLOOKUP(Tabla1[[#This Row],[Descripción]],Tabla10[Descripción],Tabla10[Unidad de Medida],"",0))</f>
        <v>Depósito</v>
      </c>
      <c r="N528" s="509">
        <v>10</v>
      </c>
      <c r="O528" s="511">
        <f>IF(Tabla1[[#This Row],[Descripción]]="","",_xlfn.XLOOKUP(Tabla1[[#This Row],[Descripción]],Tabla10[Descripción],Tabla10[Precio Unitario],0))</f>
        <v>4750</v>
      </c>
      <c r="P528" s="511">
        <f>IF(Tabla1[[#This Row],[Cantidad de Insumos]]="","",Tabla1[[#This Row],[Precio Unitario]]*Tabla1[[#This Row],[Cantidad de Insumos]])</f>
        <v>47500</v>
      </c>
      <c r="Q528" s="511" t="str">
        <f>IF(Tabla1[[#This Row],[Descripción]]="","",_xlfn.XLOOKUP(Tabla1[[#This Row],[Descripción]],Tabla10[Descripción],Tabla10[CODIGO PRESUPUESTARIO],0))</f>
        <v>2.2.3.1.01</v>
      </c>
      <c r="R528" s="500" t="s">
        <v>2001</v>
      </c>
    </row>
    <row r="529" spans="2:18" ht="63.75">
      <c r="B529" s="190" t="e">
        <f>IF('Formulario PPGR3'!$G529="","",CONCATENATE('Formulario PPGR3'!$C529,".",'Formulario PPGR3'!$D529,".",'Formulario PPGR3'!$E529,".",'Formulario PPGR3'!$F529))</f>
        <v>#REF!</v>
      </c>
      <c r="C529" s="190" t="e">
        <f>IF('Formulario PPGR3'!$G529="","",'Formulario PPGR1'!#REF!)</f>
        <v>#REF!</v>
      </c>
      <c r="D529" s="190" t="e">
        <f>IF('Formulario PPGR3'!$G529="","",'Formulario PPGR1'!#REF!)</f>
        <v>#REF!</v>
      </c>
      <c r="E529" s="190" t="e">
        <f>IF('Formulario PPGR3'!$G529="","",'Formulario PPGR1'!#REF!)</f>
        <v>#REF!</v>
      </c>
      <c r="F529" s="190" t="e">
        <f>IF('Formulario PPGR3'!$G529="","",'Formulario PPGR1'!#REF!)</f>
        <v>#REF!</v>
      </c>
      <c r="G529" s="507" t="s">
        <v>979</v>
      </c>
      <c r="H529" s="497" t="str" cm="1">
        <f t="array" ref="H529">IF(Tabla1[[#This Row],[Código_Actividad]]="","",_xlfn.XLOOKUP(Tabla1[[#This Row],[Código_Actividad]],CodigoActividad,Tabla2[Actividades Programables Presupuestables],"",0))</f>
        <v>Reuniones con las áreas de DCSNS, SRS, EES y/o Cooperadores Externos para Análisis de Resultados según el Monitoreo de la Calidad en Servicios, y propuestas de mejora basadas en evidencias para la Mejora Continua.</v>
      </c>
      <c r="I529" s="498">
        <f>IFERROR(VLOOKUP('Formulario PPGR3'!$G529,'Formulario PPGR2'!$H$9:$V$721,15,FALSE),"")</f>
        <v>2</v>
      </c>
      <c r="J529" s="502" t="s">
        <v>1999</v>
      </c>
      <c r="K529" s="500" t="str">
        <f>IF(Tabla1[[#This Row],[Insumos]]="","",_xlfn.XLOOKUP(Tabla1[[#This Row],[Insumos]],Tabla10[Insumo],Tabla10[InsumoAbrev],"",0))</f>
        <v>lsAlimentosyBebidas</v>
      </c>
      <c r="L529" s="501" t="s">
        <v>2000</v>
      </c>
      <c r="M529" s="499" t="str">
        <f>IF(Tabla1[[#This Row],[Descripción]]="","",_xlfn.XLOOKUP(Tabla1[[#This Row],[Descripción]],Tabla10[Descripción],Tabla10[Unidad de Medida],"",0))</f>
        <v>unidad</v>
      </c>
      <c r="N529" s="509">
        <v>2</v>
      </c>
      <c r="O529" s="511">
        <f>IF(Tabla1[[#This Row],[Descripción]]="","",_xlfn.XLOOKUP(Tabla1[[#This Row],[Descripción]],Tabla10[Descripción],Tabla10[Precio Unitario],0))</f>
        <v>12626</v>
      </c>
      <c r="P529" s="511">
        <f>IF(Tabla1[[#This Row],[Cantidad de Insumos]]="","",Tabla1[[#This Row],[Precio Unitario]]*Tabla1[[#This Row],[Cantidad de Insumos]])</f>
        <v>25252</v>
      </c>
      <c r="Q529" s="511" t="str">
        <f>IF(Tabla1[[#This Row],[Descripción]]="","",_xlfn.XLOOKUP(Tabla1[[#This Row],[Descripción]],Tabla10[Descripción],Tabla10[CODIGO PRESUPUESTARIO],0))</f>
        <v>2.3.1.1.01</v>
      </c>
      <c r="R529" s="500" t="s">
        <v>2001</v>
      </c>
    </row>
    <row r="530" spans="2:18" ht="38.25">
      <c r="B530" s="190" t="e">
        <f>IF('Formulario PPGR3'!$G530="","",CONCATENATE('Formulario PPGR3'!$C530,".",'Formulario PPGR3'!$D530,".",'Formulario PPGR3'!$E530,".",'Formulario PPGR3'!$F530))</f>
        <v>#REF!</v>
      </c>
      <c r="C530" s="190" t="e">
        <f>IF('Formulario PPGR3'!$G530="","",'Formulario PPGR1'!#REF!)</f>
        <v>#REF!</v>
      </c>
      <c r="D530" s="190" t="e">
        <f>IF('Formulario PPGR3'!$G530="","",'Formulario PPGR1'!#REF!)</f>
        <v>#REF!</v>
      </c>
      <c r="E530" s="190" t="e">
        <f>IF('Formulario PPGR3'!$G530="","",'Formulario PPGR1'!#REF!)</f>
        <v>#REF!</v>
      </c>
      <c r="F530" s="190" t="e">
        <f>IF('Formulario PPGR3'!$G530="","",'Formulario PPGR1'!#REF!)</f>
        <v>#REF!</v>
      </c>
      <c r="G530" s="507" t="s">
        <v>998</v>
      </c>
      <c r="H530" s="497" t="str" cm="1">
        <f t="array" ref="H530">IF(Tabla1[[#This Row],[Código_Actividad]]="","",_xlfn.XLOOKUP(Tabla1[[#This Row],[Código_Actividad]],CodigoActividad,Tabla2[Actividades Programables Presupuestables],"",0))</f>
        <v>Capacitaciones para el Fortalecimiento de los Procesos de Prevención y Control de Riesgos Biológicos</v>
      </c>
      <c r="I530" s="498">
        <f>IFERROR(VLOOKUP('Formulario PPGR3'!$G530,'Formulario PPGR2'!$H$9:$V$721,15,FALSE),"")</f>
        <v>1</v>
      </c>
      <c r="J530" s="502" t="s">
        <v>2004</v>
      </c>
      <c r="K530" s="500" t="str">
        <f>IF(Tabla1[[#This Row],[Insumos]]="","",_xlfn.XLOOKUP(Tabla1[[#This Row],[Insumos]],Tabla10[Insumo],Tabla10[InsumoAbrev],"",0))</f>
        <v>lsViaticosDP</v>
      </c>
      <c r="L530" s="501" t="s">
        <v>2005</v>
      </c>
      <c r="M530" s="499" t="str">
        <f>IF(Tabla1[[#This Row],[Descripción]]="","",_xlfn.XLOOKUP(Tabla1[[#This Row],[Descripción]],Tabla10[Descripción],Tabla10[Unidad de Medida],"",0))</f>
        <v>Depósito</v>
      </c>
      <c r="N530" s="509">
        <v>20</v>
      </c>
      <c r="O530" s="511">
        <f>IF(Tabla1[[#This Row],[Descripción]]="","",_xlfn.XLOOKUP(Tabla1[[#This Row],[Descripción]],Tabla10[Descripción],Tabla10[Precio Unitario],0))</f>
        <v>2150</v>
      </c>
      <c r="P530" s="511">
        <f>IF(Tabla1[[#This Row],[Cantidad de Insumos]]="","",Tabla1[[#This Row],[Precio Unitario]]*Tabla1[[#This Row],[Cantidad de Insumos]])</f>
        <v>43000</v>
      </c>
      <c r="Q530" s="511" t="str">
        <f>IF(Tabla1[[#This Row],[Descripción]]="","",_xlfn.XLOOKUP(Tabla1[[#This Row],[Descripción]],Tabla10[Descripción],Tabla10[CODIGO PRESUPUESTARIO],0))</f>
        <v>2.2.3.1.01</v>
      </c>
      <c r="R530" s="500" t="s">
        <v>2001</v>
      </c>
    </row>
    <row r="531" spans="2:18" ht="38.25">
      <c r="B531" s="190" t="e">
        <f>IF('Formulario PPGR3'!$G531="","",CONCATENATE('Formulario PPGR3'!$C531,".",'Formulario PPGR3'!$D531,".",'Formulario PPGR3'!$E531,".",'Formulario PPGR3'!$F531))</f>
        <v>#REF!</v>
      </c>
      <c r="C531" s="190" t="e">
        <f>IF('Formulario PPGR3'!$G531="","",'Formulario PPGR1'!#REF!)</f>
        <v>#REF!</v>
      </c>
      <c r="D531" s="190" t="e">
        <f>IF('Formulario PPGR3'!$G531="","",'Formulario PPGR1'!#REF!)</f>
        <v>#REF!</v>
      </c>
      <c r="E531" s="190" t="e">
        <f>IF('Formulario PPGR3'!$G531="","",'Formulario PPGR1'!#REF!)</f>
        <v>#REF!</v>
      </c>
      <c r="F531" s="190" t="e">
        <f>IF('Formulario PPGR3'!$G531="","",'Formulario PPGR1'!#REF!)</f>
        <v>#REF!</v>
      </c>
      <c r="G531" s="507" t="s">
        <v>998</v>
      </c>
      <c r="H531" s="497" t="str" cm="1">
        <f t="array" ref="H531">IF(Tabla1[[#This Row],[Código_Actividad]]="","",_xlfn.XLOOKUP(Tabla1[[#This Row],[Código_Actividad]],CodigoActividad,Tabla2[Actividades Programables Presupuestables],"",0))</f>
        <v>Capacitaciones para el Fortalecimiento de los Procesos de Prevención y Control de Riesgos Biológicos</v>
      </c>
      <c r="I531" s="498">
        <f>IFERROR(VLOOKUP('Formulario PPGR3'!$G531,'Formulario PPGR2'!$H$9:$V$721,15,FALSE),"")</f>
        <v>1</v>
      </c>
      <c r="J531" s="502" t="s">
        <v>2004</v>
      </c>
      <c r="K531" s="500" t="str">
        <f>IF(Tabla1[[#This Row],[Insumos]]="","",_xlfn.XLOOKUP(Tabla1[[#This Row],[Insumos]],Tabla10[Insumo],Tabla10[InsumoAbrev],"",0))</f>
        <v>lsViaticosDP</v>
      </c>
      <c r="L531" s="501" t="s">
        <v>2019</v>
      </c>
      <c r="M531" s="499" t="str">
        <f>IF(Tabla1[[#This Row],[Descripción]]="","",_xlfn.XLOOKUP(Tabla1[[#This Row],[Descripción]],Tabla10[Descripción],Tabla10[Unidad de Medida],"",0))</f>
        <v>Depósito</v>
      </c>
      <c r="N531" s="509">
        <v>20</v>
      </c>
      <c r="O531" s="511">
        <f>IF(Tabla1[[#This Row],[Descripción]]="","",_xlfn.XLOOKUP(Tabla1[[#This Row],[Descripción]],Tabla10[Descripción],Tabla10[Precio Unitario],0))</f>
        <v>4750</v>
      </c>
      <c r="P531" s="511">
        <f>IF(Tabla1[[#This Row],[Cantidad de Insumos]]="","",Tabla1[[#This Row],[Precio Unitario]]*Tabla1[[#This Row],[Cantidad de Insumos]])</f>
        <v>95000</v>
      </c>
      <c r="Q531" s="511" t="str">
        <f>IF(Tabla1[[#This Row],[Descripción]]="","",_xlfn.XLOOKUP(Tabla1[[#This Row],[Descripción]],Tabla10[Descripción],Tabla10[CODIGO PRESUPUESTARIO],0))</f>
        <v>2.2.3.1.01</v>
      </c>
      <c r="R531" s="500" t="s">
        <v>2001</v>
      </c>
    </row>
    <row r="532" spans="2:18" ht="38.25">
      <c r="B532" s="190" t="e">
        <f>IF('Formulario PPGR3'!$G532="","",CONCATENATE('Formulario PPGR3'!$C532,".",'Formulario PPGR3'!$D532,".",'Formulario PPGR3'!$E532,".",'Formulario PPGR3'!$F532))</f>
        <v>#REF!</v>
      </c>
      <c r="C532" s="190" t="e">
        <f>IF('Formulario PPGR3'!$G532="","",'Formulario PPGR1'!#REF!)</f>
        <v>#REF!</v>
      </c>
      <c r="D532" s="190" t="e">
        <f>IF('Formulario PPGR3'!$G532="","",'Formulario PPGR1'!#REF!)</f>
        <v>#REF!</v>
      </c>
      <c r="E532" s="190" t="e">
        <f>IF('Formulario PPGR3'!$G532="","",'Formulario PPGR1'!#REF!)</f>
        <v>#REF!</v>
      </c>
      <c r="F532" s="190" t="e">
        <f>IF('Formulario PPGR3'!$G532="","",'Formulario PPGR1'!#REF!)</f>
        <v>#REF!</v>
      </c>
      <c r="G532" s="507" t="s">
        <v>1003</v>
      </c>
      <c r="H532" s="497" t="str" cm="1">
        <f t="array" ref="H532">IF(Tabla1[[#This Row],[Código_Actividad]]="","",_xlfn.XLOOKUP(Tabla1[[#This Row],[Código_Actividad]],CodigoActividad,Tabla2[Actividades Programables Presupuestables],"",0))</f>
        <v>Seguimiento al Monitoreo Interno de los Procesos de Prevención y Control de Riesgos Biológicos (autoevaluaciones y planes de mejora)</v>
      </c>
      <c r="I532" s="498">
        <f>IFERROR(VLOOKUP('Formulario PPGR3'!$G532,'Formulario PPGR2'!$H$9:$V$721,15,FALSE),"")</f>
        <v>3</v>
      </c>
      <c r="J532" s="502" t="s">
        <v>2004</v>
      </c>
      <c r="K532" s="500" t="str">
        <f>IF(Tabla1[[#This Row],[Insumos]]="","",_xlfn.XLOOKUP(Tabla1[[#This Row],[Insumos]],Tabla10[Insumo],Tabla10[InsumoAbrev],"",0))</f>
        <v>lsViaticosDP</v>
      </c>
      <c r="L532" s="501" t="s">
        <v>2005</v>
      </c>
      <c r="M532" s="499" t="str">
        <f>IF(Tabla1[[#This Row],[Descripción]]="","",_xlfn.XLOOKUP(Tabla1[[#This Row],[Descripción]],Tabla10[Descripción],Tabla10[Unidad de Medida],"",0))</f>
        <v>Depósito</v>
      </c>
      <c r="N532" s="509">
        <v>60</v>
      </c>
      <c r="O532" s="511">
        <f>IF(Tabla1[[#This Row],[Descripción]]="","",_xlfn.XLOOKUP(Tabla1[[#This Row],[Descripción]],Tabla10[Descripción],Tabla10[Precio Unitario],0))</f>
        <v>2150</v>
      </c>
      <c r="P532" s="511">
        <f>IF(Tabla1[[#This Row],[Cantidad de Insumos]]="","",Tabla1[[#This Row],[Precio Unitario]]*Tabla1[[#This Row],[Cantidad de Insumos]])</f>
        <v>129000</v>
      </c>
      <c r="Q532" s="511" t="str">
        <f>IF(Tabla1[[#This Row],[Descripción]]="","",_xlfn.XLOOKUP(Tabla1[[#This Row],[Descripción]],Tabla10[Descripción],Tabla10[CODIGO PRESUPUESTARIO],0))</f>
        <v>2.2.3.1.01</v>
      </c>
      <c r="R532" s="500" t="s">
        <v>2001</v>
      </c>
    </row>
    <row r="533" spans="2:18" ht="38.25">
      <c r="B533" s="190" t="e">
        <f>IF('Formulario PPGR3'!$G533="","",CONCATENATE('Formulario PPGR3'!$C533,".",'Formulario PPGR3'!$D533,".",'Formulario PPGR3'!$E533,".",'Formulario PPGR3'!$F533))</f>
        <v>#REF!</v>
      </c>
      <c r="C533" s="190" t="e">
        <f>IF('Formulario PPGR3'!$G533="","",'Formulario PPGR1'!#REF!)</f>
        <v>#REF!</v>
      </c>
      <c r="D533" s="190" t="e">
        <f>IF('Formulario PPGR3'!$G533="","",'Formulario PPGR1'!#REF!)</f>
        <v>#REF!</v>
      </c>
      <c r="E533" s="190" t="e">
        <f>IF('Formulario PPGR3'!$G533="","",'Formulario PPGR1'!#REF!)</f>
        <v>#REF!</v>
      </c>
      <c r="F533" s="190" t="e">
        <f>IF('Formulario PPGR3'!$G533="","",'Formulario PPGR1'!#REF!)</f>
        <v>#REF!</v>
      </c>
      <c r="G533" s="507" t="s">
        <v>984</v>
      </c>
      <c r="H533" s="497" t="str" cm="1">
        <f t="array" ref="H533">IF(Tabla1[[#This Row],[Código_Actividad]]="","",_xlfn.XLOOKUP(Tabla1[[#This Row],[Código_Actividad]],CodigoActividad,Tabla2[Actividades Programables Presupuestables],"",0))</f>
        <v>Reuniones estratégicas con los ORS para el Fortalecimiento de la Gestión de la Calidad en los Servicios de Salud</v>
      </c>
      <c r="I533" s="498">
        <f>IFERROR(VLOOKUP('Formulario PPGR3'!$G533,'Formulario PPGR2'!$H$9:$V$721,15,FALSE),"")</f>
        <v>2</v>
      </c>
      <c r="J533" s="502" t="s">
        <v>1999</v>
      </c>
      <c r="K533" s="500" t="str">
        <f>IF(Tabla1[[#This Row],[Insumos]]="","",_xlfn.XLOOKUP(Tabla1[[#This Row],[Insumos]],Tabla10[Insumo],Tabla10[InsumoAbrev],"",0))</f>
        <v>lsAlimentosyBebidas</v>
      </c>
      <c r="L533" s="501" t="s">
        <v>2053</v>
      </c>
      <c r="M533" s="499" t="str">
        <f>IF(Tabla1[[#This Row],[Descripción]]="","",_xlfn.XLOOKUP(Tabla1[[#This Row],[Descripción]],Tabla10[Descripción],Tabla10[Unidad de Medida],"",0))</f>
        <v>unidad</v>
      </c>
      <c r="N533" s="509">
        <v>4</v>
      </c>
      <c r="O533" s="511">
        <f>IF(Tabla1[[#This Row],[Descripción]]="","",_xlfn.XLOOKUP(Tabla1[[#This Row],[Descripción]],Tabla10[Descripción],Tabla10[Precio Unitario],0))</f>
        <v>30975</v>
      </c>
      <c r="P533" s="511">
        <f>IF(Tabla1[[#This Row],[Cantidad de Insumos]]="","",Tabla1[[#This Row],[Precio Unitario]]*Tabla1[[#This Row],[Cantidad de Insumos]])</f>
        <v>123900</v>
      </c>
      <c r="Q533" s="511" t="str">
        <f>IF(Tabla1[[#This Row],[Descripción]]="","",_xlfn.XLOOKUP(Tabla1[[#This Row],[Descripción]],Tabla10[Descripción],Tabla10[CODIGO PRESUPUESTARIO],0))</f>
        <v>2.3.1.1.01</v>
      </c>
      <c r="R533" s="500" t="s">
        <v>2001</v>
      </c>
    </row>
    <row r="534" spans="2:18" ht="38.25">
      <c r="B534" s="190" t="e">
        <f>IF('Formulario PPGR3'!$G534="","",CONCATENATE('Formulario PPGR3'!$C534,".",'Formulario PPGR3'!$D534,".",'Formulario PPGR3'!$E534,".",'Formulario PPGR3'!$F534))</f>
        <v>#REF!</v>
      </c>
      <c r="C534" s="190" t="e">
        <f>IF('Formulario PPGR3'!$G534="","",'Formulario PPGR1'!#REF!)</f>
        <v>#REF!</v>
      </c>
      <c r="D534" s="190" t="e">
        <f>IF('Formulario PPGR3'!$G534="","",'Formulario PPGR1'!#REF!)</f>
        <v>#REF!</v>
      </c>
      <c r="E534" s="190" t="e">
        <f>IF('Formulario PPGR3'!$G534="","",'Formulario PPGR1'!#REF!)</f>
        <v>#REF!</v>
      </c>
      <c r="F534" s="190" t="e">
        <f>IF('Formulario PPGR3'!$G534="","",'Formulario PPGR1'!#REF!)</f>
        <v>#REF!</v>
      </c>
      <c r="G534" s="507" t="s">
        <v>984</v>
      </c>
      <c r="H534" s="497" t="str" cm="1">
        <f t="array" ref="H534">IF(Tabla1[[#This Row],[Código_Actividad]]="","",_xlfn.XLOOKUP(Tabla1[[#This Row],[Código_Actividad]],CodigoActividad,Tabla2[Actividades Programables Presupuestables],"",0))</f>
        <v>Reuniones estratégicas con los ORS para el Fortalecimiento de la Gestión de la Calidad en los Servicios de Salud</v>
      </c>
      <c r="I534" s="498">
        <f>IFERROR(VLOOKUP('Formulario PPGR3'!$G534,'Formulario PPGR2'!$H$9:$V$721,15,FALSE),"")</f>
        <v>2</v>
      </c>
      <c r="J534" s="502" t="s">
        <v>2035</v>
      </c>
      <c r="K534" s="500" t="str">
        <f>IF(Tabla1[[#This Row],[Insumos]]="","",_xlfn.XLOOKUP(Tabla1[[#This Row],[Insumos]],Tabla10[Insumo],Tabla10[InsumoAbrev],"",0))</f>
        <v>lsEventosGenerales</v>
      </c>
      <c r="L534" s="501" t="s">
        <v>2036</v>
      </c>
      <c r="M534" s="499" t="str">
        <f>IF(Tabla1[[#This Row],[Descripción]]="","",_xlfn.XLOOKUP(Tabla1[[#This Row],[Descripción]],Tabla10[Descripción],Tabla10[Unidad de Medida],"",0))</f>
        <v>unidad</v>
      </c>
      <c r="N534" s="509">
        <v>2</v>
      </c>
      <c r="O534" s="511">
        <f>IF(Tabla1[[#This Row],[Descripción]]="","",_xlfn.XLOOKUP(Tabla1[[#This Row],[Descripción]],Tabla10[Descripción],Tabla10[Precio Unitario],0))</f>
        <v>150568.53</v>
      </c>
      <c r="P534" s="511">
        <f>IF(Tabla1[[#This Row],[Cantidad de Insumos]]="","",Tabla1[[#This Row],[Precio Unitario]]*Tabla1[[#This Row],[Cantidad de Insumos]])</f>
        <v>301137.06</v>
      </c>
      <c r="Q534" s="511" t="str">
        <f>IF(Tabla1[[#This Row],[Descripción]]="","",_xlfn.XLOOKUP(Tabla1[[#This Row],[Descripción]],Tabla10[Descripción],Tabla10[CODIGO PRESUPUESTARIO],0))</f>
        <v>2.2.8.6.01</v>
      </c>
      <c r="R534" s="500" t="s">
        <v>2001</v>
      </c>
    </row>
    <row r="535" spans="2:18" ht="38.25">
      <c r="B535" s="190" t="e">
        <f>IF('Formulario PPGR3'!$G535="","",CONCATENATE('Formulario PPGR3'!$C535,".",'Formulario PPGR3'!$D535,".",'Formulario PPGR3'!$E535,".",'Formulario PPGR3'!$F535))</f>
        <v>#REF!</v>
      </c>
      <c r="C535" s="190" t="e">
        <f>IF('Formulario PPGR3'!$G535="","",'Formulario PPGR1'!#REF!)</f>
        <v>#REF!</v>
      </c>
      <c r="D535" s="190" t="e">
        <f>IF('Formulario PPGR3'!$G535="","",'Formulario PPGR1'!#REF!)</f>
        <v>#REF!</v>
      </c>
      <c r="E535" s="190" t="e">
        <f>IF('Formulario PPGR3'!$G535="","",'Formulario PPGR1'!#REF!)</f>
        <v>#REF!</v>
      </c>
      <c r="F535" s="190" t="e">
        <f>IF('Formulario PPGR3'!$G535="","",'Formulario PPGR1'!#REF!)</f>
        <v>#REF!</v>
      </c>
      <c r="G535" s="507" t="s">
        <v>1065</v>
      </c>
      <c r="H535" s="497" t="str" cm="1">
        <f t="array" ref="H535">IF(Tabla1[[#This Row],[Código_Actividad]]="","",_xlfn.XLOOKUP(Tabla1[[#This Row],[Código_Actividad]],CodigoActividad,Tabla2[Actividades Programables Presupuestables],"",0))</f>
        <v>Elaboración del Plan de Seguimiento a la Habilitación  de EES del Primer Nivel de Atención y Niveles Especializados</v>
      </c>
      <c r="I535" s="498">
        <f>IFERROR(VLOOKUP('Formulario PPGR3'!$G535,'Formulario PPGR2'!$H$9:$V$721,15,FALSE),"")</f>
        <v>1</v>
      </c>
      <c r="J535" s="502" t="s">
        <v>2039</v>
      </c>
      <c r="K535" s="500" t="str">
        <f>IF(Tabla1[[#This Row],[Insumos]]="","",_xlfn.XLOOKUP(Tabla1[[#This Row],[Insumos]],Tabla10[Insumo],Tabla10[InsumoAbrev],"",0))</f>
        <v>lsEquiposComputos</v>
      </c>
      <c r="L535" s="501" t="s">
        <v>2040</v>
      </c>
      <c r="M535" s="499" t="str">
        <f>IF(Tabla1[[#This Row],[Descripción]]="","",_xlfn.XLOOKUP(Tabla1[[#This Row],[Descripción]],Tabla10[Descripción],Tabla10[Unidad de Medida],"",0))</f>
        <v>unidad</v>
      </c>
      <c r="N535" s="509">
        <v>2</v>
      </c>
      <c r="O535" s="511">
        <f>IF(Tabla1[[#This Row],[Descripción]]="","",_xlfn.XLOOKUP(Tabla1[[#This Row],[Descripción]],Tabla10[Descripción],Tabla10[Precio Unitario],0))</f>
        <v>56724</v>
      </c>
      <c r="P535" s="511">
        <f>IF(Tabla1[[#This Row],[Cantidad de Insumos]]="","",Tabla1[[#This Row],[Precio Unitario]]*Tabla1[[#This Row],[Cantidad de Insumos]])</f>
        <v>113448</v>
      </c>
      <c r="Q535" s="511" t="str">
        <f>IF(Tabla1[[#This Row],[Descripción]]="","",_xlfn.XLOOKUP(Tabla1[[#This Row],[Descripción]],Tabla10[Descripción],Tabla10[CODIGO PRESUPUESTARIO],0))</f>
        <v>2.6.1.3.01</v>
      </c>
      <c r="R535" s="500" t="s">
        <v>2001</v>
      </c>
    </row>
    <row r="536" spans="2:18" ht="38.25">
      <c r="B536" s="190" t="e">
        <f>IF('Formulario PPGR3'!$G536="","",CONCATENATE('Formulario PPGR3'!$C536,".",'Formulario PPGR3'!$D536,".",'Formulario PPGR3'!$E536,".",'Formulario PPGR3'!$F536))</f>
        <v>#REF!</v>
      </c>
      <c r="C536" s="190" t="e">
        <f>IF('Formulario PPGR3'!$G536="","",'Formulario PPGR1'!#REF!)</f>
        <v>#REF!</v>
      </c>
      <c r="D536" s="190" t="e">
        <f>IF('Formulario PPGR3'!$G536="","",'Formulario PPGR1'!#REF!)</f>
        <v>#REF!</v>
      </c>
      <c r="E536" s="190" t="e">
        <f>IF('Formulario PPGR3'!$G536="","",'Formulario PPGR1'!#REF!)</f>
        <v>#REF!</v>
      </c>
      <c r="F536" s="190" t="e">
        <f>IF('Formulario PPGR3'!$G536="","",'Formulario PPGR1'!#REF!)</f>
        <v>#REF!</v>
      </c>
      <c r="G536" s="507" t="s">
        <v>1065</v>
      </c>
      <c r="H536" s="497" t="str" cm="1">
        <f t="array" ref="H536">IF(Tabla1[[#This Row],[Código_Actividad]]="","",_xlfn.XLOOKUP(Tabla1[[#This Row],[Código_Actividad]],CodigoActividad,Tabla2[Actividades Programables Presupuestables],"",0))</f>
        <v>Elaboración del Plan de Seguimiento a la Habilitación  de EES del Primer Nivel de Atención y Niveles Especializados</v>
      </c>
      <c r="I536" s="498">
        <f>IFERROR(VLOOKUP('Formulario PPGR3'!$G536,'Formulario PPGR2'!$H$9:$V$721,15,FALSE),"")</f>
        <v>1</v>
      </c>
      <c r="J536" s="502" t="s">
        <v>2039</v>
      </c>
      <c r="K536" s="500" t="str">
        <f>IF(Tabla1[[#This Row],[Insumos]]="","",_xlfn.XLOOKUP(Tabla1[[#This Row],[Insumos]],Tabla10[Insumo],Tabla10[InsumoAbrev],"",0))</f>
        <v>lsEquiposComputos</v>
      </c>
      <c r="L536" s="501" t="s">
        <v>2041</v>
      </c>
      <c r="M536" s="499" t="str">
        <f>IF(Tabla1[[#This Row],[Descripción]]="","",_xlfn.XLOOKUP(Tabla1[[#This Row],[Descripción]],Tabla10[Descripción],Tabla10[Unidad de Medida],"",0))</f>
        <v>unidad</v>
      </c>
      <c r="N536" s="509">
        <v>1</v>
      </c>
      <c r="O536" s="511">
        <f>IF(Tabla1[[#This Row],[Descripción]]="","",_xlfn.XLOOKUP(Tabla1[[#This Row],[Descripción]],Tabla10[Descripción],Tabla10[Precio Unitario],0))</f>
        <v>32499</v>
      </c>
      <c r="P536" s="511">
        <f>IF(Tabla1[[#This Row],[Cantidad de Insumos]]="","",Tabla1[[#This Row],[Precio Unitario]]*Tabla1[[#This Row],[Cantidad de Insumos]])</f>
        <v>32499</v>
      </c>
      <c r="Q536" s="511" t="str">
        <f>IF(Tabla1[[#This Row],[Descripción]]="","",_xlfn.XLOOKUP(Tabla1[[#This Row],[Descripción]],Tabla10[Descripción],Tabla10[CODIGO PRESUPUESTARIO],0))</f>
        <v>2.6.1.3.01</v>
      </c>
      <c r="R536" s="500" t="s">
        <v>2001</v>
      </c>
    </row>
    <row r="537" spans="2:18" ht="25.5">
      <c r="B537" s="190" t="e">
        <f>IF('Formulario PPGR3'!$G537="","",CONCATENATE('Formulario PPGR3'!$C537,".",'Formulario PPGR3'!$D537,".",'Formulario PPGR3'!$E537,".",'Formulario PPGR3'!$F537))</f>
        <v>#REF!</v>
      </c>
      <c r="C537" s="190" t="e">
        <f>IF('Formulario PPGR3'!$G537="","",'Formulario PPGR1'!#REF!)</f>
        <v>#REF!</v>
      </c>
      <c r="D537" s="190" t="e">
        <f>IF('Formulario PPGR3'!$G537="","",'Formulario PPGR1'!#REF!)</f>
        <v>#REF!</v>
      </c>
      <c r="E537" s="190" t="e">
        <f>IF('Formulario PPGR3'!$G537="","",'Formulario PPGR1'!#REF!)</f>
        <v>#REF!</v>
      </c>
      <c r="F537" s="190" t="e">
        <f>IF('Formulario PPGR3'!$G537="","",'Formulario PPGR1'!#REF!)</f>
        <v>#REF!</v>
      </c>
      <c r="G537" s="507" t="s">
        <v>1068</v>
      </c>
      <c r="H537" s="497" t="str" cm="1">
        <f t="array" ref="H537">IF(Tabla1[[#This Row],[Código_Actividad]]="","",_xlfn.XLOOKUP(Tabla1[[#This Row],[Código_Actividad]],CodigoActividad,Tabla2[Actividades Programables Presupuestables],"",0))</f>
        <v>Reunión Virtual de Socialización del Plan de Seguimiento a la Habilitación con ORS</v>
      </c>
      <c r="I537" s="498">
        <f>IFERROR(VLOOKUP('Formulario PPGR3'!$G537,'Formulario PPGR2'!$H$9:$V$721,15,FALSE),"")</f>
        <v>1</v>
      </c>
      <c r="J537" s="502" t="s">
        <v>2039</v>
      </c>
      <c r="K537" s="500" t="str">
        <f>IF(Tabla1[[#This Row],[Insumos]]="","",_xlfn.XLOOKUP(Tabla1[[#This Row],[Insumos]],Tabla10[Insumo],Tabla10[InsumoAbrev],"",0))</f>
        <v>lsEquiposComputos</v>
      </c>
      <c r="L537" s="501" t="s">
        <v>2072</v>
      </c>
      <c r="M537" s="499" t="str">
        <f>IF(Tabla1[[#This Row],[Descripción]]="","",_xlfn.XLOOKUP(Tabla1[[#This Row],[Descripción]],Tabla10[Descripción],Tabla10[Unidad de Medida],"",0))</f>
        <v>unidad</v>
      </c>
      <c r="N537" s="509">
        <v>3</v>
      </c>
      <c r="O537" s="511">
        <f>IF(Tabla1[[#This Row],[Descripción]]="","",_xlfn.XLOOKUP(Tabla1[[#This Row],[Descripción]],Tabla10[Descripción],Tabla10[Precio Unitario],0))</f>
        <v>3776</v>
      </c>
      <c r="P537" s="511">
        <f>IF(Tabla1[[#This Row],[Cantidad de Insumos]]="","",Tabla1[[#This Row],[Precio Unitario]]*Tabla1[[#This Row],[Cantidad de Insumos]])</f>
        <v>11328</v>
      </c>
      <c r="Q537" s="511" t="str">
        <f>IF(Tabla1[[#This Row],[Descripción]]="","",_xlfn.XLOOKUP(Tabla1[[#This Row],[Descripción]],Tabla10[Descripción],Tabla10[CODIGO PRESUPUESTARIO],0))</f>
        <v>2.6.1.3.01</v>
      </c>
      <c r="R537" s="500" t="s">
        <v>2001</v>
      </c>
    </row>
    <row r="538" spans="2:18" ht="38.25">
      <c r="B538" s="190" t="e">
        <f>IF('Formulario PPGR3'!$G538="","",CONCATENATE('Formulario PPGR3'!$C538,".",'Formulario PPGR3'!$D538,".",'Formulario PPGR3'!$E538,".",'Formulario PPGR3'!$F538))</f>
        <v>#REF!</v>
      </c>
      <c r="C538" s="190" t="e">
        <f>IF('Formulario PPGR3'!$G538="","",'Formulario PPGR1'!#REF!)</f>
        <v>#REF!</v>
      </c>
      <c r="D538" s="190" t="e">
        <f>IF('Formulario PPGR3'!$G538="","",'Formulario PPGR1'!#REF!)</f>
        <v>#REF!</v>
      </c>
      <c r="E538" s="190" t="e">
        <f>IF('Formulario PPGR3'!$G538="","",'Formulario PPGR1'!#REF!)</f>
        <v>#REF!</v>
      </c>
      <c r="F538" s="190" t="e">
        <f>IF('Formulario PPGR3'!$G538="","",'Formulario PPGR1'!#REF!)</f>
        <v>#REF!</v>
      </c>
      <c r="G538" s="507" t="s">
        <v>1072</v>
      </c>
      <c r="H538" s="497" t="str" cm="1">
        <f t="array" ref="H538">IF(Tabla1[[#This Row],[Código_Actividad]]="","",_xlfn.XLOOKUP(Tabla1[[#This Row],[Código_Actividad]],CodigoActividad,Tabla2[Actividades Programables Presupuestables],"",0))</f>
        <v>Capacitación en el Proceso y Certificación de Habilitación MSP a los CPN y CEAS priorizados</v>
      </c>
      <c r="I538" s="498">
        <f>IFERROR(VLOOKUP('Formulario PPGR3'!$G538,'Formulario PPGR2'!$H$9:$V$721,15,FALSE),"")</f>
        <v>2</v>
      </c>
      <c r="J538" s="502" t="s">
        <v>1999</v>
      </c>
      <c r="K538" s="500" t="str">
        <f>IF(Tabla1[[#This Row],[Insumos]]="","",_xlfn.XLOOKUP(Tabla1[[#This Row],[Insumos]],Tabla10[Insumo],Tabla10[InsumoAbrev],"",0))</f>
        <v>lsAlimentosyBebidas</v>
      </c>
      <c r="L538" s="501" t="s">
        <v>2053</v>
      </c>
      <c r="M538" s="499" t="str">
        <f>IF(Tabla1[[#This Row],[Descripción]]="","",_xlfn.XLOOKUP(Tabla1[[#This Row],[Descripción]],Tabla10[Descripción],Tabla10[Unidad de Medida],"",0))</f>
        <v>unidad</v>
      </c>
      <c r="N538" s="509">
        <v>8</v>
      </c>
      <c r="O538" s="511">
        <f>IF(Tabla1[[#This Row],[Descripción]]="","",_xlfn.XLOOKUP(Tabla1[[#This Row],[Descripción]],Tabla10[Descripción],Tabla10[Precio Unitario],0))</f>
        <v>30975</v>
      </c>
      <c r="P538" s="511">
        <f>IF(Tabla1[[#This Row],[Cantidad de Insumos]]="","",Tabla1[[#This Row],[Precio Unitario]]*Tabla1[[#This Row],[Cantidad de Insumos]])</f>
        <v>247800</v>
      </c>
      <c r="Q538" s="511" t="str">
        <f>IF(Tabla1[[#This Row],[Descripción]]="","",_xlfn.XLOOKUP(Tabla1[[#This Row],[Descripción]],Tabla10[Descripción],Tabla10[CODIGO PRESUPUESTARIO],0))</f>
        <v>2.3.1.1.01</v>
      </c>
      <c r="R538" s="500" t="s">
        <v>2001</v>
      </c>
    </row>
    <row r="539" spans="2:18" ht="25.5">
      <c r="B539" s="190" t="e">
        <f>IF('Formulario PPGR3'!$G539="","",CONCATENATE('Formulario PPGR3'!$C539,".",'Formulario PPGR3'!$D539,".",'Formulario PPGR3'!$E539,".",'Formulario PPGR3'!$F539))</f>
        <v>#REF!</v>
      </c>
      <c r="C539" s="190" t="e">
        <f>IF('Formulario PPGR3'!$G539="","",'Formulario PPGR1'!#REF!)</f>
        <v>#REF!</v>
      </c>
      <c r="D539" s="190" t="e">
        <f>IF('Formulario PPGR3'!$G539="","",'Formulario PPGR1'!#REF!)</f>
        <v>#REF!</v>
      </c>
      <c r="E539" s="190" t="e">
        <f>IF('Formulario PPGR3'!$G539="","",'Formulario PPGR1'!#REF!)</f>
        <v>#REF!</v>
      </c>
      <c r="F539" s="190" t="e">
        <f>IF('Formulario PPGR3'!$G539="","",'Formulario PPGR1'!#REF!)</f>
        <v>#REF!</v>
      </c>
      <c r="G539" s="507" t="s">
        <v>1074</v>
      </c>
      <c r="H539" s="497" t="str" cm="1">
        <f t="array" ref="H539">IF(Tabla1[[#This Row],[Código_Actividad]]="","",_xlfn.XLOOKUP(Tabla1[[#This Row],[Código_Actividad]],CodigoActividad,Tabla2[Actividades Programables Presupuestables],"",0))</f>
        <v>Seguimiento al Proceso y Certificación de Habilitación de los EES</v>
      </c>
      <c r="I539" s="498">
        <f>IFERROR(VLOOKUP('Formulario PPGR3'!$G539,'Formulario PPGR2'!$H$9:$V$721,15,FALSE),"")</f>
        <v>3</v>
      </c>
      <c r="J539" s="502" t="s">
        <v>2039</v>
      </c>
      <c r="K539" s="500" t="str">
        <f>IF(Tabla1[[#This Row],[Insumos]]="","",_xlfn.XLOOKUP(Tabla1[[#This Row],[Insumos]],Tabla10[Insumo],Tabla10[InsumoAbrev],"",0))</f>
        <v>lsEquiposComputos</v>
      </c>
      <c r="L539" s="501" t="s">
        <v>2042</v>
      </c>
      <c r="M539" s="499" t="str">
        <f>IF(Tabla1[[#This Row],[Descripción]]="","",_xlfn.XLOOKUP(Tabla1[[#This Row],[Descripción]],Tabla10[Descripción],Tabla10[Unidad de Medida],"",0))</f>
        <v>unidad</v>
      </c>
      <c r="N539" s="509">
        <v>3</v>
      </c>
      <c r="O539" s="511">
        <f>IF(Tabla1[[#This Row],[Descripción]]="","",_xlfn.XLOOKUP(Tabla1[[#This Row],[Descripción]],Tabla10[Descripción],Tabla10[Precio Unitario],0))</f>
        <v>54000</v>
      </c>
      <c r="P539" s="511">
        <f>IF(Tabla1[[#This Row],[Cantidad de Insumos]]="","",Tabla1[[#This Row],[Precio Unitario]]*Tabla1[[#This Row],[Cantidad de Insumos]])</f>
        <v>162000</v>
      </c>
      <c r="Q539" s="511" t="str">
        <f>IF(Tabla1[[#This Row],[Descripción]]="","",_xlfn.XLOOKUP(Tabla1[[#This Row],[Descripción]],Tabla10[Descripción],Tabla10[CODIGO PRESUPUESTARIO],0))</f>
        <v>2.6.1.3.01</v>
      </c>
      <c r="R539" s="500" t="s">
        <v>2001</v>
      </c>
    </row>
    <row r="540" spans="2:18" ht="38.25">
      <c r="B540" s="190" t="e">
        <f>IF('Formulario PPGR3'!$G540="","",CONCATENATE('Formulario PPGR3'!$C540,".",'Formulario PPGR3'!$D540,".",'Formulario PPGR3'!$E540,".",'Formulario PPGR3'!$F540))</f>
        <v>#REF!</v>
      </c>
      <c r="C540" s="190" t="e">
        <f>IF('Formulario PPGR3'!$G540="","",'Formulario PPGR1'!#REF!)</f>
        <v>#REF!</v>
      </c>
      <c r="D540" s="190" t="e">
        <f>IF('Formulario PPGR3'!$G540="","",'Formulario PPGR1'!#REF!)</f>
        <v>#REF!</v>
      </c>
      <c r="E540" s="190" t="e">
        <f>IF('Formulario PPGR3'!$G540="","",'Formulario PPGR1'!#REF!)</f>
        <v>#REF!</v>
      </c>
      <c r="F540" s="190" t="e">
        <f>IF('Formulario PPGR3'!$G540="","",'Formulario PPGR1'!#REF!)</f>
        <v>#REF!</v>
      </c>
      <c r="G540" s="507" t="s">
        <v>1076</v>
      </c>
      <c r="H540" s="497" t="str" cm="1">
        <f t="array" ref="H540">IF(Tabla1[[#This Row],[Código_Actividad]]="","",_xlfn.XLOOKUP(Tabla1[[#This Row],[Código_Actividad]],CodigoActividad,Tabla2[Actividades Programables Presupuestables],"",0))</f>
        <v>Revisión de Resultados del Plan de Habilitación con ORS</v>
      </c>
      <c r="I540" s="498">
        <f>IFERROR(VLOOKUP('Formulario PPGR3'!$G540,'Formulario PPGR2'!$H$9:$V$721,15,FALSE),"")</f>
        <v>1</v>
      </c>
      <c r="J540" s="502" t="s">
        <v>1999</v>
      </c>
      <c r="K540" s="500" t="str">
        <f>IF(Tabla1[[#This Row],[Insumos]]="","",_xlfn.XLOOKUP(Tabla1[[#This Row],[Insumos]],Tabla10[Insumo],Tabla10[InsumoAbrev],"",0))</f>
        <v>lsAlimentosyBebidas</v>
      </c>
      <c r="L540" s="501" t="s">
        <v>2053</v>
      </c>
      <c r="M540" s="499" t="str">
        <f>IF(Tabla1[[#This Row],[Descripción]]="","",_xlfn.XLOOKUP(Tabla1[[#This Row],[Descripción]],Tabla10[Descripción],Tabla10[Unidad de Medida],"",0))</f>
        <v>unidad</v>
      </c>
      <c r="N540" s="509">
        <v>2</v>
      </c>
      <c r="O540" s="511">
        <f>IF(Tabla1[[#This Row],[Descripción]]="","",_xlfn.XLOOKUP(Tabla1[[#This Row],[Descripción]],Tabla10[Descripción],Tabla10[Precio Unitario],0))</f>
        <v>30975</v>
      </c>
      <c r="P540" s="511">
        <f>IF(Tabla1[[#This Row],[Cantidad de Insumos]]="","",Tabla1[[#This Row],[Precio Unitario]]*Tabla1[[#This Row],[Cantidad de Insumos]])</f>
        <v>61950</v>
      </c>
      <c r="Q540" s="511" t="str">
        <f>IF(Tabla1[[#This Row],[Descripción]]="","",_xlfn.XLOOKUP(Tabla1[[#This Row],[Descripción]],Tabla10[Descripción],Tabla10[CODIGO PRESUPUESTARIO],0))</f>
        <v>2.3.1.1.01</v>
      </c>
      <c r="R540" s="500" t="s">
        <v>2001</v>
      </c>
    </row>
    <row r="541" spans="2:18" ht="38.25">
      <c r="B541" s="190" t="e">
        <f>IF('Formulario PPGR3'!$G541="","",CONCATENATE('Formulario PPGR3'!$C541,".",'Formulario PPGR3'!$D541,".",'Formulario PPGR3'!$E541,".",'Formulario PPGR3'!$F541))</f>
        <v>#REF!</v>
      </c>
      <c r="C541" s="190" t="e">
        <f>IF('Formulario PPGR3'!$G541="","",'Formulario PPGR1'!#REF!)</f>
        <v>#REF!</v>
      </c>
      <c r="D541" s="190" t="e">
        <f>IF('Formulario PPGR3'!$G541="","",'Formulario PPGR1'!#REF!)</f>
        <v>#REF!</v>
      </c>
      <c r="E541" s="190" t="e">
        <f>IF('Formulario PPGR3'!$G541="","",'Formulario PPGR1'!#REF!)</f>
        <v>#REF!</v>
      </c>
      <c r="F541" s="190" t="e">
        <f>IF('Formulario PPGR3'!$G541="","",'Formulario PPGR1'!#REF!)</f>
        <v>#REF!</v>
      </c>
      <c r="G541" s="507" t="s">
        <v>1019</v>
      </c>
      <c r="H541" s="497" t="str" cm="1">
        <f t="array" ref="H541">IF(Tabla1[[#This Row],[Código_Actividad]]="","",_xlfn.XLOOKUP(Tabla1[[#This Row],[Código_Actividad]],CodigoActividad,Tabla2[Actividades Programables Presupuestables],"",0))</f>
        <v>Acompañamiento a la ORS en los grupos focales priorizados para determinar la calidad percibida del servicio.</v>
      </c>
      <c r="I541" s="498">
        <f>IFERROR(VLOOKUP('Formulario PPGR3'!$G541,'Formulario PPGR2'!$H$9:$V$721,15,FALSE),"")</f>
        <v>2</v>
      </c>
      <c r="J541" s="502" t="s">
        <v>2004</v>
      </c>
      <c r="K541" s="500" t="str">
        <f>IF(Tabla1[[#This Row],[Insumos]]="","",_xlfn.XLOOKUP(Tabla1[[#This Row],[Insumos]],Tabla10[Insumo],Tabla10[InsumoAbrev],"",0))</f>
        <v>lsViaticosDP</v>
      </c>
      <c r="L541" s="501" t="s">
        <v>2025</v>
      </c>
      <c r="M541" s="499" t="str">
        <f>IF(Tabla1[[#This Row],[Descripción]]="","",_xlfn.XLOOKUP(Tabla1[[#This Row],[Descripción]],Tabla10[Descripción],Tabla10[Unidad de Medida],"",0))</f>
        <v>Depósito</v>
      </c>
      <c r="N541" s="509">
        <v>60</v>
      </c>
      <c r="O541" s="511">
        <f>IF(Tabla1[[#This Row],[Descripción]]="","",_xlfn.XLOOKUP(Tabla1[[#This Row],[Descripción]],Tabla10[Descripción],Tabla10[Precio Unitario],0))</f>
        <v>5250</v>
      </c>
      <c r="P541" s="511">
        <f>IF(Tabla1[[#This Row],[Cantidad de Insumos]]="","",Tabla1[[#This Row],[Precio Unitario]]*Tabla1[[#This Row],[Cantidad de Insumos]])</f>
        <v>315000</v>
      </c>
      <c r="Q541" s="511" t="str">
        <f>IF(Tabla1[[#This Row],[Descripción]]="","",_xlfn.XLOOKUP(Tabla1[[#This Row],[Descripción]],Tabla10[Descripción],Tabla10[CODIGO PRESUPUESTARIO],0))</f>
        <v>2.2.3.1.01</v>
      </c>
      <c r="R541" s="500" t="s">
        <v>2001</v>
      </c>
    </row>
    <row r="542" spans="2:18" ht="25.5">
      <c r="B542" s="190" t="e">
        <f>IF('Formulario PPGR3'!$G542="","",CONCATENATE('Formulario PPGR3'!$C542,".",'Formulario PPGR3'!$D542,".",'Formulario PPGR3'!$E542,".",'Formulario PPGR3'!$F542))</f>
        <v>#REF!</v>
      </c>
      <c r="C542" s="190" t="e">
        <f>IF('Formulario PPGR3'!$G542="","",'Formulario PPGR1'!#REF!)</f>
        <v>#REF!</v>
      </c>
      <c r="D542" s="190" t="e">
        <f>IF('Formulario PPGR3'!$G542="","",'Formulario PPGR1'!#REF!)</f>
        <v>#REF!</v>
      </c>
      <c r="E542" s="190" t="e">
        <f>IF('Formulario PPGR3'!$G542="","",'Formulario PPGR1'!#REF!)</f>
        <v>#REF!</v>
      </c>
      <c r="F542" s="190" t="e">
        <f>IF('Formulario PPGR3'!$G542="","",'Formulario PPGR1'!#REF!)</f>
        <v>#REF!</v>
      </c>
      <c r="G542" s="507" t="s">
        <v>1021</v>
      </c>
      <c r="H542" s="497" t="str" cm="1">
        <f t="array" ref="H542">IF(Tabla1[[#This Row],[Código_Actividad]]="","",_xlfn.XLOOKUP(Tabla1[[#This Row],[Código_Actividad]],CodigoActividad,Tabla2[Actividades Programables Presupuestables],"",0))</f>
        <v>Visitas de supervisión experiencia del paciente en CEAS priorizados</v>
      </c>
      <c r="I542" s="498">
        <f>IFERROR(VLOOKUP('Formulario PPGR3'!$G542,'Formulario PPGR2'!$H$9:$V$721,15,FALSE),"")</f>
        <v>2</v>
      </c>
      <c r="J542" s="502" t="s">
        <v>2004</v>
      </c>
      <c r="K542" s="500" t="str">
        <f>IF(Tabla1[[#This Row],[Insumos]]="","",_xlfn.XLOOKUP(Tabla1[[#This Row],[Insumos]],Tabla10[Insumo],Tabla10[InsumoAbrev],"",0))</f>
        <v>lsViaticosDP</v>
      </c>
      <c r="L542" s="501" t="s">
        <v>2025</v>
      </c>
      <c r="M542" s="499" t="str">
        <f>IF(Tabla1[[#This Row],[Descripción]]="","",_xlfn.XLOOKUP(Tabla1[[#This Row],[Descripción]],Tabla10[Descripción],Tabla10[Unidad de Medida],"",0))</f>
        <v>Depósito</v>
      </c>
      <c r="N542" s="509">
        <v>120</v>
      </c>
      <c r="O542" s="511">
        <f>IF(Tabla1[[#This Row],[Descripción]]="","",_xlfn.XLOOKUP(Tabla1[[#This Row],[Descripción]],Tabla10[Descripción],Tabla10[Precio Unitario],0))</f>
        <v>5250</v>
      </c>
      <c r="P542" s="511">
        <f>IF(Tabla1[[#This Row],[Cantidad de Insumos]]="","",Tabla1[[#This Row],[Precio Unitario]]*Tabla1[[#This Row],[Cantidad de Insumos]])</f>
        <v>630000</v>
      </c>
      <c r="Q542" s="511" t="str">
        <f>IF(Tabla1[[#This Row],[Descripción]]="","",_xlfn.XLOOKUP(Tabla1[[#This Row],[Descripción]],Tabla10[Descripción],Tabla10[CODIGO PRESUPUESTARIO],0))</f>
        <v>2.2.3.1.01</v>
      </c>
      <c r="R542" s="500" t="s">
        <v>2001</v>
      </c>
    </row>
    <row r="543" spans="2:18" ht="25.5">
      <c r="B543" s="190" t="e">
        <f>IF('Formulario PPGR3'!$G543="","",CONCATENATE('Formulario PPGR3'!$C543,".",'Formulario PPGR3'!$D543,".",'Formulario PPGR3'!$E543,".",'Formulario PPGR3'!$F543))</f>
        <v>#REF!</v>
      </c>
      <c r="C543" s="190" t="e">
        <f>IF('Formulario PPGR3'!$G543="","",'Formulario PPGR1'!#REF!)</f>
        <v>#REF!</v>
      </c>
      <c r="D543" s="190" t="e">
        <f>IF('Formulario PPGR3'!$G543="","",'Formulario PPGR1'!#REF!)</f>
        <v>#REF!</v>
      </c>
      <c r="E543" s="190" t="e">
        <f>IF('Formulario PPGR3'!$G543="","",'Formulario PPGR1'!#REF!)</f>
        <v>#REF!</v>
      </c>
      <c r="F543" s="190" t="e">
        <f>IF('Formulario PPGR3'!$G543="","",'Formulario PPGR1'!#REF!)</f>
        <v>#REF!</v>
      </c>
      <c r="G543" s="507" t="s">
        <v>1023</v>
      </c>
      <c r="H543" s="497" t="str" cm="1">
        <f t="array" ref="H543">IF(Tabla1[[#This Row],[Código_Actividad]]="","",_xlfn.XLOOKUP(Tabla1[[#This Row],[Código_Actividad]],CodigoActividad,Tabla2[Actividades Programables Presupuestables],"",0))</f>
        <v>Seguimiento al registro de referencias y contrarreferencias de la Red.</v>
      </c>
      <c r="I543" s="498">
        <f>IFERROR(VLOOKUP('Formulario PPGR3'!$G543,'Formulario PPGR2'!$H$9:$V$721,15,FALSE),"")</f>
        <v>4</v>
      </c>
      <c r="J543" s="502" t="s">
        <v>2039</v>
      </c>
      <c r="K543" s="500" t="str">
        <f>IF(Tabla1[[#This Row],[Insumos]]="","",_xlfn.XLOOKUP(Tabla1[[#This Row],[Insumos]],Tabla10[Insumo],Tabla10[InsumoAbrev],"",0))</f>
        <v>lsEquiposComputos</v>
      </c>
      <c r="L543" s="501" t="s">
        <v>2042</v>
      </c>
      <c r="M543" s="499" t="str">
        <f>IF(Tabla1[[#This Row],[Descripción]]="","",_xlfn.XLOOKUP(Tabla1[[#This Row],[Descripción]],Tabla10[Descripción],Tabla10[Unidad de Medida],"",0))</f>
        <v>unidad</v>
      </c>
      <c r="N543" s="509">
        <v>4</v>
      </c>
      <c r="O543" s="511">
        <f>IF(Tabla1[[#This Row],[Descripción]]="","",_xlfn.XLOOKUP(Tabla1[[#This Row],[Descripción]],Tabla10[Descripción],Tabla10[Precio Unitario],0))</f>
        <v>54000</v>
      </c>
      <c r="P543" s="511">
        <f>IF(Tabla1[[#This Row],[Cantidad de Insumos]]="","",Tabla1[[#This Row],[Precio Unitario]]*Tabla1[[#This Row],[Cantidad de Insumos]])</f>
        <v>216000</v>
      </c>
      <c r="Q543" s="511" t="str">
        <f>IF(Tabla1[[#This Row],[Descripción]]="","",_xlfn.XLOOKUP(Tabla1[[#This Row],[Descripción]],Tabla10[Descripción],Tabla10[CODIGO PRESUPUESTARIO],0))</f>
        <v>2.6.1.3.01</v>
      </c>
      <c r="R543" s="500" t="s">
        <v>2001</v>
      </c>
    </row>
    <row r="544" spans="2:18" ht="38.25">
      <c r="B544" s="190" t="e">
        <f>IF('Formulario PPGR3'!$G544="","",CONCATENATE('Formulario PPGR3'!$C544,".",'Formulario PPGR3'!$D544,".",'Formulario PPGR3'!$E544,".",'Formulario PPGR3'!$F544))</f>
        <v>#REF!</v>
      </c>
      <c r="C544" s="190" t="e">
        <f>IF('Formulario PPGR3'!$G544="","",'Formulario PPGR1'!#REF!)</f>
        <v>#REF!</v>
      </c>
      <c r="D544" s="190" t="e">
        <f>IF('Formulario PPGR3'!$G544="","",'Formulario PPGR1'!#REF!)</f>
        <v>#REF!</v>
      </c>
      <c r="E544" s="190" t="e">
        <f>IF('Formulario PPGR3'!$G544="","",'Formulario PPGR1'!#REF!)</f>
        <v>#REF!</v>
      </c>
      <c r="F544" s="190" t="e">
        <f>IF('Formulario PPGR3'!$G544="","",'Formulario PPGR1'!#REF!)</f>
        <v>#REF!</v>
      </c>
      <c r="G544" s="507" t="s">
        <v>1037</v>
      </c>
      <c r="H544" s="497" t="str" cm="1">
        <f t="array" ref="H544">IF(Tabla1[[#This Row],[Código_Actividad]]="","",_xlfn.XLOOKUP(Tabla1[[#This Row],[Código_Actividad]],CodigoActividad,Tabla2[Actividades Programables Presupuestables],"",0))</f>
        <v>Seguimiento al cumplimiento de los hitos del indicador EDI: Política Transversal de Derechos Humanos</v>
      </c>
      <c r="I544" s="498">
        <f>IFERROR(VLOOKUP('Formulario PPGR3'!$G544,'Formulario PPGR2'!$H$9:$V$721,15,FALSE),"")</f>
        <v>2</v>
      </c>
      <c r="J544" s="502" t="s">
        <v>1999</v>
      </c>
      <c r="K544" s="500" t="str">
        <f>IF(Tabla1[[#This Row],[Insumos]]="","",_xlfn.XLOOKUP(Tabla1[[#This Row],[Insumos]],Tabla10[Insumo],Tabla10[InsumoAbrev],"",0))</f>
        <v>lsAlimentosyBebidas</v>
      </c>
      <c r="L544" s="501" t="s">
        <v>2000</v>
      </c>
      <c r="M544" s="499" t="str">
        <f>IF(Tabla1[[#This Row],[Descripción]]="","",_xlfn.XLOOKUP(Tabla1[[#This Row],[Descripción]],Tabla10[Descripción],Tabla10[Unidad de Medida],"",0))</f>
        <v>unidad</v>
      </c>
      <c r="N544" s="509">
        <v>5</v>
      </c>
      <c r="O544" s="511">
        <f>IF(Tabla1[[#This Row],[Descripción]]="","",_xlfn.XLOOKUP(Tabla1[[#This Row],[Descripción]],Tabla10[Descripción],Tabla10[Precio Unitario],0))</f>
        <v>12626</v>
      </c>
      <c r="P544" s="511">
        <f>IF(Tabla1[[#This Row],[Cantidad de Insumos]]="","",Tabla1[[#This Row],[Precio Unitario]]*Tabla1[[#This Row],[Cantidad de Insumos]])</f>
        <v>63130</v>
      </c>
      <c r="Q544" s="511" t="str">
        <f>IF(Tabla1[[#This Row],[Descripción]]="","",_xlfn.XLOOKUP(Tabla1[[#This Row],[Descripción]],Tabla10[Descripción],Tabla10[CODIGO PRESUPUESTARIO],0))</f>
        <v>2.3.1.1.01</v>
      </c>
      <c r="R544" s="500" t="s">
        <v>2001</v>
      </c>
    </row>
    <row r="545" spans="2:18" ht="25.5">
      <c r="B545" s="190" t="e">
        <f>IF('Formulario PPGR3'!$G545="","",CONCATENATE('Formulario PPGR3'!$C545,".",'Formulario PPGR3'!$D545,".",'Formulario PPGR3'!$E545,".",'Formulario PPGR3'!$F545))</f>
        <v>#REF!</v>
      </c>
      <c r="C545" s="190" t="e">
        <f>IF('Formulario PPGR3'!$G545="","",'Formulario PPGR1'!#REF!)</f>
        <v>#REF!</v>
      </c>
      <c r="D545" s="190" t="e">
        <f>IF('Formulario PPGR3'!$G545="","",'Formulario PPGR1'!#REF!)</f>
        <v>#REF!</v>
      </c>
      <c r="E545" s="190" t="e">
        <f>IF('Formulario PPGR3'!$G545="","",'Formulario PPGR1'!#REF!)</f>
        <v>#REF!</v>
      </c>
      <c r="F545" s="190" t="e">
        <f>IF('Formulario PPGR3'!$G545="","",'Formulario PPGR1'!#REF!)</f>
        <v>#REF!</v>
      </c>
      <c r="G545" s="507" t="s">
        <v>509</v>
      </c>
      <c r="H545" s="497" t="str" cm="1">
        <f t="array" ref="H545">IF(Tabla1[[#This Row],[Código_Actividad]]="","",_xlfn.XLOOKUP(Tabla1[[#This Row],[Código_Actividad]],CodigoActividad,Tabla2[Actividades Programables Presupuestables],"",0))</f>
        <v>Seguimiento a los SRS para la adscripción de la población a través de las fichas familiares</v>
      </c>
      <c r="I545" s="498">
        <f>IFERROR(VLOOKUP('Formulario PPGR3'!$G545,'Formulario PPGR2'!$H$9:$V$721,15,FALSE),"")</f>
        <v>4</v>
      </c>
      <c r="J545" s="502" t="s">
        <v>2004</v>
      </c>
      <c r="K545" s="500" t="str">
        <f>IF(Tabla1[[#This Row],[Insumos]]="","",_xlfn.XLOOKUP(Tabla1[[#This Row],[Insumos]],Tabla10[Insumo],Tabla10[InsumoAbrev],"",0))</f>
        <v>lsViaticosDP</v>
      </c>
      <c r="L545" s="501" t="s">
        <v>2006</v>
      </c>
      <c r="M545" s="499" t="str">
        <f>IF(Tabla1[[#This Row],[Descripción]]="","",_xlfn.XLOOKUP(Tabla1[[#This Row],[Descripción]],Tabla10[Descripción],Tabla10[Unidad de Medida],"",0))</f>
        <v>Depósito</v>
      </c>
      <c r="N545" s="509">
        <v>3</v>
      </c>
      <c r="O545" s="511">
        <f>IF(Tabla1[[#This Row],[Descripción]]="","",_xlfn.XLOOKUP(Tabla1[[#This Row],[Descripción]],Tabla10[Descripción],Tabla10[Precio Unitario],0))</f>
        <v>1700</v>
      </c>
      <c r="P545" s="511">
        <f>IF(Tabla1[[#This Row],[Cantidad de Insumos]]="","",Tabla1[[#This Row],[Precio Unitario]]*Tabla1[[#This Row],[Cantidad de Insumos]])</f>
        <v>5100</v>
      </c>
      <c r="Q545" s="511" t="str">
        <f>IF(Tabla1[[#This Row],[Descripción]]="","",_xlfn.XLOOKUP(Tabla1[[#This Row],[Descripción]],Tabla10[Descripción],Tabla10[CODIGO PRESUPUESTARIO],0))</f>
        <v>2.2.3.1.01</v>
      </c>
      <c r="R545" s="500" t="s">
        <v>2001</v>
      </c>
    </row>
    <row r="546" spans="2:18" ht="25.5">
      <c r="B546" s="190" t="e">
        <f>IF('Formulario PPGR3'!$G546="","",CONCATENATE('Formulario PPGR3'!$C546,".",'Formulario PPGR3'!$D546,".",'Formulario PPGR3'!$E546,".",'Formulario PPGR3'!$F546))</f>
        <v>#REF!</v>
      </c>
      <c r="C546" s="190" t="e">
        <f>IF('Formulario PPGR3'!$G546="","",'Formulario PPGR1'!#REF!)</f>
        <v>#REF!</v>
      </c>
      <c r="D546" s="190" t="e">
        <f>IF('Formulario PPGR3'!$G546="","",'Formulario PPGR1'!#REF!)</f>
        <v>#REF!</v>
      </c>
      <c r="E546" s="190" t="e">
        <f>IF('Formulario PPGR3'!$G546="","",'Formulario PPGR1'!#REF!)</f>
        <v>#REF!</v>
      </c>
      <c r="F546" s="190" t="e">
        <f>IF('Formulario PPGR3'!$G546="","",'Formulario PPGR1'!#REF!)</f>
        <v>#REF!</v>
      </c>
      <c r="G546" s="507" t="s">
        <v>509</v>
      </c>
      <c r="H546" s="497" t="str" cm="1">
        <f t="array" ref="H546">IF(Tabla1[[#This Row],[Código_Actividad]]="","",_xlfn.XLOOKUP(Tabla1[[#This Row],[Código_Actividad]],CodigoActividad,Tabla2[Actividades Programables Presupuestables],"",0))</f>
        <v>Seguimiento a los SRS para la adscripción de la población a través de las fichas familiares</v>
      </c>
      <c r="I546" s="498">
        <f>IFERROR(VLOOKUP('Formulario PPGR3'!$G546,'Formulario PPGR2'!$H$9:$V$721,15,FALSE),"")</f>
        <v>4</v>
      </c>
      <c r="J546" s="502" t="s">
        <v>2004</v>
      </c>
      <c r="K546" s="500" t="str">
        <f>IF(Tabla1[[#This Row],[Insumos]]="","",_xlfn.XLOOKUP(Tabla1[[#This Row],[Insumos]],Tabla10[Insumo],Tabla10[InsumoAbrev],"",0))</f>
        <v>lsViaticosDP</v>
      </c>
      <c r="L546" s="501" t="s">
        <v>2007</v>
      </c>
      <c r="M546" s="499" t="str">
        <f>IF(Tabla1[[#This Row],[Descripción]]="","",_xlfn.XLOOKUP(Tabla1[[#This Row],[Descripción]],Tabla10[Descripción],Tabla10[Unidad de Medida],"",0))</f>
        <v>Depósito</v>
      </c>
      <c r="N546" s="509">
        <v>6</v>
      </c>
      <c r="O546" s="511">
        <f>IF(Tabla1[[#This Row],[Descripción]]="","",_xlfn.XLOOKUP(Tabla1[[#This Row],[Descripción]],Tabla10[Descripción],Tabla10[Precio Unitario],0))</f>
        <v>1900</v>
      </c>
      <c r="P546" s="511">
        <f>IF(Tabla1[[#This Row],[Cantidad de Insumos]]="","",Tabla1[[#This Row],[Precio Unitario]]*Tabla1[[#This Row],[Cantidad de Insumos]])</f>
        <v>11400</v>
      </c>
      <c r="Q546" s="511" t="str">
        <f>IF(Tabla1[[#This Row],[Descripción]]="","",_xlfn.XLOOKUP(Tabla1[[#This Row],[Descripción]],Tabla10[Descripción],Tabla10[CODIGO PRESUPUESTARIO],0))</f>
        <v>2.2.3.1.01</v>
      </c>
      <c r="R546" s="500" t="s">
        <v>2001</v>
      </c>
    </row>
    <row r="547" spans="2:18" ht="25.5">
      <c r="B547" s="190" t="e">
        <f>IF('Formulario PPGR3'!$G547="","",CONCATENATE('Formulario PPGR3'!$C547,".",'Formulario PPGR3'!$D547,".",'Formulario PPGR3'!$E547,".",'Formulario PPGR3'!$F547))</f>
        <v>#REF!</v>
      </c>
      <c r="C547" s="190" t="e">
        <f>IF('Formulario PPGR3'!$G547="","",'Formulario PPGR1'!#REF!)</f>
        <v>#REF!</v>
      </c>
      <c r="D547" s="190" t="e">
        <f>IF('Formulario PPGR3'!$G547="","",'Formulario PPGR1'!#REF!)</f>
        <v>#REF!</v>
      </c>
      <c r="E547" s="190" t="e">
        <f>IF('Formulario PPGR3'!$G547="","",'Formulario PPGR1'!#REF!)</f>
        <v>#REF!</v>
      </c>
      <c r="F547" s="190" t="e">
        <f>IF('Formulario PPGR3'!$G547="","",'Formulario PPGR1'!#REF!)</f>
        <v>#REF!</v>
      </c>
      <c r="G547" s="507" t="s">
        <v>509</v>
      </c>
      <c r="H547" s="497" t="str" cm="1">
        <f t="array" ref="H547">IF(Tabla1[[#This Row],[Código_Actividad]]="","",_xlfn.XLOOKUP(Tabla1[[#This Row],[Código_Actividad]],CodigoActividad,Tabla2[Actividades Programables Presupuestables],"",0))</f>
        <v>Seguimiento a los SRS para la adscripción de la población a través de las fichas familiares</v>
      </c>
      <c r="I547" s="498">
        <f>IFERROR(VLOOKUP('Formulario PPGR3'!$G547,'Formulario PPGR2'!$H$9:$V$721,15,FALSE),"")</f>
        <v>4</v>
      </c>
      <c r="J547" s="502" t="s">
        <v>2002</v>
      </c>
      <c r="K547" s="500" t="str">
        <f>IF(Tabla1[[#This Row],[Insumos]]="","",_xlfn.XLOOKUP(Tabla1[[#This Row],[Insumos]],Tabla10[Insumo],Tabla10[InsumoAbrev],"",0))</f>
        <v>lsGasoil</v>
      </c>
      <c r="L547" s="501" t="s">
        <v>2003</v>
      </c>
      <c r="M547" s="499" t="str">
        <f>IF(Tabla1[[#This Row],[Descripción]]="","",_xlfn.XLOOKUP(Tabla1[[#This Row],[Descripción]],Tabla10[Descripción],Tabla10[Unidad de Medida],"",0))</f>
        <v>galon</v>
      </c>
      <c r="N547" s="509">
        <v>75</v>
      </c>
      <c r="O547" s="511">
        <f>IF(Tabla1[[#This Row],[Descripción]]="","",_xlfn.XLOOKUP(Tabla1[[#This Row],[Descripción]],Tabla10[Descripción],Tabla10[Precio Unitario],0))</f>
        <v>240</v>
      </c>
      <c r="P547" s="511">
        <f>IF(Tabla1[[#This Row],[Cantidad de Insumos]]="","",Tabla1[[#This Row],[Precio Unitario]]*Tabla1[[#This Row],[Cantidad de Insumos]])</f>
        <v>18000</v>
      </c>
      <c r="Q547" s="511" t="str">
        <f>IF(Tabla1[[#This Row],[Descripción]]="","",_xlfn.XLOOKUP(Tabla1[[#This Row],[Descripción]],Tabla10[Descripción],Tabla10[CODIGO PRESUPUESTARIO],0))</f>
        <v>2.3.7.1.02</v>
      </c>
      <c r="R547" s="500" t="s">
        <v>2001</v>
      </c>
    </row>
    <row r="548" spans="2:18" ht="38.25">
      <c r="B548" s="190" t="e">
        <f>IF('Formulario PPGR3'!$G548="","",CONCATENATE('Formulario PPGR3'!$C548,".",'Formulario PPGR3'!$D548,".",'Formulario PPGR3'!$E548,".",'Formulario PPGR3'!$F548))</f>
        <v>#REF!</v>
      </c>
      <c r="C548" s="190" t="e">
        <f>IF('Formulario PPGR3'!$G548="","",'Formulario PPGR1'!#REF!)</f>
        <v>#REF!</v>
      </c>
      <c r="D548" s="190" t="e">
        <f>IF('Formulario PPGR3'!$G548="","",'Formulario PPGR1'!#REF!)</f>
        <v>#REF!</v>
      </c>
      <c r="E548" s="190" t="e">
        <f>IF('Formulario PPGR3'!$G548="","",'Formulario PPGR1'!#REF!)</f>
        <v>#REF!</v>
      </c>
      <c r="F548" s="190" t="e">
        <f>IF('Formulario PPGR3'!$G548="","",'Formulario PPGR1'!#REF!)</f>
        <v>#REF!</v>
      </c>
      <c r="G548" s="507" t="s">
        <v>511</v>
      </c>
      <c r="H548" s="497" t="str" cm="1">
        <f t="array" ref="H548">IF(Tabla1[[#This Row],[Código_Actividad]]="","",_xlfn.XLOOKUP(Tabla1[[#This Row],[Código_Actividad]],CodigoActividad,Tabla2[Actividades Programables Presupuestables],"",0))</f>
        <v>Seguimiento a los SRS para la digitación de las fichas familiares en el SIRPAFF</v>
      </c>
      <c r="I548" s="498">
        <f>IFERROR(VLOOKUP('Formulario PPGR3'!$G548,'Formulario PPGR2'!$H$9:$V$721,15,FALSE),"")</f>
        <v>4</v>
      </c>
      <c r="J548" s="502" t="s">
        <v>1999</v>
      </c>
      <c r="K548" s="500" t="str">
        <f>IF(Tabla1[[#This Row],[Insumos]]="","",_xlfn.XLOOKUP(Tabla1[[#This Row],[Insumos]],Tabla10[Insumo],Tabla10[InsumoAbrev],"",0))</f>
        <v>lsAlimentosyBebidas</v>
      </c>
      <c r="L548" s="501" t="s">
        <v>2000</v>
      </c>
      <c r="M548" s="499" t="str">
        <f>IF(Tabla1[[#This Row],[Descripción]]="","",_xlfn.XLOOKUP(Tabla1[[#This Row],[Descripción]],Tabla10[Descripción],Tabla10[Unidad de Medida],"",0))</f>
        <v>unidad</v>
      </c>
      <c r="N548" s="509">
        <v>6</v>
      </c>
      <c r="O548" s="511">
        <f>IF(Tabla1[[#This Row],[Descripción]]="","",_xlfn.XLOOKUP(Tabla1[[#This Row],[Descripción]],Tabla10[Descripción],Tabla10[Precio Unitario],0))</f>
        <v>12626</v>
      </c>
      <c r="P548" s="511">
        <f>IF(Tabla1[[#This Row],[Cantidad de Insumos]]="","",Tabla1[[#This Row],[Precio Unitario]]*Tabla1[[#This Row],[Cantidad de Insumos]])</f>
        <v>75756</v>
      </c>
      <c r="Q548" s="511" t="str">
        <f>IF(Tabla1[[#This Row],[Descripción]]="","",_xlfn.XLOOKUP(Tabla1[[#This Row],[Descripción]],Tabla10[Descripción],Tabla10[CODIGO PRESUPUESTARIO],0))</f>
        <v>2.3.1.1.01</v>
      </c>
      <c r="R548" s="500" t="s">
        <v>2001</v>
      </c>
    </row>
    <row r="549" spans="2:18" ht="25.5">
      <c r="B549" s="190" t="e">
        <f>IF('Formulario PPGR3'!$G549="","",CONCATENATE('Formulario PPGR3'!$C549,".",'Formulario PPGR3'!$D549,".",'Formulario PPGR3'!$E549,".",'Formulario PPGR3'!$F549))</f>
        <v>#REF!</v>
      </c>
      <c r="C549" s="190" t="e">
        <f>IF('Formulario PPGR3'!$G549="","",'Formulario PPGR1'!#REF!)</f>
        <v>#REF!</v>
      </c>
      <c r="D549" s="190" t="e">
        <f>IF('Formulario PPGR3'!$G549="","",'Formulario PPGR1'!#REF!)</f>
        <v>#REF!</v>
      </c>
      <c r="E549" s="190" t="e">
        <f>IF('Formulario PPGR3'!$G549="","",'Formulario PPGR1'!#REF!)</f>
        <v>#REF!</v>
      </c>
      <c r="F549" s="190" t="e">
        <f>IF('Formulario PPGR3'!$G549="","",'Formulario PPGR1'!#REF!)</f>
        <v>#REF!</v>
      </c>
      <c r="G549" s="507" t="s">
        <v>511</v>
      </c>
      <c r="H549" s="497" t="str" cm="1">
        <f t="array" ref="H549">IF(Tabla1[[#This Row],[Código_Actividad]]="","",_xlfn.XLOOKUP(Tabla1[[#This Row],[Código_Actividad]],CodigoActividad,Tabla2[Actividades Programables Presupuestables],"",0))</f>
        <v>Seguimiento a los SRS para la digitación de las fichas familiares en el SIRPAFF</v>
      </c>
      <c r="I549" s="498">
        <f>IFERROR(VLOOKUP('Formulario PPGR3'!$G549,'Formulario PPGR2'!$H$9:$V$721,15,FALSE),"")</f>
        <v>4</v>
      </c>
      <c r="J549" s="502" t="s">
        <v>2004</v>
      </c>
      <c r="K549" s="500" t="str">
        <f>IF(Tabla1[[#This Row],[Insumos]]="","",_xlfn.XLOOKUP(Tabla1[[#This Row],[Insumos]],Tabla10[Insumo],Tabla10[InsumoAbrev],"",0))</f>
        <v>lsViaticosDP</v>
      </c>
      <c r="L549" s="501" t="s">
        <v>2006</v>
      </c>
      <c r="M549" s="499" t="str">
        <f>IF(Tabla1[[#This Row],[Descripción]]="","",_xlfn.XLOOKUP(Tabla1[[#This Row],[Descripción]],Tabla10[Descripción],Tabla10[Unidad de Medida],"",0))</f>
        <v>Depósito</v>
      </c>
      <c r="N549" s="509">
        <v>3</v>
      </c>
      <c r="O549" s="511">
        <f>IF(Tabla1[[#This Row],[Descripción]]="","",_xlfn.XLOOKUP(Tabla1[[#This Row],[Descripción]],Tabla10[Descripción],Tabla10[Precio Unitario],0))</f>
        <v>1700</v>
      </c>
      <c r="P549" s="511">
        <f>IF(Tabla1[[#This Row],[Cantidad de Insumos]]="","",Tabla1[[#This Row],[Precio Unitario]]*Tabla1[[#This Row],[Cantidad de Insumos]])</f>
        <v>5100</v>
      </c>
      <c r="Q549" s="511" t="str">
        <f>IF(Tabla1[[#This Row],[Descripción]]="","",_xlfn.XLOOKUP(Tabla1[[#This Row],[Descripción]],Tabla10[Descripción],Tabla10[CODIGO PRESUPUESTARIO],0))</f>
        <v>2.2.3.1.01</v>
      </c>
      <c r="R549" s="500" t="s">
        <v>2001</v>
      </c>
    </row>
    <row r="550" spans="2:18" ht="25.5">
      <c r="B550" s="190" t="e">
        <f>IF('Formulario PPGR3'!$G550="","",CONCATENATE('Formulario PPGR3'!$C550,".",'Formulario PPGR3'!$D550,".",'Formulario PPGR3'!$E550,".",'Formulario PPGR3'!$F550))</f>
        <v>#REF!</v>
      </c>
      <c r="C550" s="190" t="e">
        <f>IF('Formulario PPGR3'!$G550="","",'Formulario PPGR1'!#REF!)</f>
        <v>#REF!</v>
      </c>
      <c r="D550" s="190" t="e">
        <f>IF('Formulario PPGR3'!$G550="","",'Formulario PPGR1'!#REF!)</f>
        <v>#REF!</v>
      </c>
      <c r="E550" s="190" t="e">
        <f>IF('Formulario PPGR3'!$G550="","",'Formulario PPGR1'!#REF!)</f>
        <v>#REF!</v>
      </c>
      <c r="F550" s="190" t="e">
        <f>IF('Formulario PPGR3'!$G550="","",'Formulario PPGR1'!#REF!)</f>
        <v>#REF!</v>
      </c>
      <c r="G550" s="507" t="s">
        <v>511</v>
      </c>
      <c r="H550" s="497" t="str" cm="1">
        <f t="array" ref="H550">IF(Tabla1[[#This Row],[Código_Actividad]]="","",_xlfn.XLOOKUP(Tabla1[[#This Row],[Código_Actividad]],CodigoActividad,Tabla2[Actividades Programables Presupuestables],"",0))</f>
        <v>Seguimiento a los SRS para la digitación de las fichas familiares en el SIRPAFF</v>
      </c>
      <c r="I550" s="498">
        <f>IFERROR(VLOOKUP('Formulario PPGR3'!$G550,'Formulario PPGR2'!$H$9:$V$721,15,FALSE),"")</f>
        <v>4</v>
      </c>
      <c r="J550" s="502" t="s">
        <v>2004</v>
      </c>
      <c r="K550" s="500" t="str">
        <f>IF(Tabla1[[#This Row],[Insumos]]="","",_xlfn.XLOOKUP(Tabla1[[#This Row],[Insumos]],Tabla10[Insumo],Tabla10[InsumoAbrev],"",0))</f>
        <v>lsViaticosDP</v>
      </c>
      <c r="L550" s="501" t="s">
        <v>2007</v>
      </c>
      <c r="M550" s="499" t="str">
        <f>IF(Tabla1[[#This Row],[Descripción]]="","",_xlfn.XLOOKUP(Tabla1[[#This Row],[Descripción]],Tabla10[Descripción],Tabla10[Unidad de Medida],"",0))</f>
        <v>Depósito</v>
      </c>
      <c r="N550" s="509">
        <v>30</v>
      </c>
      <c r="O550" s="511">
        <f>IF(Tabla1[[#This Row],[Descripción]]="","",_xlfn.XLOOKUP(Tabla1[[#This Row],[Descripción]],Tabla10[Descripción],Tabla10[Precio Unitario],0))</f>
        <v>1900</v>
      </c>
      <c r="P550" s="511">
        <f>IF(Tabla1[[#This Row],[Cantidad de Insumos]]="","",Tabla1[[#This Row],[Precio Unitario]]*Tabla1[[#This Row],[Cantidad de Insumos]])</f>
        <v>57000</v>
      </c>
      <c r="Q550" s="511" t="str">
        <f>IF(Tabla1[[#This Row],[Descripción]]="","",_xlfn.XLOOKUP(Tabla1[[#This Row],[Descripción]],Tabla10[Descripción],Tabla10[CODIGO PRESUPUESTARIO],0))</f>
        <v>2.2.3.1.01</v>
      </c>
      <c r="R550" s="500" t="s">
        <v>2001</v>
      </c>
    </row>
    <row r="551" spans="2:18" ht="25.5">
      <c r="B551" s="190" t="e">
        <f>IF('Formulario PPGR3'!$G551="","",CONCATENATE('Formulario PPGR3'!$C551,".",'Formulario PPGR3'!$D551,".",'Formulario PPGR3'!$E551,".",'Formulario PPGR3'!$F551))</f>
        <v>#REF!</v>
      </c>
      <c r="C551" s="190" t="e">
        <f>IF('Formulario PPGR3'!$G551="","",'Formulario PPGR1'!#REF!)</f>
        <v>#REF!</v>
      </c>
      <c r="D551" s="190" t="e">
        <f>IF('Formulario PPGR3'!$G551="","",'Formulario PPGR1'!#REF!)</f>
        <v>#REF!</v>
      </c>
      <c r="E551" s="190" t="e">
        <f>IF('Formulario PPGR3'!$G551="","",'Formulario PPGR1'!#REF!)</f>
        <v>#REF!</v>
      </c>
      <c r="F551" s="190" t="e">
        <f>IF('Formulario PPGR3'!$G551="","",'Formulario PPGR1'!#REF!)</f>
        <v>#REF!</v>
      </c>
      <c r="G551" s="507" t="s">
        <v>511</v>
      </c>
      <c r="H551" s="497" t="str" cm="1">
        <f t="array" ref="H551">IF(Tabla1[[#This Row],[Código_Actividad]]="","",_xlfn.XLOOKUP(Tabla1[[#This Row],[Código_Actividad]],CodigoActividad,Tabla2[Actividades Programables Presupuestables],"",0))</f>
        <v>Seguimiento a los SRS para la digitación de las fichas familiares en el SIRPAFF</v>
      </c>
      <c r="I551" s="498">
        <f>IFERROR(VLOOKUP('Formulario PPGR3'!$G551,'Formulario PPGR2'!$H$9:$V$721,15,FALSE),"")</f>
        <v>4</v>
      </c>
      <c r="J551" s="502" t="s">
        <v>2002</v>
      </c>
      <c r="K551" s="500" t="str">
        <f>IF(Tabla1[[#This Row],[Insumos]]="","",_xlfn.XLOOKUP(Tabla1[[#This Row],[Insumos]],Tabla10[Insumo],Tabla10[InsumoAbrev],"",0))</f>
        <v>lsGasoil</v>
      </c>
      <c r="L551" s="501" t="s">
        <v>2003</v>
      </c>
      <c r="M551" s="499" t="str">
        <f>IF(Tabla1[[#This Row],[Descripción]]="","",_xlfn.XLOOKUP(Tabla1[[#This Row],[Descripción]],Tabla10[Descripción],Tabla10[Unidad de Medida],"",0))</f>
        <v>galon</v>
      </c>
      <c r="N551" s="509">
        <v>90</v>
      </c>
      <c r="O551" s="511">
        <f>IF(Tabla1[[#This Row],[Descripción]]="","",_xlfn.XLOOKUP(Tabla1[[#This Row],[Descripción]],Tabla10[Descripción],Tabla10[Precio Unitario],0))</f>
        <v>240</v>
      </c>
      <c r="P551" s="511">
        <f>IF(Tabla1[[#This Row],[Cantidad de Insumos]]="","",Tabla1[[#This Row],[Precio Unitario]]*Tabla1[[#This Row],[Cantidad de Insumos]])</f>
        <v>21600</v>
      </c>
      <c r="Q551" s="511" t="str">
        <f>IF(Tabla1[[#This Row],[Descripción]]="","",_xlfn.XLOOKUP(Tabla1[[#This Row],[Descripción]],Tabla10[Descripción],Tabla10[CODIGO PRESUPUESTARIO],0))</f>
        <v>2.3.7.1.02</v>
      </c>
      <c r="R551" s="500" t="s">
        <v>2001</v>
      </c>
    </row>
    <row r="552" spans="2:18" ht="38.25">
      <c r="B552" s="190" t="e">
        <f>IF('Formulario PPGR3'!$G552="","",CONCATENATE('Formulario PPGR3'!$C552,".",'Formulario PPGR3'!$D552,".",'Formulario PPGR3'!$E552,".",'Formulario PPGR3'!$F552))</f>
        <v>#REF!</v>
      </c>
      <c r="C552" s="190" t="e">
        <f>IF('Formulario PPGR3'!$G552="","",'Formulario PPGR1'!#REF!)</f>
        <v>#REF!</v>
      </c>
      <c r="D552" s="190" t="e">
        <f>IF('Formulario PPGR3'!$G552="","",'Formulario PPGR1'!#REF!)</f>
        <v>#REF!</v>
      </c>
      <c r="E552" s="190" t="e">
        <f>IF('Formulario PPGR3'!$G552="","",'Formulario PPGR1'!#REF!)</f>
        <v>#REF!</v>
      </c>
      <c r="F552" s="190" t="e">
        <f>IF('Formulario PPGR3'!$G552="","",'Formulario PPGR1'!#REF!)</f>
        <v>#REF!</v>
      </c>
      <c r="G552" s="507" t="s">
        <v>910</v>
      </c>
      <c r="H552" s="497" t="str" cm="1">
        <f t="array" ref="H552">IF(Tabla1[[#This Row],[Código_Actividad]]="","",_xlfn.XLOOKUP(Tabla1[[#This Row],[Código_Actividad]],CodigoActividad,Tabla2[Actividades Programables Presupuestables],"",0))</f>
        <v>Mesa de trabajo con la Oficina Nacional de Estadística para el seguimiento al proceso de sectorización y zonificación</v>
      </c>
      <c r="I552" s="498">
        <f>IFERROR(VLOOKUP('Formulario PPGR3'!$G552,'Formulario PPGR2'!$H$9:$V$721,15,FALSE),"")</f>
        <v>4</v>
      </c>
      <c r="J552" s="501" t="s">
        <v>1999</v>
      </c>
      <c r="K552" s="500" t="str">
        <f>IF(Tabla1[[#This Row],[Insumos]]="","",_xlfn.XLOOKUP(Tabla1[[#This Row],[Insumos]],Tabla10[Insumo],Tabla10[InsumoAbrev],"",0))</f>
        <v>lsAlimentosyBebidas</v>
      </c>
      <c r="L552" s="501" t="s">
        <v>2000</v>
      </c>
      <c r="M552" s="499" t="str">
        <f>IF(Tabla1[[#This Row],[Descripción]]="","",_xlfn.XLOOKUP(Tabla1[[#This Row],[Descripción]],Tabla10[Descripción],Tabla10[Unidad de Medida],"",0))</f>
        <v>unidad</v>
      </c>
      <c r="N552" s="509">
        <v>4</v>
      </c>
      <c r="O552" s="511">
        <f>IF(Tabla1[[#This Row],[Descripción]]="","",_xlfn.XLOOKUP(Tabla1[[#This Row],[Descripción]],Tabla10[Descripción],Tabla10[Precio Unitario],0))</f>
        <v>12626</v>
      </c>
      <c r="P552" s="511">
        <f>IF(Tabla1[[#This Row],[Cantidad de Insumos]]="","",Tabla1[[#This Row],[Precio Unitario]]*Tabla1[[#This Row],[Cantidad de Insumos]])</f>
        <v>50504</v>
      </c>
      <c r="Q552" s="511" t="str">
        <f>IF(Tabla1[[#This Row],[Descripción]]="","",_xlfn.XLOOKUP(Tabla1[[#This Row],[Descripción]],Tabla10[Descripción],Tabla10[CODIGO PRESUPUESTARIO],0))</f>
        <v>2.3.1.1.01</v>
      </c>
      <c r="R552" s="500" t="s">
        <v>2001</v>
      </c>
    </row>
    <row r="553" spans="2:18" ht="38.25">
      <c r="B553" s="190" t="e">
        <f>IF('Formulario PPGR3'!$G553="","",CONCATENATE('Formulario PPGR3'!$C553,".",'Formulario PPGR3'!$D553,".",'Formulario PPGR3'!$E553,".",'Formulario PPGR3'!$F553))</f>
        <v>#REF!</v>
      </c>
      <c r="C553" s="190" t="e">
        <f>IF('Formulario PPGR3'!$G553="","",'Formulario PPGR1'!#REF!)</f>
        <v>#REF!</v>
      </c>
      <c r="D553" s="190" t="e">
        <f>IF('Formulario PPGR3'!$G553="","",'Formulario PPGR1'!#REF!)</f>
        <v>#REF!</v>
      </c>
      <c r="E553" s="190" t="e">
        <f>IF('Formulario PPGR3'!$G553="","",'Formulario PPGR1'!#REF!)</f>
        <v>#REF!</v>
      </c>
      <c r="F553" s="190" t="e">
        <f>IF('Formulario PPGR3'!$G553="","",'Formulario PPGR1'!#REF!)</f>
        <v>#REF!</v>
      </c>
      <c r="G553" s="507" t="s">
        <v>912</v>
      </c>
      <c r="H553" s="497" t="str" cm="1">
        <f t="array" ref="H553">IF(Tabla1[[#This Row],[Código_Actividad]]="","",_xlfn.XLOOKUP(Tabla1[[#This Row],[Código_Actividad]],CodigoActividad,Tabla2[Actividades Programables Presupuestables],"",0))</f>
        <v>Talleres de actualización del proceso de sectorización y zonificación</v>
      </c>
      <c r="I553" s="498">
        <f>IFERROR(VLOOKUP('Formulario PPGR3'!$G553,'Formulario PPGR2'!$H$9:$V$721,15,FALSE),"")</f>
        <v>10</v>
      </c>
      <c r="J553" s="501" t="s">
        <v>1999</v>
      </c>
      <c r="K553" s="500" t="str">
        <f>IF(Tabla1[[#This Row],[Insumos]]="","",_xlfn.XLOOKUP(Tabla1[[#This Row],[Insumos]],Tabla10[Insumo],Tabla10[InsumoAbrev],"",0))</f>
        <v>lsAlimentosyBebidas</v>
      </c>
      <c r="L553" s="501" t="s">
        <v>2000</v>
      </c>
      <c r="M553" s="499" t="str">
        <f>IF(Tabla1[[#This Row],[Descripción]]="","",_xlfn.XLOOKUP(Tabla1[[#This Row],[Descripción]],Tabla10[Descripción],Tabla10[Unidad de Medida],"",0))</f>
        <v>unidad</v>
      </c>
      <c r="N553" s="509">
        <v>10</v>
      </c>
      <c r="O553" s="511">
        <f>IF(Tabla1[[#This Row],[Descripción]]="","",_xlfn.XLOOKUP(Tabla1[[#This Row],[Descripción]],Tabla10[Descripción],Tabla10[Precio Unitario],0))</f>
        <v>12626</v>
      </c>
      <c r="P553" s="511">
        <f>IF(Tabla1[[#This Row],[Cantidad de Insumos]]="","",Tabla1[[#This Row],[Precio Unitario]]*Tabla1[[#This Row],[Cantidad de Insumos]])</f>
        <v>126260</v>
      </c>
      <c r="Q553" s="511" t="str">
        <f>IF(Tabla1[[#This Row],[Descripción]]="","",_xlfn.XLOOKUP(Tabla1[[#This Row],[Descripción]],Tabla10[Descripción],Tabla10[CODIGO PRESUPUESTARIO],0))</f>
        <v>2.3.1.1.01</v>
      </c>
      <c r="R553" s="500" t="s">
        <v>2001</v>
      </c>
    </row>
    <row r="554" spans="2:18" ht="25.5">
      <c r="B554" s="190" t="e">
        <f>IF('Formulario PPGR3'!$G554="","",CONCATENATE('Formulario PPGR3'!$C554,".",'Formulario PPGR3'!$D554,".",'Formulario PPGR3'!$E554,".",'Formulario PPGR3'!$F554))</f>
        <v>#REF!</v>
      </c>
      <c r="C554" s="190" t="e">
        <f>IF('Formulario PPGR3'!$G554="","",'Formulario PPGR1'!#REF!)</f>
        <v>#REF!</v>
      </c>
      <c r="D554" s="190" t="e">
        <f>IF('Formulario PPGR3'!$G554="","",'Formulario PPGR1'!#REF!)</f>
        <v>#REF!</v>
      </c>
      <c r="E554" s="190" t="e">
        <f>IF('Formulario PPGR3'!$G554="","",'Formulario PPGR1'!#REF!)</f>
        <v>#REF!</v>
      </c>
      <c r="F554" s="190" t="e">
        <f>IF('Formulario PPGR3'!$G554="","",'Formulario PPGR1'!#REF!)</f>
        <v>#REF!</v>
      </c>
      <c r="G554" s="507" t="s">
        <v>912</v>
      </c>
      <c r="H554" s="497" t="str" cm="1">
        <f t="array" ref="H554">IF(Tabla1[[#This Row],[Código_Actividad]]="","",_xlfn.XLOOKUP(Tabla1[[#This Row],[Código_Actividad]],CodigoActividad,Tabla2[Actividades Programables Presupuestables],"",0))</f>
        <v>Talleres de actualización del proceso de sectorización y zonificación</v>
      </c>
      <c r="I554" s="498">
        <f>IFERROR(VLOOKUP('Formulario PPGR3'!$G554,'Formulario PPGR2'!$H$9:$V$721,15,FALSE),"")</f>
        <v>10</v>
      </c>
      <c r="J554" s="502" t="s">
        <v>2004</v>
      </c>
      <c r="K554" s="500" t="str">
        <f>IF(Tabla1[[#This Row],[Insumos]]="","",_xlfn.XLOOKUP(Tabla1[[#This Row],[Insumos]],Tabla10[Insumo],Tabla10[InsumoAbrev],"",0))</f>
        <v>lsViaticosDP</v>
      </c>
      <c r="L554" s="501" t="s">
        <v>2006</v>
      </c>
      <c r="M554" s="499" t="str">
        <f>IF(Tabla1[[#This Row],[Descripción]]="","",_xlfn.XLOOKUP(Tabla1[[#This Row],[Descripción]],Tabla10[Descripción],Tabla10[Unidad de Medida],"",0))</f>
        <v>Depósito</v>
      </c>
      <c r="N554" s="509">
        <v>9</v>
      </c>
      <c r="O554" s="511">
        <f>IF(Tabla1[[#This Row],[Descripción]]="","",_xlfn.XLOOKUP(Tabla1[[#This Row],[Descripción]],Tabla10[Descripción],Tabla10[Precio Unitario],0))</f>
        <v>1700</v>
      </c>
      <c r="P554" s="511">
        <f>IF(Tabla1[[#This Row],[Cantidad de Insumos]]="","",Tabla1[[#This Row],[Precio Unitario]]*Tabla1[[#This Row],[Cantidad de Insumos]])</f>
        <v>15300</v>
      </c>
      <c r="Q554" s="511" t="str">
        <f>IF(Tabla1[[#This Row],[Descripción]]="","",_xlfn.XLOOKUP(Tabla1[[#This Row],[Descripción]],Tabla10[Descripción],Tabla10[CODIGO PRESUPUESTARIO],0))</f>
        <v>2.2.3.1.01</v>
      </c>
      <c r="R554" s="500" t="s">
        <v>2001</v>
      </c>
    </row>
    <row r="555" spans="2:18" ht="25.5">
      <c r="B555" s="190" t="e">
        <f>IF('Formulario PPGR3'!$G555="","",CONCATENATE('Formulario PPGR3'!$C555,".",'Formulario PPGR3'!$D555,".",'Formulario PPGR3'!$E555,".",'Formulario PPGR3'!$F555))</f>
        <v>#REF!</v>
      </c>
      <c r="C555" s="190" t="e">
        <f>IF('Formulario PPGR3'!$G555="","",'Formulario PPGR1'!#REF!)</f>
        <v>#REF!</v>
      </c>
      <c r="D555" s="190" t="e">
        <f>IF('Formulario PPGR3'!$G555="","",'Formulario PPGR1'!#REF!)</f>
        <v>#REF!</v>
      </c>
      <c r="E555" s="190" t="e">
        <f>IF('Formulario PPGR3'!$G555="","",'Formulario PPGR1'!#REF!)</f>
        <v>#REF!</v>
      </c>
      <c r="F555" s="190" t="e">
        <f>IF('Formulario PPGR3'!$G555="","",'Formulario PPGR1'!#REF!)</f>
        <v>#REF!</v>
      </c>
      <c r="G555" s="507" t="s">
        <v>912</v>
      </c>
      <c r="H555" s="497" t="str" cm="1">
        <f t="array" ref="H555">IF(Tabla1[[#This Row],[Código_Actividad]]="","",_xlfn.XLOOKUP(Tabla1[[#This Row],[Código_Actividad]],CodigoActividad,Tabla2[Actividades Programables Presupuestables],"",0))</f>
        <v>Talleres de actualización del proceso de sectorización y zonificación</v>
      </c>
      <c r="I555" s="498">
        <f>IFERROR(VLOOKUP('Formulario PPGR3'!$G555,'Formulario PPGR2'!$H$9:$V$721,15,FALSE),"")</f>
        <v>10</v>
      </c>
      <c r="J555" s="502" t="s">
        <v>2004</v>
      </c>
      <c r="K555" s="500" t="str">
        <f>IF(Tabla1[[#This Row],[Insumos]]="","",_xlfn.XLOOKUP(Tabla1[[#This Row],[Insumos]],Tabla10[Insumo],Tabla10[InsumoAbrev],"",0))</f>
        <v>lsViaticosDP</v>
      </c>
      <c r="L555" s="501" t="s">
        <v>2007</v>
      </c>
      <c r="M555" s="499" t="str">
        <f>IF(Tabla1[[#This Row],[Descripción]]="","",_xlfn.XLOOKUP(Tabla1[[#This Row],[Descripción]],Tabla10[Descripción],Tabla10[Unidad de Medida],"",0))</f>
        <v>Depósito</v>
      </c>
      <c r="N555" s="509">
        <v>180</v>
      </c>
      <c r="O555" s="511">
        <f>IF(Tabla1[[#This Row],[Descripción]]="","",_xlfn.XLOOKUP(Tabla1[[#This Row],[Descripción]],Tabla10[Descripción],Tabla10[Precio Unitario],0))</f>
        <v>1900</v>
      </c>
      <c r="P555" s="511">
        <f>IF(Tabla1[[#This Row],[Cantidad de Insumos]]="","",Tabla1[[#This Row],[Precio Unitario]]*Tabla1[[#This Row],[Cantidad de Insumos]])</f>
        <v>342000</v>
      </c>
      <c r="Q555" s="511" t="str">
        <f>IF(Tabla1[[#This Row],[Descripción]]="","",_xlfn.XLOOKUP(Tabla1[[#This Row],[Descripción]],Tabla10[Descripción],Tabla10[CODIGO PRESUPUESTARIO],0))</f>
        <v>2.2.3.1.01</v>
      </c>
      <c r="R555" s="500" t="s">
        <v>2001</v>
      </c>
    </row>
    <row r="556" spans="2:18" ht="25.5">
      <c r="B556" s="190" t="e">
        <f>IF('Formulario PPGR3'!$G556="","",CONCATENATE('Formulario PPGR3'!$C556,".",'Formulario PPGR3'!$D556,".",'Formulario PPGR3'!$E556,".",'Formulario PPGR3'!$F556))</f>
        <v>#REF!</v>
      </c>
      <c r="C556" s="190" t="e">
        <f>IF('Formulario PPGR3'!$G556="","",'Formulario PPGR1'!#REF!)</f>
        <v>#REF!</v>
      </c>
      <c r="D556" s="190" t="e">
        <f>IF('Formulario PPGR3'!$G556="","",'Formulario PPGR1'!#REF!)</f>
        <v>#REF!</v>
      </c>
      <c r="E556" s="190" t="e">
        <f>IF('Formulario PPGR3'!$G556="","",'Formulario PPGR1'!#REF!)</f>
        <v>#REF!</v>
      </c>
      <c r="F556" s="190" t="e">
        <f>IF('Formulario PPGR3'!$G556="","",'Formulario PPGR1'!#REF!)</f>
        <v>#REF!</v>
      </c>
      <c r="G556" s="507" t="s">
        <v>912</v>
      </c>
      <c r="H556" s="497" t="str" cm="1">
        <f t="array" ref="H556">IF(Tabla1[[#This Row],[Código_Actividad]]="","",_xlfn.XLOOKUP(Tabla1[[#This Row],[Código_Actividad]],CodigoActividad,Tabla2[Actividades Programables Presupuestables],"",0))</f>
        <v>Talleres de actualización del proceso de sectorización y zonificación</v>
      </c>
      <c r="I556" s="498">
        <f>IFERROR(VLOOKUP('Formulario PPGR3'!$G556,'Formulario PPGR2'!$H$9:$V$721,15,FALSE),"")</f>
        <v>10</v>
      </c>
      <c r="J556" s="502" t="s">
        <v>2002</v>
      </c>
      <c r="K556" s="500" t="str">
        <f>IF(Tabla1[[#This Row],[Insumos]]="","",_xlfn.XLOOKUP(Tabla1[[#This Row],[Insumos]],Tabla10[Insumo],Tabla10[InsumoAbrev],"",0))</f>
        <v>lsGasoil</v>
      </c>
      <c r="L556" s="501" t="s">
        <v>2003</v>
      </c>
      <c r="M556" s="499" t="str">
        <f>IF(Tabla1[[#This Row],[Descripción]]="","",_xlfn.XLOOKUP(Tabla1[[#This Row],[Descripción]],Tabla10[Descripción],Tabla10[Unidad de Medida],"",0))</f>
        <v>galon</v>
      </c>
      <c r="N556" s="509">
        <v>9</v>
      </c>
      <c r="O556" s="511">
        <f>IF(Tabla1[[#This Row],[Descripción]]="","",_xlfn.XLOOKUP(Tabla1[[#This Row],[Descripción]],Tabla10[Descripción],Tabla10[Precio Unitario],0))</f>
        <v>240</v>
      </c>
      <c r="P556" s="511">
        <f>IF(Tabla1[[#This Row],[Cantidad de Insumos]]="","",Tabla1[[#This Row],[Precio Unitario]]*Tabla1[[#This Row],[Cantidad de Insumos]])</f>
        <v>2160</v>
      </c>
      <c r="Q556" s="511" t="str">
        <f>IF(Tabla1[[#This Row],[Descripción]]="","",_xlfn.XLOOKUP(Tabla1[[#This Row],[Descripción]],Tabla10[Descripción],Tabla10[CODIGO PRESUPUESTARIO],0))</f>
        <v>2.3.7.1.02</v>
      </c>
      <c r="R556" s="500" t="s">
        <v>2001</v>
      </c>
    </row>
    <row r="557" spans="2:18" ht="25.5">
      <c r="B557" s="190" t="e">
        <f>IF('Formulario PPGR3'!$G557="","",CONCATENATE('Formulario PPGR3'!$C557,".",'Formulario PPGR3'!$D557,".",'Formulario PPGR3'!$E557,".",'Formulario PPGR3'!$F557))</f>
        <v>#REF!</v>
      </c>
      <c r="C557" s="190" t="e">
        <f>IF('Formulario PPGR3'!$G557="","",'Formulario PPGR1'!#REF!)</f>
        <v>#REF!</v>
      </c>
      <c r="D557" s="190" t="e">
        <f>IF('Formulario PPGR3'!$G557="","",'Formulario PPGR1'!#REF!)</f>
        <v>#REF!</v>
      </c>
      <c r="E557" s="190" t="e">
        <f>IF('Formulario PPGR3'!$G557="","",'Formulario PPGR1'!#REF!)</f>
        <v>#REF!</v>
      </c>
      <c r="F557" s="190" t="e">
        <f>IF('Formulario PPGR3'!$G557="","",'Formulario PPGR1'!#REF!)</f>
        <v>#REF!</v>
      </c>
      <c r="G557" s="507" t="s">
        <v>514</v>
      </c>
      <c r="H557" s="497" t="str" cm="1">
        <f t="array" ref="H557">IF(Tabla1[[#This Row],[Código_Actividad]]="","",_xlfn.XLOOKUP(Tabla1[[#This Row],[Código_Actividad]],CodigoActividad,Tabla2[Actividades Programables Presupuestables],"",0))</f>
        <v>Seguimiento a los SRS en la ejecución de los planes de inversión</v>
      </c>
      <c r="I557" s="498">
        <f>IFERROR(VLOOKUP('Formulario PPGR3'!$G557,'Formulario PPGR2'!$H$9:$V$721,15,FALSE),"")</f>
        <v>3</v>
      </c>
      <c r="J557" s="503" t="s">
        <v>2004</v>
      </c>
      <c r="K557" s="500" t="s">
        <v>2060</v>
      </c>
      <c r="L557" s="501" t="s">
        <v>2006</v>
      </c>
      <c r="M557" s="499" t="str">
        <f>IF(Tabla1[[#This Row],[Descripción]]="","",_xlfn.XLOOKUP(Tabla1[[#This Row],[Descripción]],Tabla10[Descripción],Tabla10[Unidad de Medida],"",0))</f>
        <v>Depósito</v>
      </c>
      <c r="N557" s="509">
        <v>4</v>
      </c>
      <c r="O557" s="511">
        <f>IF(Tabla1[[#This Row],[Descripción]]="","",_xlfn.XLOOKUP(Tabla1[[#This Row],[Descripción]],Tabla10[Descripción],Tabla10[Precio Unitario],0))</f>
        <v>1700</v>
      </c>
      <c r="P557" s="511">
        <f>IF(Tabla1[[#This Row],[Cantidad de Insumos]]="","",Tabla1[[#This Row],[Precio Unitario]]*Tabla1[[#This Row],[Cantidad de Insumos]])</f>
        <v>6800</v>
      </c>
      <c r="Q557" s="511" t="str">
        <f>IF(Tabla1[[#This Row],[Descripción]]="","",_xlfn.XLOOKUP(Tabla1[[#This Row],[Descripción]],Tabla10[Descripción],Tabla10[CODIGO PRESUPUESTARIO],0))</f>
        <v>2.2.3.1.01</v>
      </c>
      <c r="R557" s="500" t="s">
        <v>2001</v>
      </c>
    </row>
    <row r="558" spans="2:18" ht="25.5">
      <c r="B558" s="190" t="e">
        <f>IF('Formulario PPGR3'!$G558="","",CONCATENATE('Formulario PPGR3'!$C558,".",'Formulario PPGR3'!$D558,".",'Formulario PPGR3'!$E558,".",'Formulario PPGR3'!$F558))</f>
        <v>#REF!</v>
      </c>
      <c r="C558" s="190" t="e">
        <f>IF('Formulario PPGR3'!$G558="","",'Formulario PPGR1'!#REF!)</f>
        <v>#REF!</v>
      </c>
      <c r="D558" s="190" t="e">
        <f>IF('Formulario PPGR3'!$G558="","",'Formulario PPGR1'!#REF!)</f>
        <v>#REF!</v>
      </c>
      <c r="E558" s="190" t="e">
        <f>IF('Formulario PPGR3'!$G558="","",'Formulario PPGR1'!#REF!)</f>
        <v>#REF!</v>
      </c>
      <c r="F558" s="190" t="e">
        <f>IF('Formulario PPGR3'!$G558="","",'Formulario PPGR1'!#REF!)</f>
        <v>#REF!</v>
      </c>
      <c r="G558" s="507" t="s">
        <v>514</v>
      </c>
      <c r="H558" s="497" t="str" cm="1">
        <f t="array" ref="H558">IF(Tabla1[[#This Row],[Código_Actividad]]="","",_xlfn.XLOOKUP(Tabla1[[#This Row],[Código_Actividad]],CodigoActividad,Tabla2[Actividades Programables Presupuestables],"",0))</f>
        <v>Seguimiento a los SRS en la ejecución de los planes de inversión</v>
      </c>
      <c r="I558" s="498">
        <f>IFERROR(VLOOKUP('Formulario PPGR3'!$G558,'Formulario PPGR2'!$H$9:$V$721,15,FALSE),"")</f>
        <v>3</v>
      </c>
      <c r="J558" s="502" t="s">
        <v>2004</v>
      </c>
      <c r="K558" s="500" t="s">
        <v>2060</v>
      </c>
      <c r="L558" s="501" t="s">
        <v>2007</v>
      </c>
      <c r="M558" s="499" t="str">
        <f>IF(Tabla1[[#This Row],[Descripción]]="","",_xlfn.XLOOKUP(Tabla1[[#This Row],[Descripción]],Tabla10[Descripción],Tabla10[Unidad de Medida],"",0))</f>
        <v>Depósito</v>
      </c>
      <c r="N558" s="509">
        <v>8</v>
      </c>
      <c r="O558" s="511">
        <f>IF(Tabla1[[#This Row],[Descripción]]="","",_xlfn.XLOOKUP(Tabla1[[#This Row],[Descripción]],Tabla10[Descripción],Tabla10[Precio Unitario],0))</f>
        <v>1900</v>
      </c>
      <c r="P558" s="511">
        <f>IF(Tabla1[[#This Row],[Cantidad de Insumos]]="","",Tabla1[[#This Row],[Precio Unitario]]*Tabla1[[#This Row],[Cantidad de Insumos]])</f>
        <v>15200</v>
      </c>
      <c r="Q558" s="511" t="str">
        <f>IF(Tabla1[[#This Row],[Descripción]]="","",_xlfn.XLOOKUP(Tabla1[[#This Row],[Descripción]],Tabla10[Descripción],Tabla10[CODIGO PRESUPUESTARIO],0))</f>
        <v>2.2.3.1.01</v>
      </c>
      <c r="R558" s="500" t="s">
        <v>2001</v>
      </c>
    </row>
    <row r="559" spans="2:18" ht="25.5">
      <c r="B559" s="190" t="e">
        <f>IF('Formulario PPGR3'!$G559="","",CONCATENATE('Formulario PPGR3'!$C559,".",'Formulario PPGR3'!$D559,".",'Formulario PPGR3'!$E559,".",'Formulario PPGR3'!$F559))</f>
        <v>#REF!</v>
      </c>
      <c r="C559" s="190" t="e">
        <f>IF('Formulario PPGR3'!$G559="","",'Formulario PPGR1'!#REF!)</f>
        <v>#REF!</v>
      </c>
      <c r="D559" s="190" t="e">
        <f>IF('Formulario PPGR3'!$G559="","",'Formulario PPGR1'!#REF!)</f>
        <v>#REF!</v>
      </c>
      <c r="E559" s="190" t="e">
        <f>IF('Formulario PPGR3'!$G559="","",'Formulario PPGR1'!#REF!)</f>
        <v>#REF!</v>
      </c>
      <c r="F559" s="190" t="e">
        <f>IF('Formulario PPGR3'!$G559="","",'Formulario PPGR1'!#REF!)</f>
        <v>#REF!</v>
      </c>
      <c r="G559" s="507" t="s">
        <v>514</v>
      </c>
      <c r="H559" s="497" t="str" cm="1">
        <f t="array" ref="H559">IF(Tabla1[[#This Row],[Código_Actividad]]="","",_xlfn.XLOOKUP(Tabla1[[#This Row],[Código_Actividad]],CodigoActividad,Tabla2[Actividades Programables Presupuestables],"",0))</f>
        <v>Seguimiento a los SRS en la ejecución de los planes de inversión</v>
      </c>
      <c r="I559" s="498">
        <f>IFERROR(VLOOKUP('Formulario PPGR3'!$G559,'Formulario PPGR2'!$H$9:$V$721,15,FALSE),"")</f>
        <v>3</v>
      </c>
      <c r="J559" s="502" t="s">
        <v>2002</v>
      </c>
      <c r="K559" s="500" t="s">
        <v>2061</v>
      </c>
      <c r="L559" s="501" t="s">
        <v>2003</v>
      </c>
      <c r="M559" s="499" t="str">
        <f>IF(Tabla1[[#This Row],[Descripción]]="","",_xlfn.XLOOKUP(Tabla1[[#This Row],[Descripción]],Tabla10[Descripción],Tabla10[Unidad de Medida],"",0))</f>
        <v>galon</v>
      </c>
      <c r="N559" s="509">
        <v>100</v>
      </c>
      <c r="O559" s="511">
        <f>IF(Tabla1[[#This Row],[Descripción]]="","",_xlfn.XLOOKUP(Tabla1[[#This Row],[Descripción]],Tabla10[Descripción],Tabla10[Precio Unitario],0))</f>
        <v>240</v>
      </c>
      <c r="P559" s="511">
        <f>IF(Tabla1[[#This Row],[Cantidad de Insumos]]="","",Tabla1[[#This Row],[Precio Unitario]]*Tabla1[[#This Row],[Cantidad de Insumos]])</f>
        <v>24000</v>
      </c>
      <c r="Q559" s="511" t="str">
        <f>IF(Tabla1[[#This Row],[Descripción]]="","",_xlfn.XLOOKUP(Tabla1[[#This Row],[Descripción]],Tabla10[Descripción],Tabla10[CODIGO PRESUPUESTARIO],0))</f>
        <v>2.3.7.1.02</v>
      </c>
      <c r="R559" s="500" t="s">
        <v>2001</v>
      </c>
    </row>
    <row r="560" spans="2:18" ht="25.5">
      <c r="B560" s="190" t="e">
        <f>IF('Formulario PPGR3'!$G560="","",CONCATENATE('Formulario PPGR3'!$C560,".",'Formulario PPGR3'!$D560,".",'Formulario PPGR3'!$E560,".",'Formulario PPGR3'!$F560))</f>
        <v>#REF!</v>
      </c>
      <c r="C560" s="190" t="e">
        <f>IF('Formulario PPGR3'!$G560="","",'Formulario PPGR1'!#REF!)</f>
        <v>#REF!</v>
      </c>
      <c r="D560" s="190" t="e">
        <f>IF('Formulario PPGR3'!$G560="","",'Formulario PPGR1'!#REF!)</f>
        <v>#REF!</v>
      </c>
      <c r="E560" s="190" t="e">
        <f>IF('Formulario PPGR3'!$G560="","",'Formulario PPGR1'!#REF!)</f>
        <v>#REF!</v>
      </c>
      <c r="F560" s="190" t="e">
        <f>IF('Formulario PPGR3'!$G560="","",'Formulario PPGR1'!#REF!)</f>
        <v>#REF!</v>
      </c>
      <c r="G560" s="507" t="s">
        <v>516</v>
      </c>
      <c r="H560" s="497" t="str" cm="1">
        <f t="array" ref="H560">IF(Tabla1[[#This Row],[Código_Actividad]]="","",_xlfn.XLOOKUP(Tabla1[[#This Row],[Código_Actividad]],CodigoActividad,Tabla2[Actividades Programables Presupuestables],"",0))</f>
        <v>Reunión de coordinación y avances a las acciones implementadas en el PNA</v>
      </c>
      <c r="I560" s="498">
        <f>IFERROR(VLOOKUP('Formulario PPGR3'!$G560,'Formulario PPGR2'!$H$9:$V$721,15,FALSE),"")</f>
        <v>5</v>
      </c>
      <c r="J560" s="502" t="s">
        <v>2004</v>
      </c>
      <c r="K560" s="500" t="s">
        <v>2060</v>
      </c>
      <c r="L560" s="501" t="s">
        <v>2006</v>
      </c>
      <c r="M560" s="499" t="str">
        <f>IF(Tabla1[[#This Row],[Descripción]]="","",_xlfn.XLOOKUP(Tabla1[[#This Row],[Descripción]],Tabla10[Descripción],Tabla10[Unidad de Medida],"",0))</f>
        <v>Depósito</v>
      </c>
      <c r="N560" s="509">
        <v>4</v>
      </c>
      <c r="O560" s="511">
        <f>IF(Tabla1[[#This Row],[Descripción]]="","",_xlfn.XLOOKUP(Tabla1[[#This Row],[Descripción]],Tabla10[Descripción],Tabla10[Precio Unitario],0))</f>
        <v>1700</v>
      </c>
      <c r="P560" s="511">
        <f>IF(Tabla1[[#This Row],[Cantidad de Insumos]]="","",Tabla1[[#This Row],[Precio Unitario]]*Tabla1[[#This Row],[Cantidad de Insumos]])</f>
        <v>6800</v>
      </c>
      <c r="Q560" s="511" t="str">
        <f>IF(Tabla1[[#This Row],[Descripción]]="","",_xlfn.XLOOKUP(Tabla1[[#This Row],[Descripción]],Tabla10[Descripción],Tabla10[CODIGO PRESUPUESTARIO],0))</f>
        <v>2.2.3.1.01</v>
      </c>
      <c r="R560" s="500" t="s">
        <v>2001</v>
      </c>
    </row>
    <row r="561" spans="2:18" ht="25.5">
      <c r="B561" s="190" t="e">
        <f>IF('Formulario PPGR3'!$G561="","",CONCATENATE('Formulario PPGR3'!$C561,".",'Formulario PPGR3'!$D561,".",'Formulario PPGR3'!$E561,".",'Formulario PPGR3'!$F561))</f>
        <v>#REF!</v>
      </c>
      <c r="C561" s="190" t="e">
        <f>IF('Formulario PPGR3'!$G561="","",'Formulario PPGR1'!#REF!)</f>
        <v>#REF!</v>
      </c>
      <c r="D561" s="190" t="e">
        <f>IF('Formulario PPGR3'!$G561="","",'Formulario PPGR1'!#REF!)</f>
        <v>#REF!</v>
      </c>
      <c r="E561" s="190" t="e">
        <f>IF('Formulario PPGR3'!$G561="","",'Formulario PPGR1'!#REF!)</f>
        <v>#REF!</v>
      </c>
      <c r="F561" s="190" t="e">
        <f>IF('Formulario PPGR3'!$G561="","",'Formulario PPGR1'!#REF!)</f>
        <v>#REF!</v>
      </c>
      <c r="G561" s="507" t="s">
        <v>516</v>
      </c>
      <c r="H561" s="497" t="str" cm="1">
        <f t="array" ref="H561">IF(Tabla1[[#This Row],[Código_Actividad]]="","",_xlfn.XLOOKUP(Tabla1[[#This Row],[Código_Actividad]],CodigoActividad,Tabla2[Actividades Programables Presupuestables],"",0))</f>
        <v>Reunión de coordinación y avances a las acciones implementadas en el PNA</v>
      </c>
      <c r="I561" s="498">
        <f>IFERROR(VLOOKUP('Formulario PPGR3'!$G561,'Formulario PPGR2'!$H$9:$V$721,15,FALSE),"")</f>
        <v>5</v>
      </c>
      <c r="J561" s="502" t="s">
        <v>2004</v>
      </c>
      <c r="K561" s="500" t="s">
        <v>2060</v>
      </c>
      <c r="L561" s="501" t="s">
        <v>2007</v>
      </c>
      <c r="M561" s="499" t="str">
        <f>IF(Tabla1[[#This Row],[Descripción]]="","",_xlfn.XLOOKUP(Tabla1[[#This Row],[Descripción]],Tabla10[Descripción],Tabla10[Unidad de Medida],"",0))</f>
        <v>Depósito</v>
      </c>
      <c r="N561" s="509">
        <v>8</v>
      </c>
      <c r="O561" s="511">
        <f>IF(Tabla1[[#This Row],[Descripción]]="","",_xlfn.XLOOKUP(Tabla1[[#This Row],[Descripción]],Tabla10[Descripción],Tabla10[Precio Unitario],0))</f>
        <v>1900</v>
      </c>
      <c r="P561" s="511">
        <f>IF(Tabla1[[#This Row],[Cantidad de Insumos]]="","",Tabla1[[#This Row],[Precio Unitario]]*Tabla1[[#This Row],[Cantidad de Insumos]])</f>
        <v>15200</v>
      </c>
      <c r="Q561" s="511" t="str">
        <f>IF(Tabla1[[#This Row],[Descripción]]="","",_xlfn.XLOOKUP(Tabla1[[#This Row],[Descripción]],Tabla10[Descripción],Tabla10[CODIGO PRESUPUESTARIO],0))</f>
        <v>2.2.3.1.01</v>
      </c>
      <c r="R561" s="500" t="s">
        <v>2001</v>
      </c>
    </row>
    <row r="562" spans="2:18" ht="25.5">
      <c r="B562" s="190" t="e">
        <f>IF('Formulario PPGR3'!$G562="","",CONCATENATE('Formulario PPGR3'!$C562,".",'Formulario PPGR3'!$D562,".",'Formulario PPGR3'!$E562,".",'Formulario PPGR3'!$F562))</f>
        <v>#REF!</v>
      </c>
      <c r="C562" s="190" t="e">
        <f>IF('Formulario PPGR3'!$G562="","",'Formulario PPGR1'!#REF!)</f>
        <v>#REF!</v>
      </c>
      <c r="D562" s="190" t="e">
        <f>IF('Formulario PPGR3'!$G562="","",'Formulario PPGR1'!#REF!)</f>
        <v>#REF!</v>
      </c>
      <c r="E562" s="190" t="e">
        <f>IF('Formulario PPGR3'!$G562="","",'Formulario PPGR1'!#REF!)</f>
        <v>#REF!</v>
      </c>
      <c r="F562" s="190" t="e">
        <f>IF('Formulario PPGR3'!$G562="","",'Formulario PPGR1'!#REF!)</f>
        <v>#REF!</v>
      </c>
      <c r="G562" s="507" t="s">
        <v>516</v>
      </c>
      <c r="H562" s="497" t="str" cm="1">
        <f t="array" ref="H562">IF(Tabla1[[#This Row],[Código_Actividad]]="","",_xlfn.XLOOKUP(Tabla1[[#This Row],[Código_Actividad]],CodigoActividad,Tabla2[Actividades Programables Presupuestables],"",0))</f>
        <v>Reunión de coordinación y avances a las acciones implementadas en el PNA</v>
      </c>
      <c r="I562" s="498">
        <f>IFERROR(VLOOKUP('Formulario PPGR3'!$G562,'Formulario PPGR2'!$H$9:$V$721,15,FALSE),"")</f>
        <v>5</v>
      </c>
      <c r="J562" s="503" t="s">
        <v>2002</v>
      </c>
      <c r="K562" s="500" t="s">
        <v>2061</v>
      </c>
      <c r="L562" s="501" t="s">
        <v>2003</v>
      </c>
      <c r="M562" s="499" t="str">
        <f>IF(Tabla1[[#This Row],[Descripción]]="","",_xlfn.XLOOKUP(Tabla1[[#This Row],[Descripción]],Tabla10[Descripción],Tabla10[Unidad de Medida],"",0))</f>
        <v>galon</v>
      </c>
      <c r="N562" s="509">
        <v>80</v>
      </c>
      <c r="O562" s="511">
        <f>IF(Tabla1[[#This Row],[Descripción]]="","",_xlfn.XLOOKUP(Tabla1[[#This Row],[Descripción]],Tabla10[Descripción],Tabla10[Precio Unitario],0))</f>
        <v>240</v>
      </c>
      <c r="P562" s="511">
        <f>IF(Tabla1[[#This Row],[Cantidad de Insumos]]="","",Tabla1[[#This Row],[Precio Unitario]]*Tabla1[[#This Row],[Cantidad de Insumos]])</f>
        <v>19200</v>
      </c>
      <c r="Q562" s="511" t="str">
        <f>IF(Tabla1[[#This Row],[Descripción]]="","",_xlfn.XLOOKUP(Tabla1[[#This Row],[Descripción]],Tabla10[Descripción],Tabla10[CODIGO PRESUPUESTARIO],0))</f>
        <v>2.3.7.1.02</v>
      </c>
      <c r="R562" s="500" t="s">
        <v>2001</v>
      </c>
    </row>
    <row r="563" spans="2:18" ht="38.25">
      <c r="B563" s="190" t="e">
        <f>IF('Formulario PPGR3'!$G563="","",CONCATENATE('Formulario PPGR3'!$C563,".",'Formulario PPGR3'!$D563,".",'Formulario PPGR3'!$E563,".",'Formulario PPGR3'!$F563))</f>
        <v>#REF!</v>
      </c>
      <c r="C563" s="190" t="e">
        <f>IF('Formulario PPGR3'!$G563="","",'Formulario PPGR1'!#REF!)</f>
        <v>#REF!</v>
      </c>
      <c r="D563" s="190" t="e">
        <f>IF('Formulario PPGR3'!$G563="","",'Formulario PPGR1'!#REF!)</f>
        <v>#REF!</v>
      </c>
      <c r="E563" s="190" t="e">
        <f>IF('Formulario PPGR3'!$G563="","",'Formulario PPGR1'!#REF!)</f>
        <v>#REF!</v>
      </c>
      <c r="F563" s="190" t="e">
        <f>IF('Formulario PPGR3'!$G563="","",'Formulario PPGR1'!#REF!)</f>
        <v>#REF!</v>
      </c>
      <c r="G563" s="507" t="s">
        <v>1640</v>
      </c>
      <c r="H563" s="497" t="str" cm="1">
        <f t="array" ref="H563">IF(Tabla1[[#This Row],[Código_Actividad]]="","",_xlfn.XLOOKUP(Tabla1[[#This Row],[Código_Actividad]],CodigoActividad,Tabla2[Actividades Programables Presupuestables],"",0))</f>
        <v>Mesa de trabajo con DTI y/o DGI para el fortalecimiento del sistema de información del PNA</v>
      </c>
      <c r="I563" s="498">
        <f>IFERROR(VLOOKUP('Formulario PPGR3'!$G563,'Formulario PPGR2'!$H$9:$V$721,15,FALSE),"")</f>
        <v>4</v>
      </c>
      <c r="J563" s="502" t="s">
        <v>1999</v>
      </c>
      <c r="K563" s="500" t="str">
        <f>IF(Tabla1[[#This Row],[Insumos]]="","",_xlfn.XLOOKUP(Tabla1[[#This Row],[Insumos]],Tabla10[Insumo],Tabla10[InsumoAbrev],"",0))</f>
        <v>lsAlimentosyBebidas</v>
      </c>
      <c r="L563" s="501" t="s">
        <v>2000</v>
      </c>
      <c r="M563" s="499" t="str">
        <f>IF(Tabla1[[#This Row],[Descripción]]="","",_xlfn.XLOOKUP(Tabla1[[#This Row],[Descripción]],Tabla10[Descripción],Tabla10[Unidad de Medida],"",0))</f>
        <v>unidad</v>
      </c>
      <c r="N563" s="509">
        <v>4</v>
      </c>
      <c r="O563" s="511">
        <f>IF(Tabla1[[#This Row],[Descripción]]="","",_xlfn.XLOOKUP(Tabla1[[#This Row],[Descripción]],Tabla10[Descripción],Tabla10[Precio Unitario],0))</f>
        <v>12626</v>
      </c>
      <c r="P563" s="511">
        <f>IF(Tabla1[[#This Row],[Cantidad de Insumos]]="","",Tabla1[[#This Row],[Precio Unitario]]*Tabla1[[#This Row],[Cantidad de Insumos]])</f>
        <v>50504</v>
      </c>
      <c r="Q563" s="511" t="str">
        <f>IF(Tabla1[[#This Row],[Descripción]]="","",_xlfn.XLOOKUP(Tabla1[[#This Row],[Descripción]],Tabla10[Descripción],Tabla10[CODIGO PRESUPUESTARIO],0))</f>
        <v>2.3.1.1.01</v>
      </c>
      <c r="R563" s="500" t="s">
        <v>2001</v>
      </c>
    </row>
    <row r="564" spans="2:18" ht="25.5">
      <c r="B564" s="190" t="e">
        <f>IF('Formulario PPGR3'!$G564="","",CONCATENATE('Formulario PPGR3'!$C564,".",'Formulario PPGR3'!$D564,".",'Formulario PPGR3'!$E564,".",'Formulario PPGR3'!$F564))</f>
        <v>#REF!</v>
      </c>
      <c r="C564" s="190" t="e">
        <f>IF('Formulario PPGR3'!$G564="","",'Formulario PPGR1'!#REF!)</f>
        <v>#REF!</v>
      </c>
      <c r="D564" s="190" t="e">
        <f>IF('Formulario PPGR3'!$G564="","",'Formulario PPGR1'!#REF!)</f>
        <v>#REF!</v>
      </c>
      <c r="E564" s="190" t="e">
        <f>IF('Formulario PPGR3'!$G564="","",'Formulario PPGR1'!#REF!)</f>
        <v>#REF!</v>
      </c>
      <c r="F564" s="190" t="e">
        <f>IF('Formulario PPGR3'!$G564="","",'Formulario PPGR1'!#REF!)</f>
        <v>#REF!</v>
      </c>
      <c r="G564" s="507" t="s">
        <v>1642</v>
      </c>
      <c r="H564" s="497" t="str" cm="1">
        <f t="array" ref="H564">IF(Tabla1[[#This Row],[Código_Actividad]]="","",_xlfn.XLOOKUP(Tabla1[[#This Row],[Código_Actividad]],CodigoActividad,Tabla2[Actividades Programables Presupuestables],"",0))</f>
        <v>Seguimiento a los SRS a la calidad del dato del sistema de información SIPNA</v>
      </c>
      <c r="I564" s="498">
        <f>IFERROR(VLOOKUP('Formulario PPGR3'!$G564,'Formulario PPGR2'!$H$9:$V$721,15,FALSE),"")</f>
        <v>6</v>
      </c>
      <c r="J564" s="502" t="s">
        <v>2004</v>
      </c>
      <c r="K564" s="500" t="s">
        <v>2060</v>
      </c>
      <c r="L564" s="501" t="s">
        <v>2006</v>
      </c>
      <c r="M564" s="499" t="str">
        <f>IF(Tabla1[[#This Row],[Descripción]]="","",_xlfn.XLOOKUP(Tabla1[[#This Row],[Descripción]],Tabla10[Descripción],Tabla10[Unidad de Medida],"",0))</f>
        <v>Depósito</v>
      </c>
      <c r="N564" s="509">
        <v>12</v>
      </c>
      <c r="O564" s="511">
        <f>IF(Tabla1[[#This Row],[Descripción]]="","",_xlfn.XLOOKUP(Tabla1[[#This Row],[Descripción]],Tabla10[Descripción],Tabla10[Precio Unitario],0))</f>
        <v>1700</v>
      </c>
      <c r="P564" s="511">
        <f>IF(Tabla1[[#This Row],[Cantidad de Insumos]]="","",Tabla1[[#This Row],[Precio Unitario]]*Tabla1[[#This Row],[Cantidad de Insumos]])</f>
        <v>20400</v>
      </c>
      <c r="Q564" s="511" t="str">
        <f>IF(Tabla1[[#This Row],[Descripción]]="","",_xlfn.XLOOKUP(Tabla1[[#This Row],[Descripción]],Tabla10[Descripción],Tabla10[CODIGO PRESUPUESTARIO],0))</f>
        <v>2.2.3.1.01</v>
      </c>
      <c r="R564" s="500" t="s">
        <v>2001</v>
      </c>
    </row>
    <row r="565" spans="2:18" ht="25.5">
      <c r="B565" s="190" t="e">
        <f>IF('Formulario PPGR3'!$G565="","",CONCATENATE('Formulario PPGR3'!$C565,".",'Formulario PPGR3'!$D565,".",'Formulario PPGR3'!$E565,".",'Formulario PPGR3'!$F565))</f>
        <v>#REF!</v>
      </c>
      <c r="C565" s="190" t="e">
        <f>IF('Formulario PPGR3'!$G565="","",'Formulario PPGR1'!#REF!)</f>
        <v>#REF!</v>
      </c>
      <c r="D565" s="190" t="e">
        <f>IF('Formulario PPGR3'!$G565="","",'Formulario PPGR1'!#REF!)</f>
        <v>#REF!</v>
      </c>
      <c r="E565" s="190" t="e">
        <f>IF('Formulario PPGR3'!$G565="","",'Formulario PPGR1'!#REF!)</f>
        <v>#REF!</v>
      </c>
      <c r="F565" s="190" t="e">
        <f>IF('Formulario PPGR3'!$G565="","",'Formulario PPGR1'!#REF!)</f>
        <v>#REF!</v>
      </c>
      <c r="G565" s="507" t="s">
        <v>1642</v>
      </c>
      <c r="H565" s="497" t="str" cm="1">
        <f t="array" ref="H565">IF(Tabla1[[#This Row],[Código_Actividad]]="","",_xlfn.XLOOKUP(Tabla1[[#This Row],[Código_Actividad]],CodigoActividad,Tabla2[Actividades Programables Presupuestables],"",0))</f>
        <v>Seguimiento a los SRS a la calidad del dato del sistema de información SIPNA</v>
      </c>
      <c r="I565" s="498">
        <f>IFERROR(VLOOKUP('Formulario PPGR3'!$G565,'Formulario PPGR2'!$H$9:$V$721,15,FALSE),"")</f>
        <v>6</v>
      </c>
      <c r="J565" s="502" t="s">
        <v>2004</v>
      </c>
      <c r="K565" s="500" t="s">
        <v>2060</v>
      </c>
      <c r="L565" s="501" t="s">
        <v>2007</v>
      </c>
      <c r="M565" s="499" t="str">
        <f>IF(Tabla1[[#This Row],[Descripción]]="","",_xlfn.XLOOKUP(Tabla1[[#This Row],[Descripción]],Tabla10[Descripción],Tabla10[Unidad de Medida],"",0))</f>
        <v>Depósito</v>
      </c>
      <c r="N565" s="509">
        <v>6</v>
      </c>
      <c r="O565" s="511">
        <f>IF(Tabla1[[#This Row],[Descripción]]="","",_xlfn.XLOOKUP(Tabla1[[#This Row],[Descripción]],Tabla10[Descripción],Tabla10[Precio Unitario],0))</f>
        <v>1900</v>
      </c>
      <c r="P565" s="511">
        <f>IF(Tabla1[[#This Row],[Cantidad de Insumos]]="","",Tabla1[[#This Row],[Precio Unitario]]*Tabla1[[#This Row],[Cantidad de Insumos]])</f>
        <v>11400</v>
      </c>
      <c r="Q565" s="511" t="str">
        <f>IF(Tabla1[[#This Row],[Descripción]]="","",_xlfn.XLOOKUP(Tabla1[[#This Row],[Descripción]],Tabla10[Descripción],Tabla10[CODIGO PRESUPUESTARIO],0))</f>
        <v>2.2.3.1.01</v>
      </c>
      <c r="R565" s="500" t="s">
        <v>2001</v>
      </c>
    </row>
    <row r="566" spans="2:18" ht="25.5">
      <c r="B566" s="190" t="e">
        <f>IF('Formulario PPGR3'!$G566="","",CONCATENATE('Formulario PPGR3'!$C566,".",'Formulario PPGR3'!$D566,".",'Formulario PPGR3'!$E566,".",'Formulario PPGR3'!$F566))</f>
        <v>#REF!</v>
      </c>
      <c r="C566" s="190" t="e">
        <f>IF('Formulario PPGR3'!$G566="","",'Formulario PPGR1'!#REF!)</f>
        <v>#REF!</v>
      </c>
      <c r="D566" s="190" t="e">
        <f>IF('Formulario PPGR3'!$G566="","",'Formulario PPGR1'!#REF!)</f>
        <v>#REF!</v>
      </c>
      <c r="E566" s="190" t="e">
        <f>IF('Formulario PPGR3'!$G566="","",'Formulario PPGR1'!#REF!)</f>
        <v>#REF!</v>
      </c>
      <c r="F566" s="190" t="e">
        <f>IF('Formulario PPGR3'!$G566="","",'Formulario PPGR1'!#REF!)</f>
        <v>#REF!</v>
      </c>
      <c r="G566" s="507" t="s">
        <v>1642</v>
      </c>
      <c r="H566" s="497" t="str" cm="1">
        <f t="array" ref="H566">IF(Tabla1[[#This Row],[Código_Actividad]]="","",_xlfn.XLOOKUP(Tabla1[[#This Row],[Código_Actividad]],CodigoActividad,Tabla2[Actividades Programables Presupuestables],"",0))</f>
        <v>Seguimiento a los SRS a la calidad del dato del sistema de información SIPNA</v>
      </c>
      <c r="I566" s="498">
        <f>IFERROR(VLOOKUP('Formulario PPGR3'!$G566,'Formulario PPGR2'!$H$9:$V$721,15,FALSE),"")</f>
        <v>6</v>
      </c>
      <c r="J566" s="502" t="s">
        <v>2002</v>
      </c>
      <c r="K566" s="500" t="s">
        <v>2061</v>
      </c>
      <c r="L566" s="501" t="s">
        <v>2003</v>
      </c>
      <c r="M566" s="499" t="str">
        <f>IF(Tabla1[[#This Row],[Descripción]]="","",_xlfn.XLOOKUP(Tabla1[[#This Row],[Descripción]],Tabla10[Descripción],Tabla10[Unidad de Medida],"",0))</f>
        <v>galon</v>
      </c>
      <c r="N566" s="509">
        <v>120</v>
      </c>
      <c r="O566" s="511">
        <f>IF(Tabla1[[#This Row],[Descripción]]="","",_xlfn.XLOOKUP(Tabla1[[#This Row],[Descripción]],Tabla10[Descripción],Tabla10[Precio Unitario],0))</f>
        <v>240</v>
      </c>
      <c r="P566" s="511">
        <f>IF(Tabla1[[#This Row],[Cantidad de Insumos]]="","",Tabla1[[#This Row],[Precio Unitario]]*Tabla1[[#This Row],[Cantidad de Insumos]])</f>
        <v>28800</v>
      </c>
      <c r="Q566" s="511" t="str">
        <f>IF(Tabla1[[#This Row],[Descripción]]="","",_xlfn.XLOOKUP(Tabla1[[#This Row],[Descripción]],Tabla10[Descripción],Tabla10[CODIGO PRESUPUESTARIO],0))</f>
        <v>2.3.7.1.02</v>
      </c>
      <c r="R566" s="500" t="s">
        <v>2001</v>
      </c>
    </row>
    <row r="567" spans="2:18" ht="25.5">
      <c r="B567" s="190" t="e">
        <f>IF('Formulario PPGR3'!$G567="","",CONCATENATE('Formulario PPGR3'!$C567,".",'Formulario PPGR3'!$D567,".",'Formulario PPGR3'!$E567,".",'Formulario PPGR3'!$F567))</f>
        <v>#REF!</v>
      </c>
      <c r="C567" s="190" t="e">
        <f>IF('Formulario PPGR3'!$G567="","",'Formulario PPGR1'!#REF!)</f>
        <v>#REF!</v>
      </c>
      <c r="D567" s="190" t="e">
        <f>IF('Formulario PPGR3'!$G567="","",'Formulario PPGR1'!#REF!)</f>
        <v>#REF!</v>
      </c>
      <c r="E567" s="190" t="e">
        <f>IF('Formulario PPGR3'!$G567="","",'Formulario PPGR1'!#REF!)</f>
        <v>#REF!</v>
      </c>
      <c r="F567" s="190" t="e">
        <f>IF('Formulario PPGR3'!$G567="","",'Formulario PPGR1'!#REF!)</f>
        <v>#REF!</v>
      </c>
      <c r="G567" s="507" t="s">
        <v>986</v>
      </c>
      <c r="H567" s="497" t="str" cm="1">
        <f t="array" ref="H567">IF(Tabla1[[#This Row],[Código_Actividad]]="","",_xlfn.XLOOKUP(Tabla1[[#This Row],[Código_Actividad]],CodigoActividad,Tabla2[Actividades Programables Presupuestables],"",0))</f>
        <v>Validación a los SRS sobre el proceso de monitoreo a los EES del PNA</v>
      </c>
      <c r="I567" s="498">
        <f>IFERROR(VLOOKUP('Formulario PPGR3'!$G567,'Formulario PPGR2'!$H$9:$V$721,15,FALSE),"")</f>
        <v>6</v>
      </c>
      <c r="J567" s="502" t="s">
        <v>2004</v>
      </c>
      <c r="K567" s="500" t="s">
        <v>2060</v>
      </c>
      <c r="L567" s="501" t="s">
        <v>2006</v>
      </c>
      <c r="M567" s="499" t="str">
        <f>IF(Tabla1[[#This Row],[Descripción]]="","",_xlfn.XLOOKUP(Tabla1[[#This Row],[Descripción]],Tabla10[Descripción],Tabla10[Unidad de Medida],"",0))</f>
        <v>Depósito</v>
      </c>
      <c r="N567" s="509">
        <v>12</v>
      </c>
      <c r="O567" s="511">
        <f>IF(Tabla1[[#This Row],[Descripción]]="","",_xlfn.XLOOKUP(Tabla1[[#This Row],[Descripción]],Tabla10[Descripción],Tabla10[Precio Unitario],0))</f>
        <v>1700</v>
      </c>
      <c r="P567" s="511">
        <f>IF(Tabla1[[#This Row],[Cantidad de Insumos]]="","",Tabla1[[#This Row],[Precio Unitario]]*Tabla1[[#This Row],[Cantidad de Insumos]])</f>
        <v>20400</v>
      </c>
      <c r="Q567" s="511" t="str">
        <f>IF(Tabla1[[#This Row],[Descripción]]="","",_xlfn.XLOOKUP(Tabla1[[#This Row],[Descripción]],Tabla10[Descripción],Tabla10[CODIGO PRESUPUESTARIO],0))</f>
        <v>2.2.3.1.01</v>
      </c>
      <c r="R567" s="500" t="s">
        <v>2001</v>
      </c>
    </row>
    <row r="568" spans="2:18" ht="25.5">
      <c r="B568" s="190" t="e">
        <f>IF('Formulario PPGR3'!$G568="","",CONCATENATE('Formulario PPGR3'!$C568,".",'Formulario PPGR3'!$D568,".",'Formulario PPGR3'!$E568,".",'Formulario PPGR3'!$F568))</f>
        <v>#REF!</v>
      </c>
      <c r="C568" s="190" t="e">
        <f>IF('Formulario PPGR3'!$G568="","",'Formulario PPGR1'!#REF!)</f>
        <v>#REF!</v>
      </c>
      <c r="D568" s="190" t="e">
        <f>IF('Formulario PPGR3'!$G568="","",'Formulario PPGR1'!#REF!)</f>
        <v>#REF!</v>
      </c>
      <c r="E568" s="190" t="e">
        <f>IF('Formulario PPGR3'!$G568="","",'Formulario PPGR1'!#REF!)</f>
        <v>#REF!</v>
      </c>
      <c r="F568" s="190" t="e">
        <f>IF('Formulario PPGR3'!$G568="","",'Formulario PPGR1'!#REF!)</f>
        <v>#REF!</v>
      </c>
      <c r="G568" s="507" t="s">
        <v>986</v>
      </c>
      <c r="H568" s="497" t="str" cm="1">
        <f t="array" ref="H568">IF(Tabla1[[#This Row],[Código_Actividad]]="","",_xlfn.XLOOKUP(Tabla1[[#This Row],[Código_Actividad]],CodigoActividad,Tabla2[Actividades Programables Presupuestables],"",0))</f>
        <v>Validación a los SRS sobre el proceso de monitoreo a los EES del PNA</v>
      </c>
      <c r="I568" s="498">
        <f>IFERROR(VLOOKUP('Formulario PPGR3'!$G568,'Formulario PPGR2'!$H$9:$V$721,15,FALSE),"")</f>
        <v>6</v>
      </c>
      <c r="J568" s="502" t="s">
        <v>2004</v>
      </c>
      <c r="K568" s="500" t="s">
        <v>2060</v>
      </c>
      <c r="L568" s="501" t="s">
        <v>2007</v>
      </c>
      <c r="M568" s="499" t="str">
        <f>IF(Tabla1[[#This Row],[Descripción]]="","",_xlfn.XLOOKUP(Tabla1[[#This Row],[Descripción]],Tabla10[Descripción],Tabla10[Unidad de Medida],"",0))</f>
        <v>Depósito</v>
      </c>
      <c r="N568" s="509">
        <v>6</v>
      </c>
      <c r="O568" s="511">
        <f>IF(Tabla1[[#This Row],[Descripción]]="","",_xlfn.XLOOKUP(Tabla1[[#This Row],[Descripción]],Tabla10[Descripción],Tabla10[Precio Unitario],0))</f>
        <v>1900</v>
      </c>
      <c r="P568" s="511">
        <f>IF(Tabla1[[#This Row],[Cantidad de Insumos]]="","",Tabla1[[#This Row],[Precio Unitario]]*Tabla1[[#This Row],[Cantidad de Insumos]])</f>
        <v>11400</v>
      </c>
      <c r="Q568" s="511" t="str">
        <f>IF(Tabla1[[#This Row],[Descripción]]="","",_xlfn.XLOOKUP(Tabla1[[#This Row],[Descripción]],Tabla10[Descripción],Tabla10[CODIGO PRESUPUESTARIO],0))</f>
        <v>2.2.3.1.01</v>
      </c>
      <c r="R568" s="500" t="s">
        <v>2001</v>
      </c>
    </row>
    <row r="569" spans="2:18" ht="25.5">
      <c r="B569" s="190" t="e">
        <f>IF('Formulario PPGR3'!$G569="","",CONCATENATE('Formulario PPGR3'!$C569,".",'Formulario PPGR3'!$D569,".",'Formulario PPGR3'!$E569,".",'Formulario PPGR3'!$F569))</f>
        <v>#REF!</v>
      </c>
      <c r="C569" s="190" t="e">
        <f>IF('Formulario PPGR3'!$G569="","",'Formulario PPGR1'!#REF!)</f>
        <v>#REF!</v>
      </c>
      <c r="D569" s="190" t="e">
        <f>IF('Formulario PPGR3'!$G569="","",'Formulario PPGR1'!#REF!)</f>
        <v>#REF!</v>
      </c>
      <c r="E569" s="190" t="e">
        <f>IF('Formulario PPGR3'!$G569="","",'Formulario PPGR1'!#REF!)</f>
        <v>#REF!</v>
      </c>
      <c r="F569" s="190" t="e">
        <f>IF('Formulario PPGR3'!$G569="","",'Formulario PPGR1'!#REF!)</f>
        <v>#REF!</v>
      </c>
      <c r="G569" s="507" t="s">
        <v>986</v>
      </c>
      <c r="H569" s="497" t="str" cm="1">
        <f t="array" ref="H569">IF(Tabla1[[#This Row],[Código_Actividad]]="","",_xlfn.XLOOKUP(Tabla1[[#This Row],[Código_Actividad]],CodigoActividad,Tabla2[Actividades Programables Presupuestables],"",0))</f>
        <v>Validación a los SRS sobre el proceso de monitoreo a los EES del PNA</v>
      </c>
      <c r="I569" s="498">
        <f>IFERROR(VLOOKUP('Formulario PPGR3'!$G569,'Formulario PPGR2'!$H$9:$V$721,15,FALSE),"")</f>
        <v>6</v>
      </c>
      <c r="J569" s="502" t="s">
        <v>2002</v>
      </c>
      <c r="K569" s="500" t="s">
        <v>2061</v>
      </c>
      <c r="L569" s="501" t="s">
        <v>2003</v>
      </c>
      <c r="M569" s="499" t="str">
        <f>IF(Tabla1[[#This Row],[Descripción]]="","",_xlfn.XLOOKUP(Tabla1[[#This Row],[Descripción]],Tabla10[Descripción],Tabla10[Unidad de Medida],"",0))</f>
        <v>galon</v>
      </c>
      <c r="N569" s="509">
        <v>120</v>
      </c>
      <c r="O569" s="511">
        <f>IF(Tabla1[[#This Row],[Descripción]]="","",_xlfn.XLOOKUP(Tabla1[[#This Row],[Descripción]],Tabla10[Descripción],Tabla10[Precio Unitario],0))</f>
        <v>240</v>
      </c>
      <c r="P569" s="511">
        <f>IF(Tabla1[[#This Row],[Cantidad de Insumos]]="","",Tabla1[[#This Row],[Precio Unitario]]*Tabla1[[#This Row],[Cantidad de Insumos]])</f>
        <v>28800</v>
      </c>
      <c r="Q569" s="511" t="str">
        <f>IF(Tabla1[[#This Row],[Descripción]]="","",_xlfn.XLOOKUP(Tabla1[[#This Row],[Descripción]],Tabla10[Descripción],Tabla10[CODIGO PRESUPUESTARIO],0))</f>
        <v>2.3.7.1.02</v>
      </c>
      <c r="R569" s="500" t="s">
        <v>2001</v>
      </c>
    </row>
    <row r="570" spans="2:18" ht="25.5">
      <c r="B570" s="190" t="e">
        <f>IF('Formulario PPGR3'!$G570="","",CONCATENATE('Formulario PPGR3'!$C570,".",'Formulario PPGR3'!$D570,".",'Formulario PPGR3'!$E570,".",'Formulario PPGR3'!$F570))</f>
        <v>#REF!</v>
      </c>
      <c r="C570" s="190" t="e">
        <f>IF('Formulario PPGR3'!$G570="","",'Formulario PPGR1'!#REF!)</f>
        <v>#REF!</v>
      </c>
      <c r="D570" s="190" t="e">
        <f>IF('Formulario PPGR3'!$G570="","",'Formulario PPGR1'!#REF!)</f>
        <v>#REF!</v>
      </c>
      <c r="E570" s="190" t="e">
        <f>IF('Formulario PPGR3'!$G570="","",'Formulario PPGR1'!#REF!)</f>
        <v>#REF!</v>
      </c>
      <c r="F570" s="190" t="e">
        <f>IF('Formulario PPGR3'!$G570="","",'Formulario PPGR1'!#REF!)</f>
        <v>#REF!</v>
      </c>
      <c r="G570" s="507" t="s">
        <v>989</v>
      </c>
      <c r="H570" s="497" t="str" cm="1">
        <f t="array" ref="H570">IF(Tabla1[[#This Row],[Código_Actividad]]="","",_xlfn.XLOOKUP(Tabla1[[#This Row],[Código_Actividad]],CodigoActividad,Tabla2[Actividades Programables Presupuestables],"",0))</f>
        <v>Seguimiento a los SRS sobre el proceso de monitoreo a los EES del PNA</v>
      </c>
      <c r="I570" s="498">
        <f>IFERROR(VLOOKUP('Formulario PPGR3'!$G570,'Formulario PPGR2'!$H$9:$V$721,15,FALSE),"")</f>
        <v>2</v>
      </c>
      <c r="J570" s="502" t="s">
        <v>2004</v>
      </c>
      <c r="K570" s="500" t="s">
        <v>2060</v>
      </c>
      <c r="L570" s="501" t="s">
        <v>2006</v>
      </c>
      <c r="M570" s="499" t="str">
        <f>IF(Tabla1[[#This Row],[Descripción]]="","",_xlfn.XLOOKUP(Tabla1[[#This Row],[Descripción]],Tabla10[Descripción],Tabla10[Unidad de Medida],"",0))</f>
        <v>Depósito</v>
      </c>
      <c r="N570" s="509">
        <v>4</v>
      </c>
      <c r="O570" s="511">
        <f>IF(Tabla1[[#This Row],[Descripción]]="","",_xlfn.XLOOKUP(Tabla1[[#This Row],[Descripción]],Tabla10[Descripción],Tabla10[Precio Unitario],0))</f>
        <v>1700</v>
      </c>
      <c r="P570" s="511">
        <f>IF(Tabla1[[#This Row],[Cantidad de Insumos]]="","",Tabla1[[#This Row],[Precio Unitario]]*Tabla1[[#This Row],[Cantidad de Insumos]])</f>
        <v>6800</v>
      </c>
      <c r="Q570" s="511" t="str">
        <f>IF(Tabla1[[#This Row],[Descripción]]="","",_xlfn.XLOOKUP(Tabla1[[#This Row],[Descripción]],Tabla10[Descripción],Tabla10[CODIGO PRESUPUESTARIO],0))</f>
        <v>2.2.3.1.01</v>
      </c>
      <c r="R570" s="500" t="s">
        <v>2001</v>
      </c>
    </row>
    <row r="571" spans="2:18" ht="25.5">
      <c r="B571" s="190" t="e">
        <f>IF('Formulario PPGR3'!$G571="","",CONCATENATE('Formulario PPGR3'!$C571,".",'Formulario PPGR3'!$D571,".",'Formulario PPGR3'!$E571,".",'Formulario PPGR3'!$F571))</f>
        <v>#REF!</v>
      </c>
      <c r="C571" s="190" t="e">
        <f>IF('Formulario PPGR3'!$G571="","",'Formulario PPGR1'!#REF!)</f>
        <v>#REF!</v>
      </c>
      <c r="D571" s="190" t="e">
        <f>IF('Formulario PPGR3'!$G571="","",'Formulario PPGR1'!#REF!)</f>
        <v>#REF!</v>
      </c>
      <c r="E571" s="190" t="e">
        <f>IF('Formulario PPGR3'!$G571="","",'Formulario PPGR1'!#REF!)</f>
        <v>#REF!</v>
      </c>
      <c r="F571" s="190" t="e">
        <f>IF('Formulario PPGR3'!$G571="","",'Formulario PPGR1'!#REF!)</f>
        <v>#REF!</v>
      </c>
      <c r="G571" s="507" t="s">
        <v>989</v>
      </c>
      <c r="H571" s="497" t="str" cm="1">
        <f t="array" ref="H571">IF(Tabla1[[#This Row],[Código_Actividad]]="","",_xlfn.XLOOKUP(Tabla1[[#This Row],[Código_Actividad]],CodigoActividad,Tabla2[Actividades Programables Presupuestables],"",0))</f>
        <v>Seguimiento a los SRS sobre el proceso de monitoreo a los EES del PNA</v>
      </c>
      <c r="I571" s="498">
        <f>IFERROR(VLOOKUP('Formulario PPGR3'!$G571,'Formulario PPGR2'!$H$9:$V$721,15,FALSE),"")</f>
        <v>2</v>
      </c>
      <c r="J571" s="502" t="s">
        <v>2004</v>
      </c>
      <c r="K571" s="500" t="s">
        <v>2060</v>
      </c>
      <c r="L571" s="501" t="s">
        <v>2007</v>
      </c>
      <c r="M571" s="499" t="str">
        <f>IF(Tabla1[[#This Row],[Descripción]]="","",_xlfn.XLOOKUP(Tabla1[[#This Row],[Descripción]],Tabla10[Descripción],Tabla10[Unidad de Medida],"",0))</f>
        <v>Depósito</v>
      </c>
      <c r="N571" s="509">
        <v>2</v>
      </c>
      <c r="O571" s="511">
        <f>IF(Tabla1[[#This Row],[Descripción]]="","",_xlfn.XLOOKUP(Tabla1[[#This Row],[Descripción]],Tabla10[Descripción],Tabla10[Precio Unitario],0))</f>
        <v>1900</v>
      </c>
      <c r="P571" s="511">
        <f>IF(Tabla1[[#This Row],[Cantidad de Insumos]]="","",Tabla1[[#This Row],[Precio Unitario]]*Tabla1[[#This Row],[Cantidad de Insumos]])</f>
        <v>3800</v>
      </c>
      <c r="Q571" s="511" t="str">
        <f>IF(Tabla1[[#This Row],[Descripción]]="","",_xlfn.XLOOKUP(Tabla1[[#This Row],[Descripción]],Tabla10[Descripción],Tabla10[CODIGO PRESUPUESTARIO],0))</f>
        <v>2.2.3.1.01</v>
      </c>
      <c r="R571" s="500" t="s">
        <v>2001</v>
      </c>
    </row>
    <row r="572" spans="2:18" ht="25.5">
      <c r="B572" s="190" t="e">
        <f>IF('Formulario PPGR3'!$G572="","",CONCATENATE('Formulario PPGR3'!$C572,".",'Formulario PPGR3'!$D572,".",'Formulario PPGR3'!$E572,".",'Formulario PPGR3'!$F572))</f>
        <v>#REF!</v>
      </c>
      <c r="C572" s="190" t="e">
        <f>IF('Formulario PPGR3'!$G572="","",'Formulario PPGR1'!#REF!)</f>
        <v>#REF!</v>
      </c>
      <c r="D572" s="190" t="e">
        <f>IF('Formulario PPGR3'!$G572="","",'Formulario PPGR1'!#REF!)</f>
        <v>#REF!</v>
      </c>
      <c r="E572" s="190" t="e">
        <f>IF('Formulario PPGR3'!$G572="","",'Formulario PPGR1'!#REF!)</f>
        <v>#REF!</v>
      </c>
      <c r="F572" s="190" t="e">
        <f>IF('Formulario PPGR3'!$G572="","",'Formulario PPGR1'!#REF!)</f>
        <v>#REF!</v>
      </c>
      <c r="G572" s="507" t="s">
        <v>989</v>
      </c>
      <c r="H572" s="497" t="str" cm="1">
        <f t="array" ref="H572">IF(Tabla1[[#This Row],[Código_Actividad]]="","",_xlfn.XLOOKUP(Tabla1[[#This Row],[Código_Actividad]],CodigoActividad,Tabla2[Actividades Programables Presupuestables],"",0))</f>
        <v>Seguimiento a los SRS sobre el proceso de monitoreo a los EES del PNA</v>
      </c>
      <c r="I572" s="498">
        <f>IFERROR(VLOOKUP('Formulario PPGR3'!$G572,'Formulario PPGR2'!$H$9:$V$721,15,FALSE),"")</f>
        <v>2</v>
      </c>
      <c r="J572" s="502" t="s">
        <v>2002</v>
      </c>
      <c r="K572" s="500" t="s">
        <v>2061</v>
      </c>
      <c r="L572" s="501" t="s">
        <v>2003</v>
      </c>
      <c r="M572" s="499" t="str">
        <f>IF(Tabla1[[#This Row],[Descripción]]="","",_xlfn.XLOOKUP(Tabla1[[#This Row],[Descripción]],Tabla10[Descripción],Tabla10[Unidad de Medida],"",0))</f>
        <v>galon</v>
      </c>
      <c r="N572" s="509">
        <v>50</v>
      </c>
      <c r="O572" s="511">
        <f>IF(Tabla1[[#This Row],[Descripción]]="","",_xlfn.XLOOKUP(Tabla1[[#This Row],[Descripción]],Tabla10[Descripción],Tabla10[Precio Unitario],0))</f>
        <v>240</v>
      </c>
      <c r="P572" s="511">
        <f>IF(Tabla1[[#This Row],[Cantidad de Insumos]]="","",Tabla1[[#This Row],[Precio Unitario]]*Tabla1[[#This Row],[Cantidad de Insumos]])</f>
        <v>12000</v>
      </c>
      <c r="Q572" s="511" t="str">
        <f>IF(Tabla1[[#This Row],[Descripción]]="","",_xlfn.XLOOKUP(Tabla1[[#This Row],[Descripción]],Tabla10[Descripción],Tabla10[CODIGO PRESUPUESTARIO],0))</f>
        <v>2.3.7.1.02</v>
      </c>
      <c r="R572" s="500" t="s">
        <v>2001</v>
      </c>
    </row>
    <row r="573" spans="2:18" ht="38.25">
      <c r="B573" s="190" t="e">
        <f>IF('Formulario PPGR3'!$G573="","",CONCATENATE('Formulario PPGR3'!$C573,".",'Formulario PPGR3'!$D573,".",'Formulario PPGR3'!$E573,".",'Formulario PPGR3'!$F573))</f>
        <v>#REF!</v>
      </c>
      <c r="C573" s="190" t="e">
        <f>IF('Formulario PPGR3'!$G573="","",'Formulario PPGR1'!#REF!)</f>
        <v>#REF!</v>
      </c>
      <c r="D573" s="190" t="e">
        <f>IF('Formulario PPGR3'!$G573="","",'Formulario PPGR1'!#REF!)</f>
        <v>#REF!</v>
      </c>
      <c r="E573" s="190" t="e">
        <f>IF('Formulario PPGR3'!$G573="","",'Formulario PPGR1'!#REF!)</f>
        <v>#REF!</v>
      </c>
      <c r="F573" s="190" t="e">
        <f>IF('Formulario PPGR3'!$G573="","",'Formulario PPGR1'!#REF!)</f>
        <v>#REF!</v>
      </c>
      <c r="G573" s="507" t="s">
        <v>502</v>
      </c>
      <c r="H573" s="497" t="str" cm="1">
        <f t="array" ref="H573">IF(Tabla1[[#This Row],[Código_Actividad]]="","",_xlfn.XLOOKUP(Tabla1[[#This Row],[Código_Actividad]],CodigoActividad,Tabla2[Actividades Programables Presupuestables],"",0))</f>
        <v xml:space="preserve">Acompañamiento a los SRS para el seguimiento a pacientes con Enfermedades Crónicas No Transmisibles </v>
      </c>
      <c r="I573" s="498">
        <f>IFERROR(VLOOKUP('Formulario PPGR3'!$G573,'Formulario PPGR2'!$H$9:$V$721,15,FALSE),"")</f>
        <v>3</v>
      </c>
      <c r="J573" s="502" t="s">
        <v>2004</v>
      </c>
      <c r="K573" s="500" t="s">
        <v>2060</v>
      </c>
      <c r="L573" s="501" t="s">
        <v>2006</v>
      </c>
      <c r="M573" s="499" t="str">
        <f>IF(Tabla1[[#This Row],[Descripción]]="","",_xlfn.XLOOKUP(Tabla1[[#This Row],[Descripción]],Tabla10[Descripción],Tabla10[Unidad de Medida],"",0))</f>
        <v>Depósito</v>
      </c>
      <c r="N573" s="509">
        <v>6</v>
      </c>
      <c r="O573" s="511">
        <f>IF(Tabla1[[#This Row],[Descripción]]="","",_xlfn.XLOOKUP(Tabla1[[#This Row],[Descripción]],Tabla10[Descripción],Tabla10[Precio Unitario],0))</f>
        <v>1700</v>
      </c>
      <c r="P573" s="511">
        <f>IF(Tabla1[[#This Row],[Cantidad de Insumos]]="","",Tabla1[[#This Row],[Precio Unitario]]*Tabla1[[#This Row],[Cantidad de Insumos]])</f>
        <v>10200</v>
      </c>
      <c r="Q573" s="511" t="str">
        <f>IF(Tabla1[[#This Row],[Descripción]]="","",_xlfn.XLOOKUP(Tabla1[[#This Row],[Descripción]],Tabla10[Descripción],Tabla10[CODIGO PRESUPUESTARIO],0))</f>
        <v>2.2.3.1.01</v>
      </c>
      <c r="R573" s="500" t="s">
        <v>2001</v>
      </c>
    </row>
    <row r="574" spans="2:18" ht="38.25">
      <c r="B574" s="190" t="e">
        <f>IF('Formulario PPGR3'!$G574="","",CONCATENATE('Formulario PPGR3'!$C574,".",'Formulario PPGR3'!$D574,".",'Formulario PPGR3'!$E574,".",'Formulario PPGR3'!$F574))</f>
        <v>#REF!</v>
      </c>
      <c r="C574" s="190" t="e">
        <f>IF('Formulario PPGR3'!$G574="","",'Formulario PPGR1'!#REF!)</f>
        <v>#REF!</v>
      </c>
      <c r="D574" s="190" t="e">
        <f>IF('Formulario PPGR3'!$G574="","",'Formulario PPGR1'!#REF!)</f>
        <v>#REF!</v>
      </c>
      <c r="E574" s="190" t="e">
        <f>IF('Formulario PPGR3'!$G574="","",'Formulario PPGR1'!#REF!)</f>
        <v>#REF!</v>
      </c>
      <c r="F574" s="190" t="e">
        <f>IF('Formulario PPGR3'!$G574="","",'Formulario PPGR1'!#REF!)</f>
        <v>#REF!</v>
      </c>
      <c r="G574" s="507" t="s">
        <v>502</v>
      </c>
      <c r="H574" s="497" t="str" cm="1">
        <f t="array" ref="H574">IF(Tabla1[[#This Row],[Código_Actividad]]="","",_xlfn.XLOOKUP(Tabla1[[#This Row],[Código_Actividad]],CodigoActividad,Tabla2[Actividades Programables Presupuestables],"",0))</f>
        <v xml:space="preserve">Acompañamiento a los SRS para el seguimiento a pacientes con Enfermedades Crónicas No Transmisibles </v>
      </c>
      <c r="I574" s="498">
        <f>IFERROR(VLOOKUP('Formulario PPGR3'!$G574,'Formulario PPGR2'!$H$9:$V$721,15,FALSE),"")</f>
        <v>3</v>
      </c>
      <c r="J574" s="502" t="s">
        <v>2004</v>
      </c>
      <c r="K574" s="500" t="s">
        <v>2060</v>
      </c>
      <c r="L574" s="501" t="s">
        <v>2007</v>
      </c>
      <c r="M574" s="499" t="str">
        <f>IF(Tabla1[[#This Row],[Descripción]]="","",_xlfn.XLOOKUP(Tabla1[[#This Row],[Descripción]],Tabla10[Descripción],Tabla10[Unidad de Medida],"",0))</f>
        <v>Depósito</v>
      </c>
      <c r="N574" s="509">
        <v>3</v>
      </c>
      <c r="O574" s="511">
        <f>IF(Tabla1[[#This Row],[Descripción]]="","",_xlfn.XLOOKUP(Tabla1[[#This Row],[Descripción]],Tabla10[Descripción],Tabla10[Precio Unitario],0))</f>
        <v>1900</v>
      </c>
      <c r="P574" s="511">
        <f>IF(Tabla1[[#This Row],[Cantidad de Insumos]]="","",Tabla1[[#This Row],[Precio Unitario]]*Tabla1[[#This Row],[Cantidad de Insumos]])</f>
        <v>5700</v>
      </c>
      <c r="Q574" s="511" t="str">
        <f>IF(Tabla1[[#This Row],[Descripción]]="","",_xlfn.XLOOKUP(Tabla1[[#This Row],[Descripción]],Tabla10[Descripción],Tabla10[CODIGO PRESUPUESTARIO],0))</f>
        <v>2.2.3.1.01</v>
      </c>
      <c r="R574" s="500" t="s">
        <v>2001</v>
      </c>
    </row>
    <row r="575" spans="2:18" ht="38.25">
      <c r="B575" s="190" t="e">
        <f>IF('Formulario PPGR3'!$G575="","",CONCATENATE('Formulario PPGR3'!$C575,".",'Formulario PPGR3'!$D575,".",'Formulario PPGR3'!$E575,".",'Formulario PPGR3'!$F575))</f>
        <v>#REF!</v>
      </c>
      <c r="C575" s="190" t="e">
        <f>IF('Formulario PPGR3'!$G575="","",'Formulario PPGR1'!#REF!)</f>
        <v>#REF!</v>
      </c>
      <c r="D575" s="190" t="e">
        <f>IF('Formulario PPGR3'!$G575="","",'Formulario PPGR1'!#REF!)</f>
        <v>#REF!</v>
      </c>
      <c r="E575" s="190" t="e">
        <f>IF('Formulario PPGR3'!$G575="","",'Formulario PPGR1'!#REF!)</f>
        <v>#REF!</v>
      </c>
      <c r="F575" s="190" t="e">
        <f>IF('Formulario PPGR3'!$G575="","",'Formulario PPGR1'!#REF!)</f>
        <v>#REF!</v>
      </c>
      <c r="G575" s="507" t="s">
        <v>502</v>
      </c>
      <c r="H575" s="497" t="str" cm="1">
        <f t="array" ref="H575">IF(Tabla1[[#This Row],[Código_Actividad]]="","",_xlfn.XLOOKUP(Tabla1[[#This Row],[Código_Actividad]],CodigoActividad,Tabla2[Actividades Programables Presupuestables],"",0))</f>
        <v xml:space="preserve">Acompañamiento a los SRS para el seguimiento a pacientes con Enfermedades Crónicas No Transmisibles </v>
      </c>
      <c r="I575" s="498">
        <f>IFERROR(VLOOKUP('Formulario PPGR3'!$G575,'Formulario PPGR2'!$H$9:$V$721,15,FALSE),"")</f>
        <v>3</v>
      </c>
      <c r="J575" s="502" t="s">
        <v>2002</v>
      </c>
      <c r="K575" s="500" t="s">
        <v>2061</v>
      </c>
      <c r="L575" s="501" t="s">
        <v>2003</v>
      </c>
      <c r="M575" s="499" t="str">
        <f>IF(Tabla1[[#This Row],[Descripción]]="","",_xlfn.XLOOKUP(Tabla1[[#This Row],[Descripción]],Tabla10[Descripción],Tabla10[Unidad de Medida],"",0))</f>
        <v>galon</v>
      </c>
      <c r="N575" s="509">
        <v>75</v>
      </c>
      <c r="O575" s="511">
        <f>IF(Tabla1[[#This Row],[Descripción]]="","",_xlfn.XLOOKUP(Tabla1[[#This Row],[Descripción]],Tabla10[Descripción],Tabla10[Precio Unitario],0))</f>
        <v>240</v>
      </c>
      <c r="P575" s="511">
        <f>IF(Tabla1[[#This Row],[Cantidad de Insumos]]="","",Tabla1[[#This Row],[Precio Unitario]]*Tabla1[[#This Row],[Cantidad de Insumos]])</f>
        <v>18000</v>
      </c>
      <c r="Q575" s="511" t="str">
        <f>IF(Tabla1[[#This Row],[Descripción]]="","",_xlfn.XLOOKUP(Tabla1[[#This Row],[Descripción]],Tabla10[Descripción],Tabla10[CODIGO PRESUPUESTARIO],0))</f>
        <v>2.3.7.1.02</v>
      </c>
      <c r="R575" s="500" t="s">
        <v>2001</v>
      </c>
    </row>
    <row r="576" spans="2:18" ht="25.5">
      <c r="B576" s="190" t="e">
        <f>IF('Formulario PPGR3'!$G576="","",CONCATENATE('Formulario PPGR3'!$C576,".",'Formulario PPGR3'!$D576,".",'Formulario PPGR3'!$E576,".",'Formulario PPGR3'!$F576))</f>
        <v>#REF!</v>
      </c>
      <c r="C576" s="190" t="e">
        <f>IF('Formulario PPGR3'!$G576="","",'Formulario PPGR1'!#REF!)</f>
        <v>#REF!</v>
      </c>
      <c r="D576" s="190" t="e">
        <f>IF('Formulario PPGR3'!$G576="","",'Formulario PPGR1'!#REF!)</f>
        <v>#REF!</v>
      </c>
      <c r="E576" s="190" t="e">
        <f>IF('Formulario PPGR3'!$G576="","",'Formulario PPGR1'!#REF!)</f>
        <v>#REF!</v>
      </c>
      <c r="F576" s="190" t="e">
        <f>IF('Formulario PPGR3'!$G576="","",'Formulario PPGR1'!#REF!)</f>
        <v>#REF!</v>
      </c>
      <c r="G576" s="507" t="s">
        <v>505</v>
      </c>
      <c r="H576" s="497" t="str" cm="1">
        <f t="array" ref="H576">IF(Tabla1[[#This Row],[Código_Actividad]]="","",_xlfn.XLOOKUP(Tabla1[[#This Row],[Código_Actividad]],CodigoActividad,Tabla2[Actividades Programables Presupuestables],"",0))</f>
        <v xml:space="preserve">Seguimiento a la capacitación a los SRS para la expansión de la  Estrategia HEARTS </v>
      </c>
      <c r="I576" s="498">
        <f>IFERROR(VLOOKUP('Formulario PPGR3'!$G576,'Formulario PPGR2'!$H$9:$V$721,15,FALSE),"")</f>
        <v>2</v>
      </c>
      <c r="J576" s="502" t="s">
        <v>2004</v>
      </c>
      <c r="K576" s="500" t="s">
        <v>2060</v>
      </c>
      <c r="L576" s="501" t="s">
        <v>2006</v>
      </c>
      <c r="M576" s="499" t="str">
        <f>IF(Tabla1[[#This Row],[Descripción]]="","",_xlfn.XLOOKUP(Tabla1[[#This Row],[Descripción]],Tabla10[Descripción],Tabla10[Unidad de Medida],"",0))</f>
        <v>Depósito</v>
      </c>
      <c r="N576" s="509">
        <v>4</v>
      </c>
      <c r="O576" s="511">
        <f>IF(Tabla1[[#This Row],[Descripción]]="","",_xlfn.XLOOKUP(Tabla1[[#This Row],[Descripción]],Tabla10[Descripción],Tabla10[Precio Unitario],0))</f>
        <v>1700</v>
      </c>
      <c r="P576" s="511">
        <f>IF(Tabla1[[#This Row],[Cantidad de Insumos]]="","",Tabla1[[#This Row],[Precio Unitario]]*Tabla1[[#This Row],[Cantidad de Insumos]])</f>
        <v>6800</v>
      </c>
      <c r="Q576" s="511" t="str">
        <f>IF(Tabla1[[#This Row],[Descripción]]="","",_xlfn.XLOOKUP(Tabla1[[#This Row],[Descripción]],Tabla10[Descripción],Tabla10[CODIGO PRESUPUESTARIO],0))</f>
        <v>2.2.3.1.01</v>
      </c>
      <c r="R576" s="500" t="s">
        <v>2001</v>
      </c>
    </row>
    <row r="577" spans="2:18" ht="25.5">
      <c r="B577" s="190" t="e">
        <f>IF('Formulario PPGR3'!$G577="","",CONCATENATE('Formulario PPGR3'!$C577,".",'Formulario PPGR3'!$D577,".",'Formulario PPGR3'!$E577,".",'Formulario PPGR3'!$F577))</f>
        <v>#REF!</v>
      </c>
      <c r="C577" s="190" t="e">
        <f>IF('Formulario PPGR3'!$G577="","",'Formulario PPGR1'!#REF!)</f>
        <v>#REF!</v>
      </c>
      <c r="D577" s="190" t="e">
        <f>IF('Formulario PPGR3'!$G577="","",'Formulario PPGR1'!#REF!)</f>
        <v>#REF!</v>
      </c>
      <c r="E577" s="190" t="e">
        <f>IF('Formulario PPGR3'!$G577="","",'Formulario PPGR1'!#REF!)</f>
        <v>#REF!</v>
      </c>
      <c r="F577" s="190" t="e">
        <f>IF('Formulario PPGR3'!$G577="","",'Formulario PPGR1'!#REF!)</f>
        <v>#REF!</v>
      </c>
      <c r="G577" s="507" t="s">
        <v>505</v>
      </c>
      <c r="H577" s="497" t="str" cm="1">
        <f t="array" ref="H577">IF(Tabla1[[#This Row],[Código_Actividad]]="","",_xlfn.XLOOKUP(Tabla1[[#This Row],[Código_Actividad]],CodigoActividad,Tabla2[Actividades Programables Presupuestables],"",0))</f>
        <v xml:space="preserve">Seguimiento a la capacitación a los SRS para la expansión de la  Estrategia HEARTS </v>
      </c>
      <c r="I577" s="498">
        <f>IFERROR(VLOOKUP('Formulario PPGR3'!$G577,'Formulario PPGR2'!$H$9:$V$721,15,FALSE),"")</f>
        <v>2</v>
      </c>
      <c r="J577" s="502" t="s">
        <v>2004</v>
      </c>
      <c r="K577" s="500" t="s">
        <v>2060</v>
      </c>
      <c r="L577" s="501" t="s">
        <v>2007</v>
      </c>
      <c r="M577" s="499" t="str">
        <f>IF(Tabla1[[#This Row],[Descripción]]="","",_xlfn.XLOOKUP(Tabla1[[#This Row],[Descripción]],Tabla10[Descripción],Tabla10[Unidad de Medida],"",0))</f>
        <v>Depósito</v>
      </c>
      <c r="N577" s="509">
        <v>2</v>
      </c>
      <c r="O577" s="511">
        <f>IF(Tabla1[[#This Row],[Descripción]]="","",_xlfn.XLOOKUP(Tabla1[[#This Row],[Descripción]],Tabla10[Descripción],Tabla10[Precio Unitario],0))</f>
        <v>1900</v>
      </c>
      <c r="P577" s="511">
        <f>IF(Tabla1[[#This Row],[Cantidad de Insumos]]="","",Tabla1[[#This Row],[Precio Unitario]]*Tabla1[[#This Row],[Cantidad de Insumos]])</f>
        <v>3800</v>
      </c>
      <c r="Q577" s="511" t="str">
        <f>IF(Tabla1[[#This Row],[Descripción]]="","",_xlfn.XLOOKUP(Tabla1[[#This Row],[Descripción]],Tabla10[Descripción],Tabla10[CODIGO PRESUPUESTARIO],0))</f>
        <v>2.2.3.1.01</v>
      </c>
      <c r="R577" s="500" t="s">
        <v>2001</v>
      </c>
    </row>
    <row r="578" spans="2:18" ht="25.5">
      <c r="B578" s="190" t="e">
        <f>IF('Formulario PPGR3'!$G578="","",CONCATENATE('Formulario PPGR3'!$C578,".",'Formulario PPGR3'!$D578,".",'Formulario PPGR3'!$E578,".",'Formulario PPGR3'!$F578))</f>
        <v>#REF!</v>
      </c>
      <c r="C578" s="190" t="e">
        <f>IF('Formulario PPGR3'!$G578="","",'Formulario PPGR1'!#REF!)</f>
        <v>#REF!</v>
      </c>
      <c r="D578" s="190" t="e">
        <f>IF('Formulario PPGR3'!$G578="","",'Formulario PPGR1'!#REF!)</f>
        <v>#REF!</v>
      </c>
      <c r="E578" s="190" t="e">
        <f>IF('Formulario PPGR3'!$G578="","",'Formulario PPGR1'!#REF!)</f>
        <v>#REF!</v>
      </c>
      <c r="F578" s="190" t="e">
        <f>IF('Formulario PPGR3'!$G578="","",'Formulario PPGR1'!#REF!)</f>
        <v>#REF!</v>
      </c>
      <c r="G578" s="507" t="s">
        <v>505</v>
      </c>
      <c r="H578" s="497" t="str" cm="1">
        <f t="array" ref="H578">IF(Tabla1[[#This Row],[Código_Actividad]]="","",_xlfn.XLOOKUP(Tabla1[[#This Row],[Código_Actividad]],CodigoActividad,Tabla2[Actividades Programables Presupuestables],"",0))</f>
        <v xml:space="preserve">Seguimiento a la capacitación a los SRS para la expansión de la  Estrategia HEARTS </v>
      </c>
      <c r="I578" s="498">
        <f>IFERROR(VLOOKUP('Formulario PPGR3'!$G578,'Formulario PPGR2'!$H$9:$V$721,15,FALSE),"")</f>
        <v>2</v>
      </c>
      <c r="J578" s="502" t="s">
        <v>2002</v>
      </c>
      <c r="K578" s="500" t="s">
        <v>2061</v>
      </c>
      <c r="L578" s="501" t="s">
        <v>2003</v>
      </c>
      <c r="M578" s="499" t="str">
        <f>IF(Tabla1[[#This Row],[Descripción]]="","",_xlfn.XLOOKUP(Tabla1[[#This Row],[Descripción]],Tabla10[Descripción],Tabla10[Unidad de Medida],"",0))</f>
        <v>galon</v>
      </c>
      <c r="N578" s="509">
        <v>50</v>
      </c>
      <c r="O578" s="511">
        <f>IF(Tabla1[[#This Row],[Descripción]]="","",_xlfn.XLOOKUP(Tabla1[[#This Row],[Descripción]],Tabla10[Descripción],Tabla10[Precio Unitario],0))</f>
        <v>240</v>
      </c>
      <c r="P578" s="511">
        <f>IF(Tabla1[[#This Row],[Cantidad de Insumos]]="","",Tabla1[[#This Row],[Precio Unitario]]*Tabla1[[#This Row],[Cantidad de Insumos]])</f>
        <v>12000</v>
      </c>
      <c r="Q578" s="511" t="str">
        <f>IF(Tabla1[[#This Row],[Descripción]]="","",_xlfn.XLOOKUP(Tabla1[[#This Row],[Descripción]],Tabla10[Descripción],Tabla10[CODIGO PRESUPUESTARIO],0))</f>
        <v>2.3.7.1.02</v>
      </c>
      <c r="R578" s="500" t="s">
        <v>2001</v>
      </c>
    </row>
    <row r="579" spans="2:18" ht="25.5">
      <c r="B579" s="190" t="e">
        <f>IF('Formulario PPGR3'!$G579="","",CONCATENATE('Formulario PPGR3'!$C579,".",'Formulario PPGR3'!$D579,".",'Formulario PPGR3'!$E579,".",'Formulario PPGR3'!$F579))</f>
        <v>#REF!</v>
      </c>
      <c r="C579" s="190" t="e">
        <f>IF('Formulario PPGR3'!$G579="","",'Formulario PPGR1'!#REF!)</f>
        <v>#REF!</v>
      </c>
      <c r="D579" s="190" t="e">
        <f>IF('Formulario PPGR3'!$G579="","",'Formulario PPGR1'!#REF!)</f>
        <v>#REF!</v>
      </c>
      <c r="E579" s="190" t="e">
        <f>IF('Formulario PPGR3'!$G579="","",'Formulario PPGR1'!#REF!)</f>
        <v>#REF!</v>
      </c>
      <c r="F579" s="190" t="e">
        <f>IF('Formulario PPGR3'!$G579="","",'Formulario PPGR1'!#REF!)</f>
        <v>#REF!</v>
      </c>
      <c r="G579" s="507" t="s">
        <v>1084</v>
      </c>
      <c r="H579" s="497" t="str" cm="1">
        <f t="array" ref="H579">IF(Tabla1[[#This Row],[Código_Actividad]]="","",_xlfn.XLOOKUP(Tabla1[[#This Row],[Código_Actividad]],CodigoActividad,Tabla2[Actividades Programables Presupuestables],"",0))</f>
        <v>Seguimiento a los SRS para fortalecer la captación y atención a embarazadas, puérperas y recién nacido.</v>
      </c>
      <c r="I579" s="498">
        <f>IFERROR(VLOOKUP('Formulario PPGR3'!$G579,'Formulario PPGR2'!$H$9:$V$721,15,FALSE),"")</f>
        <v>4</v>
      </c>
      <c r="J579" s="502" t="s">
        <v>2004</v>
      </c>
      <c r="K579" s="500" t="s">
        <v>2060</v>
      </c>
      <c r="L579" s="501" t="s">
        <v>2006</v>
      </c>
      <c r="M579" s="499" t="str">
        <f>IF(Tabla1[[#This Row],[Descripción]]="","",_xlfn.XLOOKUP(Tabla1[[#This Row],[Descripción]],Tabla10[Descripción],Tabla10[Unidad de Medida],"",0))</f>
        <v>Depósito</v>
      </c>
      <c r="N579" s="509">
        <v>8</v>
      </c>
      <c r="O579" s="511">
        <f>IF(Tabla1[[#This Row],[Descripción]]="","",_xlfn.XLOOKUP(Tabla1[[#This Row],[Descripción]],Tabla10[Descripción],Tabla10[Precio Unitario],0))</f>
        <v>1700</v>
      </c>
      <c r="P579" s="511">
        <f>IF(Tabla1[[#This Row],[Cantidad de Insumos]]="","",Tabla1[[#This Row],[Precio Unitario]]*Tabla1[[#This Row],[Cantidad de Insumos]])</f>
        <v>13600</v>
      </c>
      <c r="Q579" s="511" t="str">
        <f>IF(Tabla1[[#This Row],[Descripción]]="","",_xlfn.XLOOKUP(Tabla1[[#This Row],[Descripción]],Tabla10[Descripción],Tabla10[CODIGO PRESUPUESTARIO],0))</f>
        <v>2.2.3.1.01</v>
      </c>
      <c r="R579" s="500" t="s">
        <v>2001</v>
      </c>
    </row>
    <row r="580" spans="2:18" ht="25.5">
      <c r="B580" s="190" t="e">
        <f>IF('Formulario PPGR3'!$G580="","",CONCATENATE('Formulario PPGR3'!$C580,".",'Formulario PPGR3'!$D580,".",'Formulario PPGR3'!$E580,".",'Formulario PPGR3'!$F580))</f>
        <v>#REF!</v>
      </c>
      <c r="C580" s="190" t="e">
        <f>IF('Formulario PPGR3'!$G580="","",'Formulario PPGR1'!#REF!)</f>
        <v>#REF!</v>
      </c>
      <c r="D580" s="190" t="e">
        <f>IF('Formulario PPGR3'!$G580="","",'Formulario PPGR1'!#REF!)</f>
        <v>#REF!</v>
      </c>
      <c r="E580" s="190" t="e">
        <f>IF('Formulario PPGR3'!$G580="","",'Formulario PPGR1'!#REF!)</f>
        <v>#REF!</v>
      </c>
      <c r="F580" s="190" t="e">
        <f>IF('Formulario PPGR3'!$G580="","",'Formulario PPGR1'!#REF!)</f>
        <v>#REF!</v>
      </c>
      <c r="G580" s="507" t="s">
        <v>1084</v>
      </c>
      <c r="H580" s="497" t="str" cm="1">
        <f t="array" ref="H580">IF(Tabla1[[#This Row],[Código_Actividad]]="","",_xlfn.XLOOKUP(Tabla1[[#This Row],[Código_Actividad]],CodigoActividad,Tabla2[Actividades Programables Presupuestables],"",0))</f>
        <v>Seguimiento a los SRS para fortalecer la captación y atención a embarazadas, puérperas y recién nacido.</v>
      </c>
      <c r="I580" s="498">
        <f>IFERROR(VLOOKUP('Formulario PPGR3'!$G580,'Formulario PPGR2'!$H$9:$V$721,15,FALSE),"")</f>
        <v>4</v>
      </c>
      <c r="J580" s="502" t="s">
        <v>2004</v>
      </c>
      <c r="K580" s="500" t="s">
        <v>2060</v>
      </c>
      <c r="L580" s="501" t="s">
        <v>2007</v>
      </c>
      <c r="M580" s="499" t="str">
        <f>IF(Tabla1[[#This Row],[Descripción]]="","",_xlfn.XLOOKUP(Tabla1[[#This Row],[Descripción]],Tabla10[Descripción],Tabla10[Unidad de Medida],"",0))</f>
        <v>Depósito</v>
      </c>
      <c r="N580" s="509">
        <v>4</v>
      </c>
      <c r="O580" s="511">
        <f>IF(Tabla1[[#This Row],[Descripción]]="","",_xlfn.XLOOKUP(Tabla1[[#This Row],[Descripción]],Tabla10[Descripción],Tabla10[Precio Unitario],0))</f>
        <v>1900</v>
      </c>
      <c r="P580" s="511">
        <f>IF(Tabla1[[#This Row],[Cantidad de Insumos]]="","",Tabla1[[#This Row],[Precio Unitario]]*Tabla1[[#This Row],[Cantidad de Insumos]])</f>
        <v>7600</v>
      </c>
      <c r="Q580" s="511" t="str">
        <f>IF(Tabla1[[#This Row],[Descripción]]="","",_xlfn.XLOOKUP(Tabla1[[#This Row],[Descripción]],Tabla10[Descripción],Tabla10[CODIGO PRESUPUESTARIO],0))</f>
        <v>2.2.3.1.01</v>
      </c>
      <c r="R580" s="500" t="s">
        <v>2001</v>
      </c>
    </row>
    <row r="581" spans="2:18" ht="25.5">
      <c r="B581" s="190" t="e">
        <f>IF('Formulario PPGR3'!$G581="","",CONCATENATE('Formulario PPGR3'!$C581,".",'Formulario PPGR3'!$D581,".",'Formulario PPGR3'!$E581,".",'Formulario PPGR3'!$F581))</f>
        <v>#REF!</v>
      </c>
      <c r="C581" s="190" t="e">
        <f>IF('Formulario PPGR3'!$G581="","",'Formulario PPGR1'!#REF!)</f>
        <v>#REF!</v>
      </c>
      <c r="D581" s="190" t="e">
        <f>IF('Formulario PPGR3'!$G581="","",'Formulario PPGR1'!#REF!)</f>
        <v>#REF!</v>
      </c>
      <c r="E581" s="190" t="e">
        <f>IF('Formulario PPGR3'!$G581="","",'Formulario PPGR1'!#REF!)</f>
        <v>#REF!</v>
      </c>
      <c r="F581" s="190" t="e">
        <f>IF('Formulario PPGR3'!$G581="","",'Formulario PPGR1'!#REF!)</f>
        <v>#REF!</v>
      </c>
      <c r="G581" s="507" t="s">
        <v>1084</v>
      </c>
      <c r="H581" s="497" t="str" cm="1">
        <f t="array" ref="H581">IF(Tabla1[[#This Row],[Código_Actividad]]="","",_xlfn.XLOOKUP(Tabla1[[#This Row],[Código_Actividad]],CodigoActividad,Tabla2[Actividades Programables Presupuestables],"",0))</f>
        <v>Seguimiento a los SRS para fortalecer la captación y atención a embarazadas, puérperas y recién nacido.</v>
      </c>
      <c r="I581" s="498">
        <f>IFERROR(VLOOKUP('Formulario PPGR3'!$G581,'Formulario PPGR2'!$H$9:$V$721,15,FALSE),"")</f>
        <v>4</v>
      </c>
      <c r="J581" s="502" t="s">
        <v>2002</v>
      </c>
      <c r="K581" s="500" t="s">
        <v>2061</v>
      </c>
      <c r="L581" s="501" t="s">
        <v>2003</v>
      </c>
      <c r="M581" s="499" t="str">
        <f>IF(Tabla1[[#This Row],[Descripción]]="","",_xlfn.XLOOKUP(Tabla1[[#This Row],[Descripción]],Tabla10[Descripción],Tabla10[Unidad de Medida],"",0))</f>
        <v>galon</v>
      </c>
      <c r="N581" s="509">
        <v>80</v>
      </c>
      <c r="O581" s="511">
        <f>IF(Tabla1[[#This Row],[Descripción]]="","",_xlfn.XLOOKUP(Tabla1[[#This Row],[Descripción]],Tabla10[Descripción],Tabla10[Precio Unitario],0))</f>
        <v>240</v>
      </c>
      <c r="P581" s="511">
        <f>IF(Tabla1[[#This Row],[Cantidad de Insumos]]="","",Tabla1[[#This Row],[Precio Unitario]]*Tabla1[[#This Row],[Cantidad de Insumos]])</f>
        <v>19200</v>
      </c>
      <c r="Q581" s="511" t="str">
        <f>IF(Tabla1[[#This Row],[Descripción]]="","",_xlfn.XLOOKUP(Tabla1[[#This Row],[Descripción]],Tabla10[Descripción],Tabla10[CODIGO PRESUPUESTARIO],0))</f>
        <v>2.3.7.1.02</v>
      </c>
      <c r="R581" s="500" t="s">
        <v>2001</v>
      </c>
    </row>
    <row r="582" spans="2:18" ht="51">
      <c r="B582" s="190" t="e">
        <f>IF('Formulario PPGR3'!$G582="","",CONCATENATE('Formulario PPGR3'!$C582,".",'Formulario PPGR3'!$D582,".",'Formulario PPGR3'!$E582,".",'Formulario PPGR3'!$F582))</f>
        <v>#REF!</v>
      </c>
      <c r="C582" s="190" t="e">
        <f>IF('Formulario PPGR3'!$G582="","",'Formulario PPGR1'!#REF!)</f>
        <v>#REF!</v>
      </c>
      <c r="D582" s="190" t="e">
        <f>IF('Formulario PPGR3'!$G582="","",'Formulario PPGR1'!#REF!)</f>
        <v>#REF!</v>
      </c>
      <c r="E582" s="190" t="e">
        <f>IF('Formulario PPGR3'!$G582="","",'Formulario PPGR1'!#REF!)</f>
        <v>#REF!</v>
      </c>
      <c r="F582" s="190" t="e">
        <f>IF('Formulario PPGR3'!$G582="","",'Formulario PPGR1'!#REF!)</f>
        <v>#REF!</v>
      </c>
      <c r="G582" s="507" t="s">
        <v>1086</v>
      </c>
      <c r="H582" s="497" t="str" cm="1">
        <f t="array" ref="H582">IF(Tabla1[[#This Row],[Código_Actividad]]="","",_xlfn.XLOOKUP(Tabla1[[#This Row],[Código_Actividad]],CodigoActividad,Tabla2[Actividades Programables Presupuestables],"",0))</f>
        <v>Seguimiento a los SRS para fortalecer la atención en menores de 5 años (Crecimiento y Desarrollo, Inmunización, Enfermedades prevalentes en la infancia)</v>
      </c>
      <c r="I582" s="498">
        <f>IFERROR(VLOOKUP('Formulario PPGR3'!$G582,'Formulario PPGR2'!$H$9:$V$721,15,FALSE),"")</f>
        <v>3</v>
      </c>
      <c r="J582" s="502" t="s">
        <v>2004</v>
      </c>
      <c r="K582" s="500" t="s">
        <v>2060</v>
      </c>
      <c r="L582" s="501" t="s">
        <v>2006</v>
      </c>
      <c r="M582" s="499" t="str">
        <f>IF(Tabla1[[#This Row],[Descripción]]="","",_xlfn.XLOOKUP(Tabla1[[#This Row],[Descripción]],Tabla10[Descripción],Tabla10[Unidad de Medida],"",0))</f>
        <v>Depósito</v>
      </c>
      <c r="N582" s="509">
        <v>6</v>
      </c>
      <c r="O582" s="511">
        <f>IF(Tabla1[[#This Row],[Descripción]]="","",_xlfn.XLOOKUP(Tabla1[[#This Row],[Descripción]],Tabla10[Descripción],Tabla10[Precio Unitario],0))</f>
        <v>1700</v>
      </c>
      <c r="P582" s="511">
        <f>IF(Tabla1[[#This Row],[Cantidad de Insumos]]="","",Tabla1[[#This Row],[Precio Unitario]]*Tabla1[[#This Row],[Cantidad de Insumos]])</f>
        <v>10200</v>
      </c>
      <c r="Q582" s="511" t="str">
        <f>IF(Tabla1[[#This Row],[Descripción]]="","",_xlfn.XLOOKUP(Tabla1[[#This Row],[Descripción]],Tabla10[Descripción],Tabla10[CODIGO PRESUPUESTARIO],0))</f>
        <v>2.2.3.1.01</v>
      </c>
      <c r="R582" s="500" t="s">
        <v>2001</v>
      </c>
    </row>
    <row r="583" spans="2:18" ht="51">
      <c r="B583" s="190" t="e">
        <f>IF('Formulario PPGR3'!$G583="","",CONCATENATE('Formulario PPGR3'!$C583,".",'Formulario PPGR3'!$D583,".",'Formulario PPGR3'!$E583,".",'Formulario PPGR3'!$F583))</f>
        <v>#REF!</v>
      </c>
      <c r="C583" s="190" t="e">
        <f>IF('Formulario PPGR3'!$G583="","",'Formulario PPGR1'!#REF!)</f>
        <v>#REF!</v>
      </c>
      <c r="D583" s="190" t="e">
        <f>IF('Formulario PPGR3'!$G583="","",'Formulario PPGR1'!#REF!)</f>
        <v>#REF!</v>
      </c>
      <c r="E583" s="190" t="e">
        <f>IF('Formulario PPGR3'!$G583="","",'Formulario PPGR1'!#REF!)</f>
        <v>#REF!</v>
      </c>
      <c r="F583" s="190" t="e">
        <f>IF('Formulario PPGR3'!$G583="","",'Formulario PPGR1'!#REF!)</f>
        <v>#REF!</v>
      </c>
      <c r="G583" s="507" t="s">
        <v>1086</v>
      </c>
      <c r="H583" s="497" t="str" cm="1">
        <f t="array" ref="H583">IF(Tabla1[[#This Row],[Código_Actividad]]="","",_xlfn.XLOOKUP(Tabla1[[#This Row],[Código_Actividad]],CodigoActividad,Tabla2[Actividades Programables Presupuestables],"",0))</f>
        <v>Seguimiento a los SRS para fortalecer la atención en menores de 5 años (Crecimiento y Desarrollo, Inmunización, Enfermedades prevalentes en la infancia)</v>
      </c>
      <c r="I583" s="498">
        <f>IFERROR(VLOOKUP('Formulario PPGR3'!$G583,'Formulario PPGR2'!$H$9:$V$721,15,FALSE),"")</f>
        <v>3</v>
      </c>
      <c r="J583" s="502" t="s">
        <v>2004</v>
      </c>
      <c r="K583" s="500" t="s">
        <v>2060</v>
      </c>
      <c r="L583" s="501" t="s">
        <v>2007</v>
      </c>
      <c r="M583" s="499" t="str">
        <f>IF(Tabla1[[#This Row],[Descripción]]="","",_xlfn.XLOOKUP(Tabla1[[#This Row],[Descripción]],Tabla10[Descripción],Tabla10[Unidad de Medida],"",0))</f>
        <v>Depósito</v>
      </c>
      <c r="N583" s="509">
        <v>2</v>
      </c>
      <c r="O583" s="511">
        <f>IF(Tabla1[[#This Row],[Descripción]]="","",_xlfn.XLOOKUP(Tabla1[[#This Row],[Descripción]],Tabla10[Descripción],Tabla10[Precio Unitario],0))</f>
        <v>1900</v>
      </c>
      <c r="P583" s="511">
        <f>IF(Tabla1[[#This Row],[Cantidad de Insumos]]="","",Tabla1[[#This Row],[Precio Unitario]]*Tabla1[[#This Row],[Cantidad de Insumos]])</f>
        <v>3800</v>
      </c>
      <c r="Q583" s="511" t="str">
        <f>IF(Tabla1[[#This Row],[Descripción]]="","",_xlfn.XLOOKUP(Tabla1[[#This Row],[Descripción]],Tabla10[Descripción],Tabla10[CODIGO PRESUPUESTARIO],0))</f>
        <v>2.2.3.1.01</v>
      </c>
      <c r="R583" s="500" t="s">
        <v>2001</v>
      </c>
    </row>
    <row r="584" spans="2:18" ht="51">
      <c r="B584" s="190" t="e">
        <f>IF('Formulario PPGR3'!$G584="","",CONCATENATE('Formulario PPGR3'!$C584,".",'Formulario PPGR3'!$D584,".",'Formulario PPGR3'!$E584,".",'Formulario PPGR3'!$F584))</f>
        <v>#REF!</v>
      </c>
      <c r="C584" s="190" t="e">
        <f>IF('Formulario PPGR3'!$G584="","",'Formulario PPGR1'!#REF!)</f>
        <v>#REF!</v>
      </c>
      <c r="D584" s="190" t="e">
        <f>IF('Formulario PPGR3'!$G584="","",'Formulario PPGR1'!#REF!)</f>
        <v>#REF!</v>
      </c>
      <c r="E584" s="190" t="e">
        <f>IF('Formulario PPGR3'!$G584="","",'Formulario PPGR1'!#REF!)</f>
        <v>#REF!</v>
      </c>
      <c r="F584" s="190" t="e">
        <f>IF('Formulario PPGR3'!$G584="","",'Formulario PPGR1'!#REF!)</f>
        <v>#REF!</v>
      </c>
      <c r="G584" s="507" t="s">
        <v>1086</v>
      </c>
      <c r="H584" s="497" t="str" cm="1">
        <f t="array" ref="H584">IF(Tabla1[[#This Row],[Código_Actividad]]="","",_xlfn.XLOOKUP(Tabla1[[#This Row],[Código_Actividad]],CodigoActividad,Tabla2[Actividades Programables Presupuestables],"",0))</f>
        <v>Seguimiento a los SRS para fortalecer la atención en menores de 5 años (Crecimiento y Desarrollo, Inmunización, Enfermedades prevalentes en la infancia)</v>
      </c>
      <c r="I584" s="498">
        <f>IFERROR(VLOOKUP('Formulario PPGR3'!$G584,'Formulario PPGR2'!$H$9:$V$721,15,FALSE),"")</f>
        <v>3</v>
      </c>
      <c r="J584" s="502" t="s">
        <v>2002</v>
      </c>
      <c r="K584" s="500" t="s">
        <v>2061</v>
      </c>
      <c r="L584" s="501" t="s">
        <v>2003</v>
      </c>
      <c r="M584" s="499" t="str">
        <f>IF(Tabla1[[#This Row],[Descripción]]="","",_xlfn.XLOOKUP(Tabla1[[#This Row],[Descripción]],Tabla10[Descripción],Tabla10[Unidad de Medida],"",0))</f>
        <v>galon</v>
      </c>
      <c r="N584" s="509">
        <v>60</v>
      </c>
      <c r="O584" s="511">
        <f>IF(Tabla1[[#This Row],[Descripción]]="","",_xlfn.XLOOKUP(Tabla1[[#This Row],[Descripción]],Tabla10[Descripción],Tabla10[Precio Unitario],0))</f>
        <v>240</v>
      </c>
      <c r="P584" s="511">
        <f>IF(Tabla1[[#This Row],[Cantidad de Insumos]]="","",Tabla1[[#This Row],[Precio Unitario]]*Tabla1[[#This Row],[Cantidad de Insumos]])</f>
        <v>14400</v>
      </c>
      <c r="Q584" s="511" t="str">
        <f>IF(Tabla1[[#This Row],[Descripción]]="","",_xlfn.XLOOKUP(Tabla1[[#This Row],[Descripción]],Tabla10[Descripción],Tabla10[CODIGO PRESUPUESTARIO],0))</f>
        <v>2.3.7.1.02</v>
      </c>
      <c r="R584" s="500" t="s">
        <v>2001</v>
      </c>
    </row>
    <row r="585" spans="2:18" ht="51">
      <c r="B585" s="190" t="e">
        <f>IF('Formulario PPGR3'!$G585="","",CONCATENATE('Formulario PPGR3'!$C585,".",'Formulario PPGR3'!$D585,".",'Formulario PPGR3'!$E585,".",'Formulario PPGR3'!$F585))</f>
        <v>#REF!</v>
      </c>
      <c r="C585" s="190" t="e">
        <f>IF('Formulario PPGR3'!$G585="","",'Formulario PPGR1'!#REF!)</f>
        <v>#REF!</v>
      </c>
      <c r="D585" s="190" t="e">
        <f>IF('Formulario PPGR3'!$G585="","",'Formulario PPGR1'!#REF!)</f>
        <v>#REF!</v>
      </c>
      <c r="E585" s="190" t="e">
        <f>IF('Formulario PPGR3'!$G585="","",'Formulario PPGR1'!#REF!)</f>
        <v>#REF!</v>
      </c>
      <c r="F585" s="190" t="e">
        <f>IF('Formulario PPGR3'!$G585="","",'Formulario PPGR1'!#REF!)</f>
        <v>#REF!</v>
      </c>
      <c r="G585" s="507" t="s">
        <v>1088</v>
      </c>
      <c r="H585" s="497" t="str" cm="1">
        <f t="array" ref="H585">IF(Tabla1[[#This Row],[Código_Actividad]]="","",_xlfn.XLOOKUP(Tabla1[[#This Row],[Código_Actividad]],CodigoActividad,Tabla2[Actividades Programables Presupuestables],"",0))</f>
        <v>Acompañamiento a los SRS para la implementación del sistema de vigilancia nutricional en embarazadas, niños y niñas menores de 5 años en territorios priorizados.</v>
      </c>
      <c r="I585" s="498">
        <f>IFERROR(VLOOKUP('Formulario PPGR3'!$G585,'Formulario PPGR2'!$H$9:$V$721,15,FALSE),"")</f>
        <v>3</v>
      </c>
      <c r="J585" s="502" t="s">
        <v>2004</v>
      </c>
      <c r="K585" s="500" t="s">
        <v>2060</v>
      </c>
      <c r="L585" s="501" t="s">
        <v>2006</v>
      </c>
      <c r="M585" s="499" t="str">
        <f>IF(Tabla1[[#This Row],[Descripción]]="","",_xlfn.XLOOKUP(Tabla1[[#This Row],[Descripción]],Tabla10[Descripción],Tabla10[Unidad de Medida],"",0))</f>
        <v>Depósito</v>
      </c>
      <c r="N585" s="509">
        <v>6</v>
      </c>
      <c r="O585" s="511">
        <f>IF(Tabla1[[#This Row],[Descripción]]="","",_xlfn.XLOOKUP(Tabla1[[#This Row],[Descripción]],Tabla10[Descripción],Tabla10[Precio Unitario],0))</f>
        <v>1700</v>
      </c>
      <c r="P585" s="511">
        <f>IF(Tabla1[[#This Row],[Cantidad de Insumos]]="","",Tabla1[[#This Row],[Precio Unitario]]*Tabla1[[#This Row],[Cantidad de Insumos]])</f>
        <v>10200</v>
      </c>
      <c r="Q585" s="511" t="str">
        <f>IF(Tabla1[[#This Row],[Descripción]]="","",_xlfn.XLOOKUP(Tabla1[[#This Row],[Descripción]],Tabla10[Descripción],Tabla10[CODIGO PRESUPUESTARIO],0))</f>
        <v>2.2.3.1.01</v>
      </c>
      <c r="R585" s="500" t="s">
        <v>2001</v>
      </c>
    </row>
    <row r="586" spans="2:18" ht="51">
      <c r="B586" s="190" t="e">
        <f>IF('Formulario PPGR3'!$G586="","",CONCATENATE('Formulario PPGR3'!$C586,".",'Formulario PPGR3'!$D586,".",'Formulario PPGR3'!$E586,".",'Formulario PPGR3'!$F586))</f>
        <v>#REF!</v>
      </c>
      <c r="C586" s="190" t="e">
        <f>IF('Formulario PPGR3'!$G586="","",'Formulario PPGR1'!#REF!)</f>
        <v>#REF!</v>
      </c>
      <c r="D586" s="190" t="e">
        <f>IF('Formulario PPGR3'!$G586="","",'Formulario PPGR1'!#REF!)</f>
        <v>#REF!</v>
      </c>
      <c r="E586" s="190" t="e">
        <f>IF('Formulario PPGR3'!$G586="","",'Formulario PPGR1'!#REF!)</f>
        <v>#REF!</v>
      </c>
      <c r="F586" s="190" t="e">
        <f>IF('Formulario PPGR3'!$G586="","",'Formulario PPGR1'!#REF!)</f>
        <v>#REF!</v>
      </c>
      <c r="G586" s="507" t="s">
        <v>1088</v>
      </c>
      <c r="H586" s="497" t="str" cm="1">
        <f t="array" ref="H586">IF(Tabla1[[#This Row],[Código_Actividad]]="","",_xlfn.XLOOKUP(Tabla1[[#This Row],[Código_Actividad]],CodigoActividad,Tabla2[Actividades Programables Presupuestables],"",0))</f>
        <v>Acompañamiento a los SRS para la implementación del sistema de vigilancia nutricional en embarazadas, niños y niñas menores de 5 años en territorios priorizados.</v>
      </c>
      <c r="I586" s="498">
        <f>IFERROR(VLOOKUP('Formulario PPGR3'!$G586,'Formulario PPGR2'!$H$9:$V$721,15,FALSE),"")</f>
        <v>3</v>
      </c>
      <c r="J586" s="502" t="s">
        <v>2004</v>
      </c>
      <c r="K586" s="500" t="s">
        <v>2060</v>
      </c>
      <c r="L586" s="501" t="s">
        <v>2007</v>
      </c>
      <c r="M586" s="499" t="str">
        <f>IF(Tabla1[[#This Row],[Descripción]]="","",_xlfn.XLOOKUP(Tabla1[[#This Row],[Descripción]],Tabla10[Descripción],Tabla10[Unidad de Medida],"",0))</f>
        <v>Depósito</v>
      </c>
      <c r="N586" s="509">
        <v>3</v>
      </c>
      <c r="O586" s="511">
        <f>IF(Tabla1[[#This Row],[Descripción]]="","",_xlfn.XLOOKUP(Tabla1[[#This Row],[Descripción]],Tabla10[Descripción],Tabla10[Precio Unitario],0))</f>
        <v>1900</v>
      </c>
      <c r="P586" s="511">
        <f>IF(Tabla1[[#This Row],[Cantidad de Insumos]]="","",Tabla1[[#This Row],[Precio Unitario]]*Tabla1[[#This Row],[Cantidad de Insumos]])</f>
        <v>5700</v>
      </c>
      <c r="Q586" s="511" t="str">
        <f>IF(Tabla1[[#This Row],[Descripción]]="","",_xlfn.XLOOKUP(Tabla1[[#This Row],[Descripción]],Tabla10[Descripción],Tabla10[CODIGO PRESUPUESTARIO],0))</f>
        <v>2.2.3.1.01</v>
      </c>
      <c r="R586" s="500" t="s">
        <v>2001</v>
      </c>
    </row>
    <row r="587" spans="2:18" ht="51">
      <c r="B587" s="190" t="e">
        <f>IF('Formulario PPGR3'!$G587="","",CONCATENATE('Formulario PPGR3'!$C587,".",'Formulario PPGR3'!$D587,".",'Formulario PPGR3'!$E587,".",'Formulario PPGR3'!$F587))</f>
        <v>#REF!</v>
      </c>
      <c r="C587" s="190" t="e">
        <f>IF('Formulario PPGR3'!$G587="","",'Formulario PPGR1'!#REF!)</f>
        <v>#REF!</v>
      </c>
      <c r="D587" s="190" t="e">
        <f>IF('Formulario PPGR3'!$G587="","",'Formulario PPGR1'!#REF!)</f>
        <v>#REF!</v>
      </c>
      <c r="E587" s="190" t="e">
        <f>IF('Formulario PPGR3'!$G587="","",'Formulario PPGR1'!#REF!)</f>
        <v>#REF!</v>
      </c>
      <c r="F587" s="190" t="e">
        <f>IF('Formulario PPGR3'!$G587="","",'Formulario PPGR1'!#REF!)</f>
        <v>#REF!</v>
      </c>
      <c r="G587" s="507" t="s">
        <v>1088</v>
      </c>
      <c r="H587" s="497" t="str" cm="1">
        <f t="array" ref="H587">IF(Tabla1[[#This Row],[Código_Actividad]]="","",_xlfn.XLOOKUP(Tabla1[[#This Row],[Código_Actividad]],CodigoActividad,Tabla2[Actividades Programables Presupuestables],"",0))</f>
        <v>Acompañamiento a los SRS para la implementación del sistema de vigilancia nutricional en embarazadas, niños y niñas menores de 5 años en territorios priorizados.</v>
      </c>
      <c r="I587" s="498">
        <f>IFERROR(VLOOKUP('Formulario PPGR3'!$G587,'Formulario PPGR2'!$H$9:$V$721,15,FALSE),"")</f>
        <v>3</v>
      </c>
      <c r="J587" s="502" t="s">
        <v>2002</v>
      </c>
      <c r="K587" s="500" t="s">
        <v>2061</v>
      </c>
      <c r="L587" s="501" t="s">
        <v>2003</v>
      </c>
      <c r="M587" s="499" t="str">
        <f>IF(Tabla1[[#This Row],[Descripción]]="","",_xlfn.XLOOKUP(Tabla1[[#This Row],[Descripción]],Tabla10[Descripción],Tabla10[Unidad de Medida],"",0))</f>
        <v>galon</v>
      </c>
      <c r="N587" s="509">
        <v>75</v>
      </c>
      <c r="O587" s="511">
        <f>IF(Tabla1[[#This Row],[Descripción]]="","",_xlfn.XLOOKUP(Tabla1[[#This Row],[Descripción]],Tabla10[Descripción],Tabla10[Precio Unitario],0))</f>
        <v>240</v>
      </c>
      <c r="P587" s="511">
        <f>IF(Tabla1[[#This Row],[Cantidad de Insumos]]="","",Tabla1[[#This Row],[Precio Unitario]]*Tabla1[[#This Row],[Cantidad de Insumos]])</f>
        <v>18000</v>
      </c>
      <c r="Q587" s="511" t="str">
        <f>IF(Tabla1[[#This Row],[Descripción]]="","",_xlfn.XLOOKUP(Tabla1[[#This Row],[Descripción]],Tabla10[Descripción],Tabla10[CODIGO PRESUPUESTARIO],0))</f>
        <v>2.3.7.1.02</v>
      </c>
      <c r="R587" s="500" t="s">
        <v>2001</v>
      </c>
    </row>
    <row r="588" spans="2:18" ht="38.25">
      <c r="B588" s="190" t="e">
        <f>IF('Formulario PPGR3'!$G588="","",CONCATENATE('Formulario PPGR3'!$C588,".",'Formulario PPGR3'!$D588,".",'Formulario PPGR3'!$E588,".",'Formulario PPGR3'!$F588))</f>
        <v>#REF!</v>
      </c>
      <c r="C588" s="190" t="e">
        <f>IF('Formulario PPGR3'!$G588="","",'Formulario PPGR1'!#REF!)</f>
        <v>#REF!</v>
      </c>
      <c r="D588" s="190" t="e">
        <f>IF('Formulario PPGR3'!$G588="","",'Formulario PPGR1'!#REF!)</f>
        <v>#REF!</v>
      </c>
      <c r="E588" s="190" t="e">
        <f>IF('Formulario PPGR3'!$G588="","",'Formulario PPGR1'!#REF!)</f>
        <v>#REF!</v>
      </c>
      <c r="F588" s="190" t="e">
        <f>IF('Formulario PPGR3'!$G588="","",'Formulario PPGR1'!#REF!)</f>
        <v>#REF!</v>
      </c>
      <c r="G588" s="507" t="s">
        <v>670</v>
      </c>
      <c r="H588" s="497" t="str" cm="1">
        <f t="array" ref="H588">IF(Tabla1[[#This Row],[Código_Actividad]]="","",_xlfn.XLOOKUP(Tabla1[[#This Row],[Código_Actividad]],CodigoActividad,Tabla2[Actividades Programables Presupuestables],"",0))</f>
        <v>Seguimiento a los SRS a la atención en salud sexual y reproductiva ( Planificacion familiar, Papanicolau, ITS, entre otros) en el PNA</v>
      </c>
      <c r="I588" s="498">
        <f>IFERROR(VLOOKUP('Formulario PPGR3'!$G588,'Formulario PPGR2'!$H$9:$V$721,15,FALSE),"")</f>
        <v>4</v>
      </c>
      <c r="J588" s="502" t="s">
        <v>2004</v>
      </c>
      <c r="K588" s="500" t="s">
        <v>2060</v>
      </c>
      <c r="L588" s="501" t="s">
        <v>2006</v>
      </c>
      <c r="M588" s="499" t="str">
        <f>IF(Tabla1[[#This Row],[Descripción]]="","",_xlfn.XLOOKUP(Tabla1[[#This Row],[Descripción]],Tabla10[Descripción],Tabla10[Unidad de Medida],"",0))</f>
        <v>Depósito</v>
      </c>
      <c r="N588" s="509">
        <v>8</v>
      </c>
      <c r="O588" s="511">
        <f>IF(Tabla1[[#This Row],[Descripción]]="","",_xlfn.XLOOKUP(Tabla1[[#This Row],[Descripción]],Tabla10[Descripción],Tabla10[Precio Unitario],0))</f>
        <v>1700</v>
      </c>
      <c r="P588" s="511">
        <f>IF(Tabla1[[#This Row],[Cantidad de Insumos]]="","",Tabla1[[#This Row],[Precio Unitario]]*Tabla1[[#This Row],[Cantidad de Insumos]])</f>
        <v>13600</v>
      </c>
      <c r="Q588" s="511" t="str">
        <f>IF(Tabla1[[#This Row],[Descripción]]="","",_xlfn.XLOOKUP(Tabla1[[#This Row],[Descripción]],Tabla10[Descripción],Tabla10[CODIGO PRESUPUESTARIO],0))</f>
        <v>2.2.3.1.01</v>
      </c>
      <c r="R588" s="500" t="s">
        <v>2001</v>
      </c>
    </row>
    <row r="589" spans="2:18" ht="38.25">
      <c r="B589" s="190" t="e">
        <f>IF('Formulario PPGR3'!$G589="","",CONCATENATE('Formulario PPGR3'!$C589,".",'Formulario PPGR3'!$D589,".",'Formulario PPGR3'!$E589,".",'Formulario PPGR3'!$F589))</f>
        <v>#REF!</v>
      </c>
      <c r="C589" s="190" t="e">
        <f>IF('Formulario PPGR3'!$G589="","",'Formulario PPGR1'!#REF!)</f>
        <v>#REF!</v>
      </c>
      <c r="D589" s="190" t="e">
        <f>IF('Formulario PPGR3'!$G589="","",'Formulario PPGR1'!#REF!)</f>
        <v>#REF!</v>
      </c>
      <c r="E589" s="190" t="e">
        <f>IF('Formulario PPGR3'!$G589="","",'Formulario PPGR1'!#REF!)</f>
        <v>#REF!</v>
      </c>
      <c r="F589" s="190" t="e">
        <f>IF('Formulario PPGR3'!$G589="","",'Formulario PPGR1'!#REF!)</f>
        <v>#REF!</v>
      </c>
      <c r="G589" s="507" t="s">
        <v>670</v>
      </c>
      <c r="H589" s="497" t="str" cm="1">
        <f t="array" ref="H589">IF(Tabla1[[#This Row],[Código_Actividad]]="","",_xlfn.XLOOKUP(Tabla1[[#This Row],[Código_Actividad]],CodigoActividad,Tabla2[Actividades Programables Presupuestables],"",0))</f>
        <v>Seguimiento a los SRS a la atención en salud sexual y reproductiva ( Planificacion familiar, Papanicolau, ITS, entre otros) en el PNA</v>
      </c>
      <c r="I589" s="498">
        <f>IFERROR(VLOOKUP('Formulario PPGR3'!$G589,'Formulario PPGR2'!$H$9:$V$721,15,FALSE),"")</f>
        <v>4</v>
      </c>
      <c r="J589" s="502" t="s">
        <v>2004</v>
      </c>
      <c r="K589" s="500" t="s">
        <v>2060</v>
      </c>
      <c r="L589" s="501" t="s">
        <v>2007</v>
      </c>
      <c r="M589" s="499" t="str">
        <f>IF(Tabla1[[#This Row],[Descripción]]="","",_xlfn.XLOOKUP(Tabla1[[#This Row],[Descripción]],Tabla10[Descripción],Tabla10[Unidad de Medida],"",0))</f>
        <v>Depósito</v>
      </c>
      <c r="N589" s="509">
        <v>4</v>
      </c>
      <c r="O589" s="511">
        <f>IF(Tabla1[[#This Row],[Descripción]]="","",_xlfn.XLOOKUP(Tabla1[[#This Row],[Descripción]],Tabla10[Descripción],Tabla10[Precio Unitario],0))</f>
        <v>1900</v>
      </c>
      <c r="P589" s="511">
        <f>IF(Tabla1[[#This Row],[Cantidad de Insumos]]="","",Tabla1[[#This Row],[Precio Unitario]]*Tabla1[[#This Row],[Cantidad de Insumos]])</f>
        <v>7600</v>
      </c>
      <c r="Q589" s="511" t="str">
        <f>IF(Tabla1[[#This Row],[Descripción]]="","",_xlfn.XLOOKUP(Tabla1[[#This Row],[Descripción]],Tabla10[Descripción],Tabla10[CODIGO PRESUPUESTARIO],0))</f>
        <v>2.2.3.1.01</v>
      </c>
      <c r="R589" s="500" t="s">
        <v>2001</v>
      </c>
    </row>
    <row r="590" spans="2:18" ht="38.25">
      <c r="B590" s="190" t="e">
        <f>IF('Formulario PPGR3'!$G590="","",CONCATENATE('Formulario PPGR3'!$C590,".",'Formulario PPGR3'!$D590,".",'Formulario PPGR3'!$E590,".",'Formulario PPGR3'!$F590))</f>
        <v>#REF!</v>
      </c>
      <c r="C590" s="190" t="e">
        <f>IF('Formulario PPGR3'!$G590="","",'Formulario PPGR1'!#REF!)</f>
        <v>#REF!</v>
      </c>
      <c r="D590" s="190" t="e">
        <f>IF('Formulario PPGR3'!$G590="","",'Formulario PPGR1'!#REF!)</f>
        <v>#REF!</v>
      </c>
      <c r="E590" s="190" t="e">
        <f>IF('Formulario PPGR3'!$G590="","",'Formulario PPGR1'!#REF!)</f>
        <v>#REF!</v>
      </c>
      <c r="F590" s="190" t="e">
        <f>IF('Formulario PPGR3'!$G590="","",'Formulario PPGR1'!#REF!)</f>
        <v>#REF!</v>
      </c>
      <c r="G590" s="507" t="s">
        <v>670</v>
      </c>
      <c r="H590" s="497" t="str" cm="1">
        <f t="array" ref="H590">IF(Tabla1[[#This Row],[Código_Actividad]]="","",_xlfn.XLOOKUP(Tabla1[[#This Row],[Código_Actividad]],CodigoActividad,Tabla2[Actividades Programables Presupuestables],"",0))</f>
        <v>Seguimiento a los SRS a la atención en salud sexual y reproductiva ( Planificacion familiar, Papanicolau, ITS, entre otros) en el PNA</v>
      </c>
      <c r="I590" s="498">
        <f>IFERROR(VLOOKUP('Formulario PPGR3'!$G590,'Formulario PPGR2'!$H$9:$V$721,15,FALSE),"")</f>
        <v>4</v>
      </c>
      <c r="J590" s="502" t="s">
        <v>2002</v>
      </c>
      <c r="K590" s="500" t="s">
        <v>2061</v>
      </c>
      <c r="L590" s="501" t="s">
        <v>2003</v>
      </c>
      <c r="M590" s="499" t="str">
        <f>IF(Tabla1[[#This Row],[Descripción]]="","",_xlfn.XLOOKUP(Tabla1[[#This Row],[Descripción]],Tabla10[Descripción],Tabla10[Unidad de Medida],"",0))</f>
        <v>galon</v>
      </c>
      <c r="N590" s="509">
        <v>80</v>
      </c>
      <c r="O590" s="511">
        <f>IF(Tabla1[[#This Row],[Descripción]]="","",_xlfn.XLOOKUP(Tabla1[[#This Row],[Descripción]],Tabla10[Descripción],Tabla10[Precio Unitario],0))</f>
        <v>240</v>
      </c>
      <c r="P590" s="511">
        <f>IF(Tabla1[[#This Row],[Cantidad de Insumos]]="","",Tabla1[[#This Row],[Precio Unitario]]*Tabla1[[#This Row],[Cantidad de Insumos]])</f>
        <v>19200</v>
      </c>
      <c r="Q590" s="511" t="str">
        <f>IF(Tabla1[[#This Row],[Descripción]]="","",_xlfn.XLOOKUP(Tabla1[[#This Row],[Descripción]],Tabla10[Descripción],Tabla10[CODIGO PRESUPUESTARIO],0))</f>
        <v>2.3.7.1.02</v>
      </c>
      <c r="R590" s="500" t="s">
        <v>2001</v>
      </c>
    </row>
    <row r="591" spans="2:18" ht="25.5">
      <c r="B591" s="190" t="e">
        <f>IF('Formulario PPGR3'!$G591="","",CONCATENATE('Formulario PPGR3'!$C591,".",'Formulario PPGR3'!$D591,".",'Formulario PPGR3'!$E591,".",'Formulario PPGR3'!$F591))</f>
        <v>#REF!</v>
      </c>
      <c r="C591" s="190" t="e">
        <f>IF('Formulario PPGR3'!$G591="","",'Formulario PPGR1'!#REF!)</f>
        <v>#REF!</v>
      </c>
      <c r="D591" s="190" t="e">
        <f>IF('Formulario PPGR3'!$G591="","",'Formulario PPGR1'!#REF!)</f>
        <v>#REF!</v>
      </c>
      <c r="E591" s="190" t="e">
        <f>IF('Formulario PPGR3'!$G591="","",'Formulario PPGR1'!#REF!)</f>
        <v>#REF!</v>
      </c>
      <c r="F591" s="190" t="e">
        <f>IF('Formulario PPGR3'!$G591="","",'Formulario PPGR1'!#REF!)</f>
        <v>#REF!</v>
      </c>
      <c r="G591" s="507" t="s">
        <v>898</v>
      </c>
      <c r="H591" s="497" t="str" cm="1">
        <f t="array" ref="H591">IF(Tabla1[[#This Row],[Código_Actividad]]="","",_xlfn.XLOOKUP(Tabla1[[#This Row],[Código_Actividad]],CodigoActividad,Tabla2[Actividades Programables Presupuestables],"",0))</f>
        <v>Seguimiento a la atención de los adultos mayores en los SRS.</v>
      </c>
      <c r="I591" s="498">
        <f>IFERROR(VLOOKUP('Formulario PPGR3'!$G591,'Formulario PPGR2'!$H$9:$V$721,15,FALSE),"")</f>
        <v>4</v>
      </c>
      <c r="J591" s="502" t="s">
        <v>2004</v>
      </c>
      <c r="K591" s="500" t="s">
        <v>2060</v>
      </c>
      <c r="L591" s="501" t="s">
        <v>2006</v>
      </c>
      <c r="M591" s="499" t="str">
        <f>IF(Tabla1[[#This Row],[Descripción]]="","",_xlfn.XLOOKUP(Tabla1[[#This Row],[Descripción]],Tabla10[Descripción],Tabla10[Unidad de Medida],"",0))</f>
        <v>Depósito</v>
      </c>
      <c r="N591" s="509">
        <v>8</v>
      </c>
      <c r="O591" s="511">
        <f>IF(Tabla1[[#This Row],[Descripción]]="","",_xlfn.XLOOKUP(Tabla1[[#This Row],[Descripción]],Tabla10[Descripción],Tabla10[Precio Unitario],0))</f>
        <v>1700</v>
      </c>
      <c r="P591" s="511">
        <f>IF(Tabla1[[#This Row],[Cantidad de Insumos]]="","",Tabla1[[#This Row],[Precio Unitario]]*Tabla1[[#This Row],[Cantidad de Insumos]])</f>
        <v>13600</v>
      </c>
      <c r="Q591" s="511" t="str">
        <f>IF(Tabla1[[#This Row],[Descripción]]="","",_xlfn.XLOOKUP(Tabla1[[#This Row],[Descripción]],Tabla10[Descripción],Tabla10[CODIGO PRESUPUESTARIO],0))</f>
        <v>2.2.3.1.01</v>
      </c>
      <c r="R591" s="500" t="s">
        <v>2001</v>
      </c>
    </row>
    <row r="592" spans="2:18" ht="25.5">
      <c r="B592" s="190" t="e">
        <f>IF('Formulario PPGR3'!$G592="","",CONCATENATE('Formulario PPGR3'!$C592,".",'Formulario PPGR3'!$D592,".",'Formulario PPGR3'!$E592,".",'Formulario PPGR3'!$F592))</f>
        <v>#REF!</v>
      </c>
      <c r="C592" s="190" t="e">
        <f>IF('Formulario PPGR3'!$G592="","",'Formulario PPGR1'!#REF!)</f>
        <v>#REF!</v>
      </c>
      <c r="D592" s="190" t="e">
        <f>IF('Formulario PPGR3'!$G592="","",'Formulario PPGR1'!#REF!)</f>
        <v>#REF!</v>
      </c>
      <c r="E592" s="190" t="e">
        <f>IF('Formulario PPGR3'!$G592="","",'Formulario PPGR1'!#REF!)</f>
        <v>#REF!</v>
      </c>
      <c r="F592" s="190" t="e">
        <f>IF('Formulario PPGR3'!$G592="","",'Formulario PPGR1'!#REF!)</f>
        <v>#REF!</v>
      </c>
      <c r="G592" s="507" t="s">
        <v>898</v>
      </c>
      <c r="H592" s="497" t="str" cm="1">
        <f t="array" ref="H592">IF(Tabla1[[#This Row],[Código_Actividad]]="","",_xlfn.XLOOKUP(Tabla1[[#This Row],[Código_Actividad]],CodigoActividad,Tabla2[Actividades Programables Presupuestables],"",0))</f>
        <v>Seguimiento a la atención de los adultos mayores en los SRS.</v>
      </c>
      <c r="I592" s="498">
        <f>IFERROR(VLOOKUP('Formulario PPGR3'!$G592,'Formulario PPGR2'!$H$9:$V$721,15,FALSE),"")</f>
        <v>4</v>
      </c>
      <c r="J592" s="502" t="s">
        <v>2004</v>
      </c>
      <c r="K592" s="500" t="s">
        <v>2060</v>
      </c>
      <c r="L592" s="501" t="s">
        <v>2007</v>
      </c>
      <c r="M592" s="499" t="str">
        <f>IF(Tabla1[[#This Row],[Descripción]]="","",_xlfn.XLOOKUP(Tabla1[[#This Row],[Descripción]],Tabla10[Descripción],Tabla10[Unidad de Medida],"",0))</f>
        <v>Depósito</v>
      </c>
      <c r="N592" s="509">
        <v>4</v>
      </c>
      <c r="O592" s="511">
        <f>IF(Tabla1[[#This Row],[Descripción]]="","",_xlfn.XLOOKUP(Tabla1[[#This Row],[Descripción]],Tabla10[Descripción],Tabla10[Precio Unitario],0))</f>
        <v>1900</v>
      </c>
      <c r="P592" s="511">
        <f>IF(Tabla1[[#This Row],[Cantidad de Insumos]]="","",Tabla1[[#This Row],[Precio Unitario]]*Tabla1[[#This Row],[Cantidad de Insumos]])</f>
        <v>7600</v>
      </c>
      <c r="Q592" s="511" t="str">
        <f>IF(Tabla1[[#This Row],[Descripción]]="","",_xlfn.XLOOKUP(Tabla1[[#This Row],[Descripción]],Tabla10[Descripción],Tabla10[CODIGO PRESUPUESTARIO],0))</f>
        <v>2.2.3.1.01</v>
      </c>
      <c r="R592" s="500" t="s">
        <v>2001</v>
      </c>
    </row>
    <row r="593" spans="2:18" ht="25.5">
      <c r="B593" s="190" t="e">
        <f>IF('Formulario PPGR3'!$G593="","",CONCATENATE('Formulario PPGR3'!$C593,".",'Formulario PPGR3'!$D593,".",'Formulario PPGR3'!$E593,".",'Formulario PPGR3'!$F593))</f>
        <v>#REF!</v>
      </c>
      <c r="C593" s="190" t="e">
        <f>IF('Formulario PPGR3'!$G593="","",'Formulario PPGR1'!#REF!)</f>
        <v>#REF!</v>
      </c>
      <c r="D593" s="190" t="e">
        <f>IF('Formulario PPGR3'!$G593="","",'Formulario PPGR1'!#REF!)</f>
        <v>#REF!</v>
      </c>
      <c r="E593" s="190" t="e">
        <f>IF('Formulario PPGR3'!$G593="","",'Formulario PPGR1'!#REF!)</f>
        <v>#REF!</v>
      </c>
      <c r="F593" s="190" t="e">
        <f>IF('Formulario PPGR3'!$G593="","",'Formulario PPGR1'!#REF!)</f>
        <v>#REF!</v>
      </c>
      <c r="G593" s="507" t="s">
        <v>898</v>
      </c>
      <c r="H593" s="497" t="str" cm="1">
        <f t="array" ref="H593">IF(Tabla1[[#This Row],[Código_Actividad]]="","",_xlfn.XLOOKUP(Tabla1[[#This Row],[Código_Actividad]],CodigoActividad,Tabla2[Actividades Programables Presupuestables],"",0))</f>
        <v>Seguimiento a la atención de los adultos mayores en los SRS.</v>
      </c>
      <c r="I593" s="498">
        <f>IFERROR(VLOOKUP('Formulario PPGR3'!$G593,'Formulario PPGR2'!$H$9:$V$721,15,FALSE),"")</f>
        <v>4</v>
      </c>
      <c r="J593" s="502" t="s">
        <v>2002</v>
      </c>
      <c r="K593" s="500" t="s">
        <v>2061</v>
      </c>
      <c r="L593" s="501" t="s">
        <v>2003</v>
      </c>
      <c r="M593" s="499" t="str">
        <f>IF(Tabla1[[#This Row],[Descripción]]="","",_xlfn.XLOOKUP(Tabla1[[#This Row],[Descripción]],Tabla10[Descripción],Tabla10[Unidad de Medida],"",0))</f>
        <v>galon</v>
      </c>
      <c r="N593" s="509">
        <v>100</v>
      </c>
      <c r="O593" s="511">
        <f>IF(Tabla1[[#This Row],[Descripción]]="","",_xlfn.XLOOKUP(Tabla1[[#This Row],[Descripción]],Tabla10[Descripción],Tabla10[Precio Unitario],0))</f>
        <v>240</v>
      </c>
      <c r="P593" s="511">
        <f>IF(Tabla1[[#This Row],[Cantidad de Insumos]]="","",Tabla1[[#This Row],[Precio Unitario]]*Tabla1[[#This Row],[Cantidad de Insumos]])</f>
        <v>24000</v>
      </c>
      <c r="Q593" s="511" t="str">
        <f>IF(Tabla1[[#This Row],[Descripción]]="","",_xlfn.XLOOKUP(Tabla1[[#This Row],[Descripción]],Tabla10[Descripción],Tabla10[CODIGO PRESUPUESTARIO],0))</f>
        <v>2.3.7.1.02</v>
      </c>
      <c r="R593" s="500" t="s">
        <v>2001</v>
      </c>
    </row>
    <row r="594" spans="2:18" ht="25.5">
      <c r="B594" s="190" t="e">
        <f>IF('Formulario PPGR3'!$G594="","",CONCATENATE('Formulario PPGR3'!$C594,".",'Formulario PPGR3'!$D594,".",'Formulario PPGR3'!$E594,".",'Formulario PPGR3'!$F594))</f>
        <v>#REF!</v>
      </c>
      <c r="C594" s="190" t="e">
        <f>IF('Formulario PPGR3'!$G594="","",'Formulario PPGR1'!#REF!)</f>
        <v>#REF!</v>
      </c>
      <c r="D594" s="190" t="e">
        <f>IF('Formulario PPGR3'!$G594="","",'Formulario PPGR1'!#REF!)</f>
        <v>#REF!</v>
      </c>
      <c r="E594" s="190" t="e">
        <f>IF('Formulario PPGR3'!$G594="","",'Formulario PPGR1'!#REF!)</f>
        <v>#REF!</v>
      </c>
      <c r="F594" s="190" t="e">
        <f>IF('Formulario PPGR3'!$G594="","",'Formulario PPGR1'!#REF!)</f>
        <v>#REF!</v>
      </c>
      <c r="G594" s="507" t="s">
        <v>509</v>
      </c>
      <c r="H594" s="497" t="str" cm="1">
        <f t="array" ref="H594">IF(Tabla1[[#This Row],[Código_Actividad]]="","",_xlfn.XLOOKUP(Tabla1[[#This Row],[Código_Actividad]],CodigoActividad,Tabla2[Actividades Programables Presupuestables],"",0))</f>
        <v>Seguimiento a los SRS para la adscripción de la población a través de las fichas familiares</v>
      </c>
      <c r="I594" s="498">
        <f>IFERROR(VLOOKUP('Formulario PPGR3'!$G594,'Formulario PPGR2'!$H$9:$V$721,15,FALSE),"")</f>
        <v>4</v>
      </c>
      <c r="J594" s="502" t="s">
        <v>2035</v>
      </c>
      <c r="K594" s="500" t="str">
        <f>IF(Tabla1[[#This Row],[Insumos]]="","",_xlfn.XLOOKUP(Tabla1[[#This Row],[Insumos]],Tabla10[Insumo],Tabla10[InsumoAbrev],"",0))</f>
        <v>lsEventosGenerales</v>
      </c>
      <c r="L594" s="501" t="s">
        <v>2036</v>
      </c>
      <c r="M594" s="499" t="str">
        <f>IF(Tabla1[[#This Row],[Descripción]]="","",_xlfn.XLOOKUP(Tabla1[[#This Row],[Descripción]],Tabla10[Descripción],Tabla10[Unidad de Medida],"",0))</f>
        <v>unidad</v>
      </c>
      <c r="N594" s="509">
        <v>3</v>
      </c>
      <c r="O594" s="511">
        <f>IF(Tabla1[[#This Row],[Descripción]]="","",_xlfn.XLOOKUP(Tabla1[[#This Row],[Descripción]],Tabla10[Descripción],Tabla10[Precio Unitario],0))</f>
        <v>150568.53</v>
      </c>
      <c r="P594" s="511">
        <f>IF(Tabla1[[#This Row],[Cantidad de Insumos]]="","",Tabla1[[#This Row],[Precio Unitario]]*Tabla1[[#This Row],[Cantidad de Insumos]])</f>
        <v>451705.58999999997</v>
      </c>
      <c r="Q594" s="511" t="str">
        <f>IF(Tabla1[[#This Row],[Descripción]]="","",_xlfn.XLOOKUP(Tabla1[[#This Row],[Descripción]],Tabla10[Descripción],Tabla10[CODIGO PRESUPUESTARIO],0))</f>
        <v>2.2.8.6.01</v>
      </c>
      <c r="R594" s="500" t="s">
        <v>2001</v>
      </c>
    </row>
    <row r="595" spans="2:18" ht="38.25">
      <c r="B595" s="190" t="e">
        <f>IF('Formulario PPGR3'!$G595="","",CONCATENATE('Formulario PPGR3'!$C595,".",'Formulario PPGR3'!$D595,".",'Formulario PPGR3'!$E595,".",'Formulario PPGR3'!$F595))</f>
        <v>#REF!</v>
      </c>
      <c r="C595" s="190" t="e">
        <f>IF('Formulario PPGR3'!$G595="","",'Formulario PPGR1'!#REF!)</f>
        <v>#REF!</v>
      </c>
      <c r="D595" s="190" t="e">
        <f>IF('Formulario PPGR3'!$G595="","",'Formulario PPGR1'!#REF!)</f>
        <v>#REF!</v>
      </c>
      <c r="E595" s="190" t="e">
        <f>IF('Formulario PPGR3'!$G595="","",'Formulario PPGR1'!#REF!)</f>
        <v>#REF!</v>
      </c>
      <c r="F595" s="190" t="e">
        <f>IF('Formulario PPGR3'!$G595="","",'Formulario PPGR1'!#REF!)</f>
        <v>#REF!</v>
      </c>
      <c r="G595" s="507" t="s">
        <v>509</v>
      </c>
      <c r="H595" s="497" t="str" cm="1">
        <f t="array" ref="H595">IF(Tabla1[[#This Row],[Código_Actividad]]="","",_xlfn.XLOOKUP(Tabla1[[#This Row],[Código_Actividad]],CodigoActividad,Tabla2[Actividades Programables Presupuestables],"",0))</f>
        <v>Seguimiento a los SRS para la adscripción de la población a través de las fichas familiares</v>
      </c>
      <c r="I595" s="498">
        <f>IFERROR(VLOOKUP('Formulario PPGR3'!$G595,'Formulario PPGR2'!$H$9:$V$721,15,FALSE),"")</f>
        <v>4</v>
      </c>
      <c r="J595" s="502" t="s">
        <v>1999</v>
      </c>
      <c r="K595" s="500" t="str">
        <f>IF(Tabla1[[#This Row],[Insumos]]="","",_xlfn.XLOOKUP(Tabla1[[#This Row],[Insumos]],Tabla10[Insumo],Tabla10[InsumoAbrev],"",0))</f>
        <v>lsAlimentosyBebidas</v>
      </c>
      <c r="L595" s="501" t="s">
        <v>2053</v>
      </c>
      <c r="M595" s="499" t="str">
        <f>IF(Tabla1[[#This Row],[Descripción]]="","",_xlfn.XLOOKUP(Tabla1[[#This Row],[Descripción]],Tabla10[Descripción],Tabla10[Unidad de Medida],"",0))</f>
        <v>unidad</v>
      </c>
      <c r="N595" s="509">
        <v>6</v>
      </c>
      <c r="O595" s="511">
        <f>IF(Tabla1[[#This Row],[Descripción]]="","",_xlfn.XLOOKUP(Tabla1[[#This Row],[Descripción]],Tabla10[Descripción],Tabla10[Precio Unitario],0))</f>
        <v>30975</v>
      </c>
      <c r="P595" s="511">
        <f>IF(Tabla1[[#This Row],[Cantidad de Insumos]]="","",Tabla1[[#This Row],[Precio Unitario]]*Tabla1[[#This Row],[Cantidad de Insumos]])</f>
        <v>185850</v>
      </c>
      <c r="Q595" s="511" t="str">
        <f>IF(Tabla1[[#This Row],[Descripción]]="","",_xlfn.XLOOKUP(Tabla1[[#This Row],[Descripción]],Tabla10[Descripción],Tabla10[CODIGO PRESUPUESTARIO],0))</f>
        <v>2.3.1.1.01</v>
      </c>
      <c r="R595" s="500" t="s">
        <v>2001</v>
      </c>
    </row>
    <row r="596" spans="2:18" ht="38.25">
      <c r="B596" s="190" t="e">
        <f>IF('Formulario PPGR3'!$G596="","",CONCATENATE('Formulario PPGR3'!$C596,".",'Formulario PPGR3'!$D596,".",'Formulario PPGR3'!$E596,".",'Formulario PPGR3'!$F596))</f>
        <v>#REF!</v>
      </c>
      <c r="C596" s="190" t="e">
        <f>IF('Formulario PPGR3'!$G596="","",'Formulario PPGR1'!#REF!)</f>
        <v>#REF!</v>
      </c>
      <c r="D596" s="190" t="e">
        <f>IF('Formulario PPGR3'!$G596="","",'Formulario PPGR1'!#REF!)</f>
        <v>#REF!</v>
      </c>
      <c r="E596" s="190" t="e">
        <f>IF('Formulario PPGR3'!$G596="","",'Formulario PPGR1'!#REF!)</f>
        <v>#REF!</v>
      </c>
      <c r="F596" s="190" t="e">
        <f>IF('Formulario PPGR3'!$G596="","",'Formulario PPGR1'!#REF!)</f>
        <v>#REF!</v>
      </c>
      <c r="G596" s="507" t="s">
        <v>879</v>
      </c>
      <c r="H596" s="497" t="str" cm="1">
        <f t="array" ref="H596">IF(Tabla1[[#This Row],[Código_Actividad]]="","",_xlfn.XLOOKUP(Tabla1[[#This Row],[Código_Actividad]],CodigoActividad,Tabla2[Actividades Programables Presupuestables],"",0))</f>
        <v>Acompañamiento a los SRS en la Implementación de la iniciativa de salud escolar en los Establecimientos de Primer Nivel de Atención priorizados.</v>
      </c>
      <c r="I596" s="498">
        <f>IFERROR(VLOOKUP('Formulario PPGR3'!$G596,'Formulario PPGR2'!$H$9:$V$721,15,FALSE),"")</f>
        <v>4</v>
      </c>
      <c r="J596" s="502" t="s">
        <v>2004</v>
      </c>
      <c r="K596" s="500" t="s">
        <v>2060</v>
      </c>
      <c r="L596" s="501" t="s">
        <v>2006</v>
      </c>
      <c r="M596" s="499" t="str">
        <f>IF(Tabla1[[#This Row],[Descripción]]="","",_xlfn.XLOOKUP(Tabla1[[#This Row],[Descripción]],Tabla10[Descripción],Tabla10[Unidad de Medida],"",0))</f>
        <v>Depósito</v>
      </c>
      <c r="N596" s="509">
        <v>4</v>
      </c>
      <c r="O596" s="511">
        <f>IF(Tabla1[[#This Row],[Descripción]]="","",_xlfn.XLOOKUP(Tabla1[[#This Row],[Descripción]],Tabla10[Descripción],Tabla10[Precio Unitario],0))</f>
        <v>1700</v>
      </c>
      <c r="P596" s="511">
        <f>IF(Tabla1[[#This Row],[Cantidad de Insumos]]="","",Tabla1[[#This Row],[Precio Unitario]]*Tabla1[[#This Row],[Cantidad de Insumos]])</f>
        <v>6800</v>
      </c>
      <c r="Q596" s="511" t="str">
        <f>IF(Tabla1[[#This Row],[Descripción]]="","",_xlfn.XLOOKUP(Tabla1[[#This Row],[Descripción]],Tabla10[Descripción],Tabla10[CODIGO PRESUPUESTARIO],0))</f>
        <v>2.2.3.1.01</v>
      </c>
      <c r="R596" s="500" t="s">
        <v>2001</v>
      </c>
    </row>
    <row r="597" spans="2:18" ht="38.25">
      <c r="B597" s="190" t="e">
        <f>IF('Formulario PPGR3'!$G597="","",CONCATENATE('Formulario PPGR3'!$C597,".",'Formulario PPGR3'!$D597,".",'Formulario PPGR3'!$E597,".",'Formulario PPGR3'!$F597))</f>
        <v>#REF!</v>
      </c>
      <c r="C597" s="190" t="e">
        <f>IF('Formulario PPGR3'!$G597="","",'Formulario PPGR1'!#REF!)</f>
        <v>#REF!</v>
      </c>
      <c r="D597" s="190" t="e">
        <f>IF('Formulario PPGR3'!$G597="","",'Formulario PPGR1'!#REF!)</f>
        <v>#REF!</v>
      </c>
      <c r="E597" s="190" t="e">
        <f>IF('Formulario PPGR3'!$G597="","",'Formulario PPGR1'!#REF!)</f>
        <v>#REF!</v>
      </c>
      <c r="F597" s="190" t="e">
        <f>IF('Formulario PPGR3'!$G597="","",'Formulario PPGR1'!#REF!)</f>
        <v>#REF!</v>
      </c>
      <c r="G597" s="507" t="s">
        <v>879</v>
      </c>
      <c r="H597" s="497" t="str" cm="1">
        <f t="array" ref="H597">IF(Tabla1[[#This Row],[Código_Actividad]]="","",_xlfn.XLOOKUP(Tabla1[[#This Row],[Código_Actividad]],CodigoActividad,Tabla2[Actividades Programables Presupuestables],"",0))</f>
        <v>Acompañamiento a los SRS en la Implementación de la iniciativa de salud escolar en los Establecimientos de Primer Nivel de Atención priorizados.</v>
      </c>
      <c r="I597" s="498">
        <f>IFERROR(VLOOKUP('Formulario PPGR3'!$G597,'Formulario PPGR2'!$H$9:$V$721,15,FALSE),"")</f>
        <v>4</v>
      </c>
      <c r="J597" s="502" t="s">
        <v>2004</v>
      </c>
      <c r="K597" s="500" t="s">
        <v>2060</v>
      </c>
      <c r="L597" s="501" t="s">
        <v>2007</v>
      </c>
      <c r="M597" s="499" t="str">
        <f>IF(Tabla1[[#This Row],[Descripción]]="","",_xlfn.XLOOKUP(Tabla1[[#This Row],[Descripción]],Tabla10[Descripción],Tabla10[Unidad de Medida],"",0))</f>
        <v>Depósito</v>
      </c>
      <c r="N597" s="509">
        <v>8</v>
      </c>
      <c r="O597" s="511">
        <f>IF(Tabla1[[#This Row],[Descripción]]="","",_xlfn.XLOOKUP(Tabla1[[#This Row],[Descripción]],Tabla10[Descripción],Tabla10[Precio Unitario],0))</f>
        <v>1900</v>
      </c>
      <c r="P597" s="511">
        <f>IF(Tabla1[[#This Row],[Cantidad de Insumos]]="","",Tabla1[[#This Row],[Precio Unitario]]*Tabla1[[#This Row],[Cantidad de Insumos]])</f>
        <v>15200</v>
      </c>
      <c r="Q597" s="511" t="str">
        <f>IF(Tabla1[[#This Row],[Descripción]]="","",_xlfn.XLOOKUP(Tabla1[[#This Row],[Descripción]],Tabla10[Descripción],Tabla10[CODIGO PRESUPUESTARIO],0))</f>
        <v>2.2.3.1.01</v>
      </c>
      <c r="R597" s="500" t="s">
        <v>2001</v>
      </c>
    </row>
    <row r="598" spans="2:18" ht="38.25">
      <c r="B598" s="190" t="e">
        <f>IF('Formulario PPGR3'!$G598="","",CONCATENATE('Formulario PPGR3'!$C598,".",'Formulario PPGR3'!$D598,".",'Formulario PPGR3'!$E598,".",'Formulario PPGR3'!$F598))</f>
        <v>#REF!</v>
      </c>
      <c r="C598" s="190" t="e">
        <f>IF('Formulario PPGR3'!$G598="","",'Formulario PPGR1'!#REF!)</f>
        <v>#REF!</v>
      </c>
      <c r="D598" s="190" t="e">
        <f>IF('Formulario PPGR3'!$G598="","",'Formulario PPGR1'!#REF!)</f>
        <v>#REF!</v>
      </c>
      <c r="E598" s="190" t="e">
        <f>IF('Formulario PPGR3'!$G598="","",'Formulario PPGR1'!#REF!)</f>
        <v>#REF!</v>
      </c>
      <c r="F598" s="190" t="e">
        <f>IF('Formulario PPGR3'!$G598="","",'Formulario PPGR1'!#REF!)</f>
        <v>#REF!</v>
      </c>
      <c r="G598" s="507" t="s">
        <v>879</v>
      </c>
      <c r="H598" s="497" t="str" cm="1">
        <f t="array" ref="H598">IF(Tabla1[[#This Row],[Código_Actividad]]="","",_xlfn.XLOOKUP(Tabla1[[#This Row],[Código_Actividad]],CodigoActividad,Tabla2[Actividades Programables Presupuestables],"",0))</f>
        <v>Acompañamiento a los SRS en la Implementación de la iniciativa de salud escolar en los Establecimientos de Primer Nivel de Atención priorizados.</v>
      </c>
      <c r="I598" s="498">
        <f>IFERROR(VLOOKUP('Formulario PPGR3'!$G598,'Formulario PPGR2'!$H$9:$V$721,15,FALSE),"")</f>
        <v>4</v>
      </c>
      <c r="J598" s="502" t="s">
        <v>2002</v>
      </c>
      <c r="K598" s="500" t="s">
        <v>2061</v>
      </c>
      <c r="L598" s="501" t="s">
        <v>2003</v>
      </c>
      <c r="M598" s="499" t="str">
        <f>IF(Tabla1[[#This Row],[Descripción]]="","",_xlfn.XLOOKUP(Tabla1[[#This Row],[Descripción]],Tabla10[Descripción],Tabla10[Unidad de Medida],"",0))</f>
        <v>galon</v>
      </c>
      <c r="N598" s="509">
        <v>100</v>
      </c>
      <c r="O598" s="511">
        <f>IF(Tabla1[[#This Row],[Descripción]]="","",_xlfn.XLOOKUP(Tabla1[[#This Row],[Descripción]],Tabla10[Descripción],Tabla10[Precio Unitario],0))</f>
        <v>240</v>
      </c>
      <c r="P598" s="511">
        <f>IF(Tabla1[[#This Row],[Cantidad de Insumos]]="","",Tabla1[[#This Row],[Precio Unitario]]*Tabla1[[#This Row],[Cantidad de Insumos]])</f>
        <v>24000</v>
      </c>
      <c r="Q598" s="511" t="str">
        <f>IF(Tabla1[[#This Row],[Descripción]]="","",_xlfn.XLOOKUP(Tabla1[[#This Row],[Descripción]],Tabla10[Descripción],Tabla10[CODIGO PRESUPUESTARIO],0))</f>
        <v>2.3.7.1.02</v>
      </c>
      <c r="R598" s="500" t="s">
        <v>2001</v>
      </c>
    </row>
    <row r="599" spans="2:18" ht="38.25">
      <c r="B599" s="190" t="e">
        <f>IF('Formulario PPGR3'!$G599="","",CONCATENATE('Formulario PPGR3'!$C599,".",'Formulario PPGR3'!$D599,".",'Formulario PPGR3'!$E599,".",'Formulario PPGR3'!$F599))</f>
        <v>#REF!</v>
      </c>
      <c r="C599" s="190" t="e">
        <f>IF('Formulario PPGR3'!$G599="","",'Formulario PPGR1'!#REF!)</f>
        <v>#REF!</v>
      </c>
      <c r="D599" s="190" t="e">
        <f>IF('Formulario PPGR3'!$G599="","",'Formulario PPGR1'!#REF!)</f>
        <v>#REF!</v>
      </c>
      <c r="E599" s="190" t="e">
        <f>IF('Formulario PPGR3'!$G599="","",'Formulario PPGR1'!#REF!)</f>
        <v>#REF!</v>
      </c>
      <c r="F599" s="190" t="e">
        <f>IF('Formulario PPGR3'!$G599="","",'Formulario PPGR1'!#REF!)</f>
        <v>#REF!</v>
      </c>
      <c r="G599" s="507" t="s">
        <v>881</v>
      </c>
      <c r="H599" s="497" t="str" cm="1">
        <f t="array" ref="H599">IF(Tabla1[[#This Row],[Código_Actividad]]="","",_xlfn.XLOOKUP(Tabla1[[#This Row],[Código_Actividad]],CodigoActividad,Tabla2[Actividades Programables Presupuestables],"",0))</f>
        <v>Seguimiento y reporte a los SRS sobre el cumplimiento del componente de atención integral del programa Salud Escolar</v>
      </c>
      <c r="I599" s="498">
        <f>IFERROR(VLOOKUP('Formulario PPGR3'!$G599,'Formulario PPGR2'!$H$9:$V$721,15,FALSE),"")</f>
        <v>4</v>
      </c>
      <c r="J599" s="502" t="s">
        <v>2004</v>
      </c>
      <c r="K599" s="500" t="s">
        <v>2060</v>
      </c>
      <c r="L599" s="501" t="s">
        <v>2006</v>
      </c>
      <c r="M599" s="499" t="str">
        <f>IF(Tabla1[[#This Row],[Descripción]]="","",_xlfn.XLOOKUP(Tabla1[[#This Row],[Descripción]],Tabla10[Descripción],Tabla10[Unidad de Medida],"",0))</f>
        <v>Depósito</v>
      </c>
      <c r="N599" s="509">
        <v>4</v>
      </c>
      <c r="O599" s="511">
        <f>IF(Tabla1[[#This Row],[Descripción]]="","",_xlfn.XLOOKUP(Tabla1[[#This Row],[Descripción]],Tabla10[Descripción],Tabla10[Precio Unitario],0))</f>
        <v>1700</v>
      </c>
      <c r="P599" s="511">
        <f>IF(Tabla1[[#This Row],[Cantidad de Insumos]]="","",Tabla1[[#This Row],[Precio Unitario]]*Tabla1[[#This Row],[Cantidad de Insumos]])</f>
        <v>6800</v>
      </c>
      <c r="Q599" s="511" t="str">
        <f>IF(Tabla1[[#This Row],[Descripción]]="","",_xlfn.XLOOKUP(Tabla1[[#This Row],[Descripción]],Tabla10[Descripción],Tabla10[CODIGO PRESUPUESTARIO],0))</f>
        <v>2.2.3.1.01</v>
      </c>
      <c r="R599" s="500" t="s">
        <v>2001</v>
      </c>
    </row>
    <row r="600" spans="2:18" ht="38.25">
      <c r="B600" s="190" t="e">
        <f>IF('Formulario PPGR3'!$G600="","",CONCATENATE('Formulario PPGR3'!$C600,".",'Formulario PPGR3'!$D600,".",'Formulario PPGR3'!$E600,".",'Formulario PPGR3'!$F600))</f>
        <v>#REF!</v>
      </c>
      <c r="C600" s="190" t="e">
        <f>IF('Formulario PPGR3'!$G600="","",'Formulario PPGR1'!#REF!)</f>
        <v>#REF!</v>
      </c>
      <c r="D600" s="190" t="e">
        <f>IF('Formulario PPGR3'!$G600="","",'Formulario PPGR1'!#REF!)</f>
        <v>#REF!</v>
      </c>
      <c r="E600" s="190" t="e">
        <f>IF('Formulario PPGR3'!$G600="","",'Formulario PPGR1'!#REF!)</f>
        <v>#REF!</v>
      </c>
      <c r="F600" s="190" t="e">
        <f>IF('Formulario PPGR3'!$G600="","",'Formulario PPGR1'!#REF!)</f>
        <v>#REF!</v>
      </c>
      <c r="G600" s="507" t="s">
        <v>881</v>
      </c>
      <c r="H600" s="497" t="str" cm="1">
        <f t="array" ref="H600">IF(Tabla1[[#This Row],[Código_Actividad]]="","",_xlfn.XLOOKUP(Tabla1[[#This Row],[Código_Actividad]],CodigoActividad,Tabla2[Actividades Programables Presupuestables],"",0))</f>
        <v>Seguimiento y reporte a los SRS sobre el cumplimiento del componente de atención integral del programa Salud Escolar</v>
      </c>
      <c r="I600" s="498">
        <f>IFERROR(VLOOKUP('Formulario PPGR3'!$G600,'Formulario PPGR2'!$H$9:$V$721,15,FALSE),"")</f>
        <v>4</v>
      </c>
      <c r="J600" s="502" t="s">
        <v>2004</v>
      </c>
      <c r="K600" s="500" t="s">
        <v>2060</v>
      </c>
      <c r="L600" s="501" t="s">
        <v>2007</v>
      </c>
      <c r="M600" s="499" t="str">
        <f>IF(Tabla1[[#This Row],[Descripción]]="","",_xlfn.XLOOKUP(Tabla1[[#This Row],[Descripción]],Tabla10[Descripción],Tabla10[Unidad de Medida],"",0))</f>
        <v>Depósito</v>
      </c>
      <c r="N600" s="509">
        <v>8</v>
      </c>
      <c r="O600" s="511">
        <f>IF(Tabla1[[#This Row],[Descripción]]="","",_xlfn.XLOOKUP(Tabla1[[#This Row],[Descripción]],Tabla10[Descripción],Tabla10[Precio Unitario],0))</f>
        <v>1900</v>
      </c>
      <c r="P600" s="511">
        <f>IF(Tabla1[[#This Row],[Cantidad de Insumos]]="","",Tabla1[[#This Row],[Precio Unitario]]*Tabla1[[#This Row],[Cantidad de Insumos]])</f>
        <v>15200</v>
      </c>
      <c r="Q600" s="511" t="str">
        <f>IF(Tabla1[[#This Row],[Descripción]]="","",_xlfn.XLOOKUP(Tabla1[[#This Row],[Descripción]],Tabla10[Descripción],Tabla10[CODIGO PRESUPUESTARIO],0))</f>
        <v>2.2.3.1.01</v>
      </c>
      <c r="R600" s="500" t="s">
        <v>2001</v>
      </c>
    </row>
    <row r="601" spans="2:18" ht="38.25">
      <c r="B601" s="190" t="e">
        <f>IF('Formulario PPGR3'!$G601="","",CONCATENATE('Formulario PPGR3'!$C601,".",'Formulario PPGR3'!$D601,".",'Formulario PPGR3'!$E601,".",'Formulario PPGR3'!$F601))</f>
        <v>#REF!</v>
      </c>
      <c r="C601" s="190" t="e">
        <f>IF('Formulario PPGR3'!$G601="","",'Formulario PPGR1'!#REF!)</f>
        <v>#REF!</v>
      </c>
      <c r="D601" s="190" t="e">
        <f>IF('Formulario PPGR3'!$G601="","",'Formulario PPGR1'!#REF!)</f>
        <v>#REF!</v>
      </c>
      <c r="E601" s="190" t="e">
        <f>IF('Formulario PPGR3'!$G601="","",'Formulario PPGR1'!#REF!)</f>
        <v>#REF!</v>
      </c>
      <c r="F601" s="190" t="e">
        <f>IF('Formulario PPGR3'!$G601="","",'Formulario PPGR1'!#REF!)</f>
        <v>#REF!</v>
      </c>
      <c r="G601" s="507" t="s">
        <v>881</v>
      </c>
      <c r="H601" s="497" t="str" cm="1">
        <f t="array" ref="H601">IF(Tabla1[[#This Row],[Código_Actividad]]="","",_xlfn.XLOOKUP(Tabla1[[#This Row],[Código_Actividad]],CodigoActividad,Tabla2[Actividades Programables Presupuestables],"",0))</f>
        <v>Seguimiento y reporte a los SRS sobre el cumplimiento del componente de atención integral del programa Salud Escolar</v>
      </c>
      <c r="I601" s="498">
        <f>IFERROR(VLOOKUP('Formulario PPGR3'!$G601,'Formulario PPGR2'!$H$9:$V$721,15,FALSE),"")</f>
        <v>4</v>
      </c>
      <c r="J601" s="502" t="s">
        <v>2002</v>
      </c>
      <c r="K601" s="500" t="s">
        <v>2061</v>
      </c>
      <c r="L601" s="501" t="s">
        <v>2003</v>
      </c>
      <c r="M601" s="499" t="str">
        <f>IF(Tabla1[[#This Row],[Descripción]]="","",_xlfn.XLOOKUP(Tabla1[[#This Row],[Descripción]],Tabla10[Descripción],Tabla10[Unidad de Medida],"",0))</f>
        <v>galon</v>
      </c>
      <c r="N601" s="509">
        <v>80</v>
      </c>
      <c r="O601" s="511">
        <f>IF(Tabla1[[#This Row],[Descripción]]="","",_xlfn.XLOOKUP(Tabla1[[#This Row],[Descripción]],Tabla10[Descripción],Tabla10[Precio Unitario],0))</f>
        <v>240</v>
      </c>
      <c r="P601" s="511">
        <f>IF(Tabla1[[#This Row],[Cantidad de Insumos]]="","",Tabla1[[#This Row],[Precio Unitario]]*Tabla1[[#This Row],[Cantidad de Insumos]])</f>
        <v>19200</v>
      </c>
      <c r="Q601" s="511" t="str">
        <f>IF(Tabla1[[#This Row],[Descripción]]="","",_xlfn.XLOOKUP(Tabla1[[#This Row],[Descripción]],Tabla10[Descripción],Tabla10[CODIGO PRESUPUESTARIO],0))</f>
        <v>2.3.7.1.02</v>
      </c>
      <c r="R601" s="500" t="s">
        <v>2001</v>
      </c>
    </row>
    <row r="602" spans="2:18" ht="38.25">
      <c r="B602" s="190" t="e">
        <f>IF('Formulario PPGR3'!$G602="","",CONCATENATE('Formulario PPGR3'!$C602,".",'Formulario PPGR3'!$D602,".",'Formulario PPGR3'!$E602,".",'Formulario PPGR3'!$F602))</f>
        <v>#REF!</v>
      </c>
      <c r="C602" s="190" t="e">
        <f>IF('Formulario PPGR3'!$G602="","",'Formulario PPGR1'!#REF!)</f>
        <v>#REF!</v>
      </c>
      <c r="D602" s="190" t="e">
        <f>IF('Formulario PPGR3'!$G602="","",'Formulario PPGR1'!#REF!)</f>
        <v>#REF!</v>
      </c>
      <c r="E602" s="190" t="e">
        <f>IF('Formulario PPGR3'!$G602="","",'Formulario PPGR1'!#REF!)</f>
        <v>#REF!</v>
      </c>
      <c r="F602" s="190" t="e">
        <f>IF('Formulario PPGR3'!$G602="","",'Formulario PPGR1'!#REF!)</f>
        <v>#REF!</v>
      </c>
      <c r="G602" s="507" t="s">
        <v>511</v>
      </c>
      <c r="H602" s="497" t="str" cm="1">
        <f t="array" ref="H602">IF(Tabla1[[#This Row],[Código_Actividad]]="","",_xlfn.XLOOKUP(Tabla1[[#This Row],[Código_Actividad]],CodigoActividad,Tabla2[Actividades Programables Presupuestables],"",0))</f>
        <v>Seguimiento a los SRS para la digitación de las fichas familiares en el SIRPAFF</v>
      </c>
      <c r="I602" s="498">
        <f>IFERROR(VLOOKUP('Formulario PPGR3'!$G602,'Formulario PPGR2'!$H$9:$V$721,15,FALSE),"")</f>
        <v>4</v>
      </c>
      <c r="J602" s="502" t="s">
        <v>1999</v>
      </c>
      <c r="K602" s="500" t="str">
        <f>IF(Tabla1[[#This Row],[Insumos]]="","",_xlfn.XLOOKUP(Tabla1[[#This Row],[Insumos]],Tabla10[Insumo],Tabla10[InsumoAbrev],"",0))</f>
        <v>lsAlimentosyBebidas</v>
      </c>
      <c r="L602" s="501" t="s">
        <v>2008</v>
      </c>
      <c r="M602" s="499" t="str">
        <f>IF(Tabla1[[#This Row],[Descripción]]="","",_xlfn.XLOOKUP(Tabla1[[#This Row],[Descripción]],Tabla10[Descripción],Tabla10[Unidad de Medida],"",0))</f>
        <v>unidad</v>
      </c>
      <c r="N602" s="509">
        <v>5</v>
      </c>
      <c r="O602" s="511">
        <f>IF(Tabla1[[#This Row],[Descripción]]="","",_xlfn.XLOOKUP(Tabla1[[#This Row],[Descripción]],Tabla10[Descripción],Tabla10[Precio Unitario],0))</f>
        <v>9410.5</v>
      </c>
      <c r="P602" s="511">
        <f>IF(Tabla1[[#This Row],[Cantidad de Insumos]]="","",Tabla1[[#This Row],[Precio Unitario]]*Tabla1[[#This Row],[Cantidad de Insumos]])</f>
        <v>47052.5</v>
      </c>
      <c r="Q602" s="511" t="str">
        <f>IF(Tabla1[[#This Row],[Descripción]]="","",_xlfn.XLOOKUP(Tabla1[[#This Row],[Descripción]],Tabla10[Descripción],Tabla10[CODIGO PRESUPUESTARIO],0))</f>
        <v>2.3.1.1.01</v>
      </c>
      <c r="R602" s="500" t="s">
        <v>2001</v>
      </c>
    </row>
    <row r="603" spans="2:18" ht="25.5">
      <c r="B603" s="190" t="e">
        <f>IF('Formulario PPGR3'!$G603="","",CONCATENATE('Formulario PPGR3'!$C603,".",'Formulario PPGR3'!$D603,".",'Formulario PPGR3'!$E603,".",'Formulario PPGR3'!$F603))</f>
        <v>#REF!</v>
      </c>
      <c r="C603" s="190" t="e">
        <f>IF('Formulario PPGR3'!$G603="","",'Formulario PPGR1'!#REF!)</f>
        <v>#REF!</v>
      </c>
      <c r="D603" s="190" t="e">
        <f>IF('Formulario PPGR3'!$G603="","",'Formulario PPGR1'!#REF!)</f>
        <v>#REF!</v>
      </c>
      <c r="E603" s="190" t="e">
        <f>IF('Formulario PPGR3'!$G603="","",'Formulario PPGR1'!#REF!)</f>
        <v>#REF!</v>
      </c>
      <c r="F603" s="190" t="e">
        <f>IF('Formulario PPGR3'!$G603="","",'Formulario PPGR1'!#REF!)</f>
        <v>#REF!</v>
      </c>
      <c r="G603" s="507" t="s">
        <v>657</v>
      </c>
      <c r="H603" s="497" t="str" cm="1">
        <f t="array" ref="H603">IF(Tabla1[[#This Row],[Código_Actividad]]="","",_xlfn.XLOOKUP(Tabla1[[#This Row],[Código_Actividad]],CodigoActividad,Tabla2[Actividades Programables Presupuestables],"",0))</f>
        <v xml:space="preserve">Acompañamiento a los SRS para seguimiento a enfermedades transmitidas por vectores </v>
      </c>
      <c r="I603" s="498">
        <f>IFERROR(VLOOKUP('Formulario PPGR3'!$G603,'Formulario PPGR2'!$H$9:$V$721,15,FALSE),"")</f>
        <v>4</v>
      </c>
      <c r="J603" s="502" t="s">
        <v>2004</v>
      </c>
      <c r="K603" s="500" t="s">
        <v>2060</v>
      </c>
      <c r="L603" s="501" t="s">
        <v>2006</v>
      </c>
      <c r="M603" s="499" t="str">
        <f>IF(Tabla1[[#This Row],[Descripción]]="","",_xlfn.XLOOKUP(Tabla1[[#This Row],[Descripción]],Tabla10[Descripción],Tabla10[Unidad de Medida],"",0))</f>
        <v>Depósito</v>
      </c>
      <c r="N603" s="509">
        <v>4</v>
      </c>
      <c r="O603" s="511">
        <f>IF(Tabla1[[#This Row],[Descripción]]="","",_xlfn.XLOOKUP(Tabla1[[#This Row],[Descripción]],Tabla10[Descripción],Tabla10[Precio Unitario],0))</f>
        <v>1700</v>
      </c>
      <c r="P603" s="511">
        <f>IF(Tabla1[[#This Row],[Cantidad de Insumos]]="","",Tabla1[[#This Row],[Precio Unitario]]*Tabla1[[#This Row],[Cantidad de Insumos]])</f>
        <v>6800</v>
      </c>
      <c r="Q603" s="511" t="str">
        <f>IF(Tabla1[[#This Row],[Descripción]]="","",_xlfn.XLOOKUP(Tabla1[[#This Row],[Descripción]],Tabla10[Descripción],Tabla10[CODIGO PRESUPUESTARIO],0))</f>
        <v>2.2.3.1.01</v>
      </c>
      <c r="R603" s="500" t="s">
        <v>2001</v>
      </c>
    </row>
    <row r="604" spans="2:18" ht="25.5">
      <c r="B604" s="190" t="e">
        <f>IF('Formulario PPGR3'!$G604="","",CONCATENATE('Formulario PPGR3'!$C604,".",'Formulario PPGR3'!$D604,".",'Formulario PPGR3'!$E604,".",'Formulario PPGR3'!$F604))</f>
        <v>#REF!</v>
      </c>
      <c r="C604" s="190" t="e">
        <f>IF('Formulario PPGR3'!$G604="","",'Formulario PPGR1'!#REF!)</f>
        <v>#REF!</v>
      </c>
      <c r="D604" s="190" t="e">
        <f>IF('Formulario PPGR3'!$G604="","",'Formulario PPGR1'!#REF!)</f>
        <v>#REF!</v>
      </c>
      <c r="E604" s="190" t="e">
        <f>IF('Formulario PPGR3'!$G604="","",'Formulario PPGR1'!#REF!)</f>
        <v>#REF!</v>
      </c>
      <c r="F604" s="190" t="e">
        <f>IF('Formulario PPGR3'!$G604="","",'Formulario PPGR1'!#REF!)</f>
        <v>#REF!</v>
      </c>
      <c r="G604" s="507" t="s">
        <v>657</v>
      </c>
      <c r="H604" s="497" t="str" cm="1">
        <f t="array" ref="H604">IF(Tabla1[[#This Row],[Código_Actividad]]="","",_xlfn.XLOOKUP(Tabla1[[#This Row],[Código_Actividad]],CodigoActividad,Tabla2[Actividades Programables Presupuestables],"",0))</f>
        <v xml:space="preserve">Acompañamiento a los SRS para seguimiento a enfermedades transmitidas por vectores </v>
      </c>
      <c r="I604" s="498">
        <f>IFERROR(VLOOKUP('Formulario PPGR3'!$G604,'Formulario PPGR2'!$H$9:$V$721,15,FALSE),"")</f>
        <v>4</v>
      </c>
      <c r="J604" s="502" t="s">
        <v>2004</v>
      </c>
      <c r="K604" s="500" t="s">
        <v>2060</v>
      </c>
      <c r="L604" s="501" t="s">
        <v>2007</v>
      </c>
      <c r="M604" s="499" t="str">
        <f>IF(Tabla1[[#This Row],[Descripción]]="","",_xlfn.XLOOKUP(Tabla1[[#This Row],[Descripción]],Tabla10[Descripción],Tabla10[Unidad de Medida],"",0))</f>
        <v>Depósito</v>
      </c>
      <c r="N604" s="509">
        <v>8</v>
      </c>
      <c r="O604" s="511">
        <f>IF(Tabla1[[#This Row],[Descripción]]="","",_xlfn.XLOOKUP(Tabla1[[#This Row],[Descripción]],Tabla10[Descripción],Tabla10[Precio Unitario],0))</f>
        <v>1900</v>
      </c>
      <c r="P604" s="511">
        <f>IF(Tabla1[[#This Row],[Cantidad de Insumos]]="","",Tabla1[[#This Row],[Precio Unitario]]*Tabla1[[#This Row],[Cantidad de Insumos]])</f>
        <v>15200</v>
      </c>
      <c r="Q604" s="511" t="str">
        <f>IF(Tabla1[[#This Row],[Descripción]]="","",_xlfn.XLOOKUP(Tabla1[[#This Row],[Descripción]],Tabla10[Descripción],Tabla10[CODIGO PRESUPUESTARIO],0))</f>
        <v>2.2.3.1.01</v>
      </c>
      <c r="R604" s="500" t="s">
        <v>2001</v>
      </c>
    </row>
    <row r="605" spans="2:18" ht="25.5">
      <c r="B605" s="190" t="e">
        <f>IF('Formulario PPGR3'!$G605="","",CONCATENATE('Formulario PPGR3'!$C605,".",'Formulario PPGR3'!$D605,".",'Formulario PPGR3'!$E605,".",'Formulario PPGR3'!$F605))</f>
        <v>#REF!</v>
      </c>
      <c r="C605" s="190" t="e">
        <f>IF('Formulario PPGR3'!$G605="","",'Formulario PPGR1'!#REF!)</f>
        <v>#REF!</v>
      </c>
      <c r="D605" s="190" t="e">
        <f>IF('Formulario PPGR3'!$G605="","",'Formulario PPGR1'!#REF!)</f>
        <v>#REF!</v>
      </c>
      <c r="E605" s="190" t="e">
        <f>IF('Formulario PPGR3'!$G605="","",'Formulario PPGR1'!#REF!)</f>
        <v>#REF!</v>
      </c>
      <c r="F605" s="190" t="e">
        <f>IF('Formulario PPGR3'!$G605="","",'Formulario PPGR1'!#REF!)</f>
        <v>#REF!</v>
      </c>
      <c r="G605" s="507" t="s">
        <v>657</v>
      </c>
      <c r="H605" s="497" t="str" cm="1">
        <f t="array" ref="H605">IF(Tabla1[[#This Row],[Código_Actividad]]="","",_xlfn.XLOOKUP(Tabla1[[#This Row],[Código_Actividad]],CodigoActividad,Tabla2[Actividades Programables Presupuestables],"",0))</f>
        <v xml:space="preserve">Acompañamiento a los SRS para seguimiento a enfermedades transmitidas por vectores </v>
      </c>
      <c r="I605" s="498">
        <f>IFERROR(VLOOKUP('Formulario PPGR3'!$G605,'Formulario PPGR2'!$H$9:$V$721,15,FALSE),"")</f>
        <v>4</v>
      </c>
      <c r="J605" s="502" t="s">
        <v>2002</v>
      </c>
      <c r="K605" s="500" t="s">
        <v>2061</v>
      </c>
      <c r="L605" s="501" t="s">
        <v>2003</v>
      </c>
      <c r="M605" s="499" t="str">
        <f>IF(Tabla1[[#This Row],[Descripción]]="","",_xlfn.XLOOKUP(Tabla1[[#This Row],[Descripción]],Tabla10[Descripción],Tabla10[Unidad de Medida],"",0))</f>
        <v>galon</v>
      </c>
      <c r="N605" s="509">
        <v>80</v>
      </c>
      <c r="O605" s="511">
        <f>IF(Tabla1[[#This Row],[Descripción]]="","",_xlfn.XLOOKUP(Tabla1[[#This Row],[Descripción]],Tabla10[Descripción],Tabla10[Precio Unitario],0))</f>
        <v>240</v>
      </c>
      <c r="P605" s="511">
        <f>IF(Tabla1[[#This Row],[Cantidad de Insumos]]="","",Tabla1[[#This Row],[Precio Unitario]]*Tabla1[[#This Row],[Cantidad de Insumos]])</f>
        <v>19200</v>
      </c>
      <c r="Q605" s="511" t="str">
        <f>IF(Tabla1[[#This Row],[Descripción]]="","",_xlfn.XLOOKUP(Tabla1[[#This Row],[Descripción]],Tabla10[Descripción],Tabla10[CODIGO PRESUPUESTARIO],0))</f>
        <v>2.3.7.1.02</v>
      </c>
      <c r="R605" s="500" t="s">
        <v>2001</v>
      </c>
    </row>
    <row r="606" spans="2:18">
      <c r="B606" s="190" t="e">
        <f>IF('Formulario PPGR3'!$G606="","",CONCATENATE('Formulario PPGR3'!$C606,".",'Formulario PPGR3'!$D606,".",'Formulario PPGR3'!$E606,".",'Formulario PPGR3'!$F606))</f>
        <v>#REF!</v>
      </c>
      <c r="C606" s="190" t="e">
        <f>IF('Formulario PPGR3'!$G606="","",'Formulario PPGR1'!#REF!)</f>
        <v>#REF!</v>
      </c>
      <c r="D606" s="190" t="e">
        <f>IF('Formulario PPGR3'!$G606="","",'Formulario PPGR1'!#REF!)</f>
        <v>#REF!</v>
      </c>
      <c r="E606" s="190" t="e">
        <f>IF('Formulario PPGR3'!$G606="","",'Formulario PPGR1'!#REF!)</f>
        <v>#REF!</v>
      </c>
      <c r="F606" s="190" t="e">
        <f>IF('Formulario PPGR3'!$G606="","",'Formulario PPGR1'!#REF!)</f>
        <v>#REF!</v>
      </c>
      <c r="G606" s="507" t="s">
        <v>564</v>
      </c>
      <c r="H606" s="497" t="str" cm="1">
        <f t="array" ref="H606">IF(Tabla1[[#This Row],[Código_Actividad]]="","",_xlfn.XLOOKUP(Tabla1[[#This Row],[Código_Actividad]],CodigoActividad,Tabla2[Actividades Programables Presupuestables],"",0))</f>
        <v>Seguimiento a los SRS con focos activos de malaria</v>
      </c>
      <c r="I606" s="498">
        <f>IFERROR(VLOOKUP('Formulario PPGR3'!$G606,'Formulario PPGR2'!$H$9:$V$721,15,FALSE),"")</f>
        <v>3</v>
      </c>
      <c r="J606" s="502" t="s">
        <v>2004</v>
      </c>
      <c r="K606" s="500" t="s">
        <v>2060</v>
      </c>
      <c r="L606" s="501" t="s">
        <v>2006</v>
      </c>
      <c r="M606" s="499" t="str">
        <f>IF(Tabla1[[#This Row],[Descripción]]="","",_xlfn.XLOOKUP(Tabla1[[#This Row],[Descripción]],Tabla10[Descripción],Tabla10[Unidad de Medida],"",0))</f>
        <v>Depósito</v>
      </c>
      <c r="N606" s="509">
        <v>3</v>
      </c>
      <c r="O606" s="511">
        <f>IF(Tabla1[[#This Row],[Descripción]]="","",_xlfn.XLOOKUP(Tabla1[[#This Row],[Descripción]],Tabla10[Descripción],Tabla10[Precio Unitario],0))</f>
        <v>1700</v>
      </c>
      <c r="P606" s="511">
        <f>IF(Tabla1[[#This Row],[Cantidad de Insumos]]="","",Tabla1[[#This Row],[Precio Unitario]]*Tabla1[[#This Row],[Cantidad de Insumos]])</f>
        <v>5100</v>
      </c>
      <c r="Q606" s="511" t="str">
        <f>IF(Tabla1[[#This Row],[Descripción]]="","",_xlfn.XLOOKUP(Tabla1[[#This Row],[Descripción]],Tabla10[Descripción],Tabla10[CODIGO PRESUPUESTARIO],0))</f>
        <v>2.2.3.1.01</v>
      </c>
      <c r="R606" s="500" t="s">
        <v>2001</v>
      </c>
    </row>
    <row r="607" spans="2:18">
      <c r="B607" s="190" t="e">
        <f>IF('Formulario PPGR3'!$G607="","",CONCATENATE('Formulario PPGR3'!$C607,".",'Formulario PPGR3'!$D607,".",'Formulario PPGR3'!$E607,".",'Formulario PPGR3'!$F607))</f>
        <v>#REF!</v>
      </c>
      <c r="C607" s="190" t="e">
        <f>IF('Formulario PPGR3'!$G607="","",'Formulario PPGR1'!#REF!)</f>
        <v>#REF!</v>
      </c>
      <c r="D607" s="190" t="e">
        <f>IF('Formulario PPGR3'!$G607="","",'Formulario PPGR1'!#REF!)</f>
        <v>#REF!</v>
      </c>
      <c r="E607" s="190" t="e">
        <f>IF('Formulario PPGR3'!$G607="","",'Formulario PPGR1'!#REF!)</f>
        <v>#REF!</v>
      </c>
      <c r="F607" s="190" t="e">
        <f>IF('Formulario PPGR3'!$G607="","",'Formulario PPGR1'!#REF!)</f>
        <v>#REF!</v>
      </c>
      <c r="G607" s="507" t="s">
        <v>564</v>
      </c>
      <c r="H607" s="497" t="str" cm="1">
        <f t="array" ref="H607">IF(Tabla1[[#This Row],[Código_Actividad]]="","",_xlfn.XLOOKUP(Tabla1[[#This Row],[Código_Actividad]],CodigoActividad,Tabla2[Actividades Programables Presupuestables],"",0))</f>
        <v>Seguimiento a los SRS con focos activos de malaria</v>
      </c>
      <c r="I607" s="498">
        <f>IFERROR(VLOOKUP('Formulario PPGR3'!$G607,'Formulario PPGR2'!$H$9:$V$721,15,FALSE),"")</f>
        <v>3</v>
      </c>
      <c r="J607" s="502" t="s">
        <v>2004</v>
      </c>
      <c r="K607" s="500" t="s">
        <v>2060</v>
      </c>
      <c r="L607" s="501" t="s">
        <v>2007</v>
      </c>
      <c r="M607" s="499" t="str">
        <f>IF(Tabla1[[#This Row],[Descripción]]="","",_xlfn.XLOOKUP(Tabla1[[#This Row],[Descripción]],Tabla10[Descripción],Tabla10[Unidad de Medida],"",0))</f>
        <v>Depósito</v>
      </c>
      <c r="N607" s="509">
        <v>6</v>
      </c>
      <c r="O607" s="511">
        <f>IF(Tabla1[[#This Row],[Descripción]]="","",_xlfn.XLOOKUP(Tabla1[[#This Row],[Descripción]],Tabla10[Descripción],Tabla10[Precio Unitario],0))</f>
        <v>1900</v>
      </c>
      <c r="P607" s="511">
        <f>IF(Tabla1[[#This Row],[Cantidad de Insumos]]="","",Tabla1[[#This Row],[Precio Unitario]]*Tabla1[[#This Row],[Cantidad de Insumos]])</f>
        <v>11400</v>
      </c>
      <c r="Q607" s="511" t="str">
        <f>IF(Tabla1[[#This Row],[Descripción]]="","",_xlfn.XLOOKUP(Tabla1[[#This Row],[Descripción]],Tabla10[Descripción],Tabla10[CODIGO PRESUPUESTARIO],0))</f>
        <v>2.2.3.1.01</v>
      </c>
      <c r="R607" s="500" t="s">
        <v>2001</v>
      </c>
    </row>
    <row r="608" spans="2:18">
      <c r="B608" s="190" t="e">
        <f>IF('Formulario PPGR3'!$G608="","",CONCATENATE('Formulario PPGR3'!$C608,".",'Formulario PPGR3'!$D608,".",'Formulario PPGR3'!$E608,".",'Formulario PPGR3'!$F608))</f>
        <v>#REF!</v>
      </c>
      <c r="C608" s="190" t="e">
        <f>IF('Formulario PPGR3'!$G608="","",'Formulario PPGR1'!#REF!)</f>
        <v>#REF!</v>
      </c>
      <c r="D608" s="190" t="e">
        <f>IF('Formulario PPGR3'!$G608="","",'Formulario PPGR1'!#REF!)</f>
        <v>#REF!</v>
      </c>
      <c r="E608" s="190" t="e">
        <f>IF('Formulario PPGR3'!$G608="","",'Formulario PPGR1'!#REF!)</f>
        <v>#REF!</v>
      </c>
      <c r="F608" s="190" t="e">
        <f>IF('Formulario PPGR3'!$G608="","",'Formulario PPGR1'!#REF!)</f>
        <v>#REF!</v>
      </c>
      <c r="G608" s="507" t="s">
        <v>564</v>
      </c>
      <c r="H608" s="497" t="str" cm="1">
        <f t="array" ref="H608">IF(Tabla1[[#This Row],[Código_Actividad]]="","",_xlfn.XLOOKUP(Tabla1[[#This Row],[Código_Actividad]],CodigoActividad,Tabla2[Actividades Programables Presupuestables],"",0))</f>
        <v>Seguimiento a los SRS con focos activos de malaria</v>
      </c>
      <c r="I608" s="498">
        <f>IFERROR(VLOOKUP('Formulario PPGR3'!$G608,'Formulario PPGR2'!$H$9:$V$721,15,FALSE),"")</f>
        <v>3</v>
      </c>
      <c r="J608" s="502" t="s">
        <v>2002</v>
      </c>
      <c r="K608" s="500" t="s">
        <v>2061</v>
      </c>
      <c r="L608" s="501" t="s">
        <v>2003</v>
      </c>
      <c r="M608" s="499" t="str">
        <f>IF(Tabla1[[#This Row],[Descripción]]="","",_xlfn.XLOOKUP(Tabla1[[#This Row],[Descripción]],Tabla10[Descripción],Tabla10[Unidad de Medida],"",0))</f>
        <v>galon</v>
      </c>
      <c r="N608" s="509">
        <v>75</v>
      </c>
      <c r="O608" s="511">
        <f>IF(Tabla1[[#This Row],[Descripción]]="","",_xlfn.XLOOKUP(Tabla1[[#This Row],[Descripción]],Tabla10[Descripción],Tabla10[Precio Unitario],0))</f>
        <v>240</v>
      </c>
      <c r="P608" s="511">
        <f>IF(Tabla1[[#This Row],[Cantidad de Insumos]]="","",Tabla1[[#This Row],[Precio Unitario]]*Tabla1[[#This Row],[Cantidad de Insumos]])</f>
        <v>18000</v>
      </c>
      <c r="Q608" s="511" t="str">
        <f>IF(Tabla1[[#This Row],[Descripción]]="","",_xlfn.XLOOKUP(Tabla1[[#This Row],[Descripción]],Tabla10[Descripción],Tabla10[CODIGO PRESUPUESTARIO],0))</f>
        <v>2.3.7.1.02</v>
      </c>
      <c r="R608" s="500" t="s">
        <v>2001</v>
      </c>
    </row>
    <row r="609" spans="2:18" ht="25.5">
      <c r="B609" s="190" t="e">
        <f>IF('Formulario PPGR3'!$G609="","",CONCATENATE('Formulario PPGR3'!$C609,".",'Formulario PPGR3'!$D609,".",'Formulario PPGR3'!$E609,".",'Formulario PPGR3'!$F609))</f>
        <v>#REF!</v>
      </c>
      <c r="C609" s="190" t="e">
        <f>IF('Formulario PPGR3'!$G609="","",'Formulario PPGR1'!#REF!)</f>
        <v>#REF!</v>
      </c>
      <c r="D609" s="190" t="e">
        <f>IF('Formulario PPGR3'!$G609="","",'Formulario PPGR1'!#REF!)</f>
        <v>#REF!</v>
      </c>
      <c r="E609" s="190" t="e">
        <f>IF('Formulario PPGR3'!$G609="","",'Formulario PPGR1'!#REF!)</f>
        <v>#REF!</v>
      </c>
      <c r="F609" s="190" t="e">
        <f>IF('Formulario PPGR3'!$G609="","",'Formulario PPGR1'!#REF!)</f>
        <v>#REF!</v>
      </c>
      <c r="G609" s="507" t="s">
        <v>890</v>
      </c>
      <c r="H609" s="497" t="str" cm="1">
        <f t="array" ref="H609">IF(Tabla1[[#This Row],[Código_Actividad]]="","",_xlfn.XLOOKUP(Tabla1[[#This Row],[Código_Actividad]],CodigoActividad,Tabla2[Actividades Programables Presupuestables],"",0))</f>
        <v>Seguimiento a los SRS en la conformación y funcionamiento de los comités de salud de las UNAP.</v>
      </c>
      <c r="I609" s="498">
        <f>IFERROR(VLOOKUP('Formulario PPGR3'!$G609,'Formulario PPGR2'!$H$9:$V$721,15,FALSE),"")</f>
        <v>3</v>
      </c>
      <c r="J609" s="502" t="s">
        <v>2004</v>
      </c>
      <c r="K609" s="500" t="s">
        <v>2060</v>
      </c>
      <c r="L609" s="501" t="s">
        <v>2006</v>
      </c>
      <c r="M609" s="499" t="str">
        <f>IF(Tabla1[[#This Row],[Descripción]]="","",_xlfn.XLOOKUP(Tabla1[[#This Row],[Descripción]],Tabla10[Descripción],Tabla10[Unidad de Medida],"",0))</f>
        <v>Depósito</v>
      </c>
      <c r="N609" s="509">
        <v>3</v>
      </c>
      <c r="O609" s="511">
        <f>IF(Tabla1[[#This Row],[Descripción]]="","",_xlfn.XLOOKUP(Tabla1[[#This Row],[Descripción]],Tabla10[Descripción],Tabla10[Precio Unitario],0))</f>
        <v>1700</v>
      </c>
      <c r="P609" s="511">
        <f>IF(Tabla1[[#This Row],[Cantidad de Insumos]]="","",Tabla1[[#This Row],[Precio Unitario]]*Tabla1[[#This Row],[Cantidad de Insumos]])</f>
        <v>5100</v>
      </c>
      <c r="Q609" s="511" t="str">
        <f>IF(Tabla1[[#This Row],[Descripción]]="","",_xlfn.XLOOKUP(Tabla1[[#This Row],[Descripción]],Tabla10[Descripción],Tabla10[CODIGO PRESUPUESTARIO],0))</f>
        <v>2.2.3.1.01</v>
      </c>
      <c r="R609" s="500" t="s">
        <v>2001</v>
      </c>
    </row>
    <row r="610" spans="2:18" ht="25.5">
      <c r="B610" s="190" t="e">
        <f>IF('Formulario PPGR3'!$G610="","",CONCATENATE('Formulario PPGR3'!$C610,".",'Formulario PPGR3'!$D610,".",'Formulario PPGR3'!$E610,".",'Formulario PPGR3'!$F610))</f>
        <v>#REF!</v>
      </c>
      <c r="C610" s="190" t="e">
        <f>IF('Formulario PPGR3'!$G610="","",'Formulario PPGR1'!#REF!)</f>
        <v>#REF!</v>
      </c>
      <c r="D610" s="190" t="e">
        <f>IF('Formulario PPGR3'!$G610="","",'Formulario PPGR1'!#REF!)</f>
        <v>#REF!</v>
      </c>
      <c r="E610" s="190" t="e">
        <f>IF('Formulario PPGR3'!$G610="","",'Formulario PPGR1'!#REF!)</f>
        <v>#REF!</v>
      </c>
      <c r="F610" s="190" t="e">
        <f>IF('Formulario PPGR3'!$G610="","",'Formulario PPGR1'!#REF!)</f>
        <v>#REF!</v>
      </c>
      <c r="G610" s="507" t="s">
        <v>890</v>
      </c>
      <c r="H610" s="497" t="str" cm="1">
        <f t="array" ref="H610">IF(Tabla1[[#This Row],[Código_Actividad]]="","",_xlfn.XLOOKUP(Tabla1[[#This Row],[Código_Actividad]],CodigoActividad,Tabla2[Actividades Programables Presupuestables],"",0))</f>
        <v>Seguimiento a los SRS en la conformación y funcionamiento de los comités de salud de las UNAP.</v>
      </c>
      <c r="I610" s="498">
        <f>IFERROR(VLOOKUP('Formulario PPGR3'!$G610,'Formulario PPGR2'!$H$9:$V$721,15,FALSE),"")</f>
        <v>3</v>
      </c>
      <c r="J610" s="502" t="s">
        <v>2004</v>
      </c>
      <c r="K610" s="500" t="s">
        <v>2060</v>
      </c>
      <c r="L610" s="501" t="s">
        <v>2007</v>
      </c>
      <c r="M610" s="499" t="str">
        <f>IF(Tabla1[[#This Row],[Descripción]]="","",_xlfn.XLOOKUP(Tabla1[[#This Row],[Descripción]],Tabla10[Descripción],Tabla10[Unidad de Medida],"",0))</f>
        <v>Depósito</v>
      </c>
      <c r="N610" s="509">
        <v>6</v>
      </c>
      <c r="O610" s="511">
        <f>IF(Tabla1[[#This Row],[Descripción]]="","",_xlfn.XLOOKUP(Tabla1[[#This Row],[Descripción]],Tabla10[Descripción],Tabla10[Precio Unitario],0))</f>
        <v>1900</v>
      </c>
      <c r="P610" s="511">
        <f>IF(Tabla1[[#This Row],[Cantidad de Insumos]]="","",Tabla1[[#This Row],[Precio Unitario]]*Tabla1[[#This Row],[Cantidad de Insumos]])</f>
        <v>11400</v>
      </c>
      <c r="Q610" s="511" t="str">
        <f>IF(Tabla1[[#This Row],[Descripción]]="","",_xlfn.XLOOKUP(Tabla1[[#This Row],[Descripción]],Tabla10[Descripción],Tabla10[CODIGO PRESUPUESTARIO],0))</f>
        <v>2.2.3.1.01</v>
      </c>
      <c r="R610" s="500" t="s">
        <v>2001</v>
      </c>
    </row>
    <row r="611" spans="2:18" ht="25.5">
      <c r="B611" s="190" t="e">
        <f>IF('Formulario PPGR3'!$G611="","",CONCATENATE('Formulario PPGR3'!$C611,".",'Formulario PPGR3'!$D611,".",'Formulario PPGR3'!$E611,".",'Formulario PPGR3'!$F611))</f>
        <v>#REF!</v>
      </c>
      <c r="C611" s="190" t="e">
        <f>IF('Formulario PPGR3'!$G611="","",'Formulario PPGR1'!#REF!)</f>
        <v>#REF!</v>
      </c>
      <c r="D611" s="190" t="e">
        <f>IF('Formulario PPGR3'!$G611="","",'Formulario PPGR1'!#REF!)</f>
        <v>#REF!</v>
      </c>
      <c r="E611" s="190" t="e">
        <f>IF('Formulario PPGR3'!$G611="","",'Formulario PPGR1'!#REF!)</f>
        <v>#REF!</v>
      </c>
      <c r="F611" s="190" t="e">
        <f>IF('Formulario PPGR3'!$G611="","",'Formulario PPGR1'!#REF!)</f>
        <v>#REF!</v>
      </c>
      <c r="G611" s="507" t="s">
        <v>890</v>
      </c>
      <c r="H611" s="497" t="str" cm="1">
        <f t="array" ref="H611">IF(Tabla1[[#This Row],[Código_Actividad]]="","",_xlfn.XLOOKUP(Tabla1[[#This Row],[Código_Actividad]],CodigoActividad,Tabla2[Actividades Programables Presupuestables],"",0))</f>
        <v>Seguimiento a los SRS en la conformación y funcionamiento de los comités de salud de las UNAP.</v>
      </c>
      <c r="I611" s="498">
        <f>IFERROR(VLOOKUP('Formulario PPGR3'!$G611,'Formulario PPGR2'!$H$9:$V$721,15,FALSE),"")</f>
        <v>3</v>
      </c>
      <c r="J611" s="502" t="s">
        <v>2002</v>
      </c>
      <c r="K611" s="500" t="s">
        <v>2061</v>
      </c>
      <c r="L611" s="501" t="s">
        <v>2003</v>
      </c>
      <c r="M611" s="499" t="str">
        <f>IF(Tabla1[[#This Row],[Descripción]]="","",_xlfn.XLOOKUP(Tabla1[[#This Row],[Descripción]],Tabla10[Descripción],Tabla10[Unidad de Medida],"",0))</f>
        <v>galon</v>
      </c>
      <c r="N611" s="509">
        <v>60</v>
      </c>
      <c r="O611" s="511">
        <f>IF(Tabla1[[#This Row],[Descripción]]="","",_xlfn.XLOOKUP(Tabla1[[#This Row],[Descripción]],Tabla10[Descripción],Tabla10[Precio Unitario],0))</f>
        <v>240</v>
      </c>
      <c r="P611" s="511">
        <f>IF(Tabla1[[#This Row],[Cantidad de Insumos]]="","",Tabla1[[#This Row],[Precio Unitario]]*Tabla1[[#This Row],[Cantidad de Insumos]])</f>
        <v>14400</v>
      </c>
      <c r="Q611" s="511" t="str">
        <f>IF(Tabla1[[#This Row],[Descripción]]="","",_xlfn.XLOOKUP(Tabla1[[#This Row],[Descripción]],Tabla10[Descripción],Tabla10[CODIGO PRESUPUESTARIO],0))</f>
        <v>2.3.7.1.02</v>
      </c>
      <c r="R611" s="500" t="s">
        <v>2001</v>
      </c>
    </row>
    <row r="612" spans="2:18" ht="25.5">
      <c r="B612" s="190" t="e">
        <f>IF('Formulario PPGR3'!$G612="","",CONCATENATE('Formulario PPGR3'!$C612,".",'Formulario PPGR3'!$D612,".",'Formulario PPGR3'!$E612,".",'Formulario PPGR3'!$F612))</f>
        <v>#REF!</v>
      </c>
      <c r="C612" s="190" t="e">
        <f>IF('Formulario PPGR3'!$G612="","",'Formulario PPGR1'!#REF!)</f>
        <v>#REF!</v>
      </c>
      <c r="D612" s="190" t="e">
        <f>IF('Formulario PPGR3'!$G612="","",'Formulario PPGR1'!#REF!)</f>
        <v>#REF!</v>
      </c>
      <c r="E612" s="190" t="e">
        <f>IF('Formulario PPGR3'!$G612="","",'Formulario PPGR1'!#REF!)</f>
        <v>#REF!</v>
      </c>
      <c r="F612" s="190" t="e">
        <f>IF('Formulario PPGR3'!$G612="","",'Formulario PPGR1'!#REF!)</f>
        <v>#REF!</v>
      </c>
      <c r="G612" s="507" t="s">
        <v>1043</v>
      </c>
      <c r="H612" s="497" t="str" cm="1">
        <f t="array" ref="H612">IF(Tabla1[[#This Row],[Código_Actividad]]="","",_xlfn.XLOOKUP(Tabla1[[#This Row],[Código_Actividad]],CodigoActividad,Tabla2[Actividades Programables Presupuestables],"",0))</f>
        <v>Monitoreo a la medición de satisfacción de usuarios en los EES PNA.</v>
      </c>
      <c r="I612" s="498">
        <f>IFERROR(VLOOKUP('Formulario PPGR3'!$G612,'Formulario PPGR2'!$H$9:$V$721,15,FALSE),"")</f>
        <v>9</v>
      </c>
      <c r="J612" s="502" t="s">
        <v>2004</v>
      </c>
      <c r="K612" s="500" t="s">
        <v>2060</v>
      </c>
      <c r="L612" s="501" t="s">
        <v>2006</v>
      </c>
      <c r="M612" s="499" t="str">
        <f>IF(Tabla1[[#This Row],[Descripción]]="","",_xlfn.XLOOKUP(Tabla1[[#This Row],[Descripción]],Tabla10[Descripción],Tabla10[Unidad de Medida],"",0))</f>
        <v>Depósito</v>
      </c>
      <c r="N612" s="509">
        <v>9</v>
      </c>
      <c r="O612" s="511">
        <f>IF(Tabla1[[#This Row],[Descripción]]="","",_xlfn.XLOOKUP(Tabla1[[#This Row],[Descripción]],Tabla10[Descripción],Tabla10[Precio Unitario],0))</f>
        <v>1700</v>
      </c>
      <c r="P612" s="511">
        <f>IF(Tabla1[[#This Row],[Cantidad de Insumos]]="","",Tabla1[[#This Row],[Precio Unitario]]*Tabla1[[#This Row],[Cantidad de Insumos]])</f>
        <v>15300</v>
      </c>
      <c r="Q612" s="511" t="str">
        <f>IF(Tabla1[[#This Row],[Descripción]]="","",_xlfn.XLOOKUP(Tabla1[[#This Row],[Descripción]],Tabla10[Descripción],Tabla10[CODIGO PRESUPUESTARIO],0))</f>
        <v>2.2.3.1.01</v>
      </c>
      <c r="R612" s="500" t="s">
        <v>2001</v>
      </c>
    </row>
    <row r="613" spans="2:18" ht="25.5">
      <c r="B613" s="190" t="e">
        <f>IF('Formulario PPGR3'!$G613="","",CONCATENATE('Formulario PPGR3'!$C613,".",'Formulario PPGR3'!$D613,".",'Formulario PPGR3'!$E613,".",'Formulario PPGR3'!$F613))</f>
        <v>#REF!</v>
      </c>
      <c r="C613" s="190" t="e">
        <f>IF('Formulario PPGR3'!$G613="","",'Formulario PPGR1'!#REF!)</f>
        <v>#REF!</v>
      </c>
      <c r="D613" s="190" t="e">
        <f>IF('Formulario PPGR3'!$G613="","",'Formulario PPGR1'!#REF!)</f>
        <v>#REF!</v>
      </c>
      <c r="E613" s="190" t="e">
        <f>IF('Formulario PPGR3'!$G613="","",'Formulario PPGR1'!#REF!)</f>
        <v>#REF!</v>
      </c>
      <c r="F613" s="190" t="e">
        <f>IF('Formulario PPGR3'!$G613="","",'Formulario PPGR1'!#REF!)</f>
        <v>#REF!</v>
      </c>
      <c r="G613" s="507" t="s">
        <v>1043</v>
      </c>
      <c r="H613" s="497" t="str" cm="1">
        <f t="array" ref="H613">IF(Tabla1[[#This Row],[Código_Actividad]]="","",_xlfn.XLOOKUP(Tabla1[[#This Row],[Código_Actividad]],CodigoActividad,Tabla2[Actividades Programables Presupuestables],"",0))</f>
        <v>Monitoreo a la medición de satisfacción de usuarios en los EES PNA.</v>
      </c>
      <c r="I613" s="498">
        <f>IFERROR(VLOOKUP('Formulario PPGR3'!$G613,'Formulario PPGR2'!$H$9:$V$721,15,FALSE),"")</f>
        <v>9</v>
      </c>
      <c r="J613" s="502" t="s">
        <v>2004</v>
      </c>
      <c r="K613" s="500" t="s">
        <v>2060</v>
      </c>
      <c r="L613" s="501" t="s">
        <v>2007</v>
      </c>
      <c r="M613" s="499" t="str">
        <f>IF(Tabla1[[#This Row],[Descripción]]="","",_xlfn.XLOOKUP(Tabla1[[#This Row],[Descripción]],Tabla10[Descripción],Tabla10[Unidad de Medida],"",0))</f>
        <v>Depósito</v>
      </c>
      <c r="N613" s="509">
        <v>18</v>
      </c>
      <c r="O613" s="511">
        <f>IF(Tabla1[[#This Row],[Descripción]]="","",_xlfn.XLOOKUP(Tabla1[[#This Row],[Descripción]],Tabla10[Descripción],Tabla10[Precio Unitario],0))</f>
        <v>1900</v>
      </c>
      <c r="P613" s="511">
        <f>IF(Tabla1[[#This Row],[Cantidad de Insumos]]="","",Tabla1[[#This Row],[Precio Unitario]]*Tabla1[[#This Row],[Cantidad de Insumos]])</f>
        <v>34200</v>
      </c>
      <c r="Q613" s="511" t="str">
        <f>IF(Tabla1[[#This Row],[Descripción]]="","",_xlfn.XLOOKUP(Tabla1[[#This Row],[Descripción]],Tabla10[Descripción],Tabla10[CODIGO PRESUPUESTARIO],0))</f>
        <v>2.2.3.1.01</v>
      </c>
      <c r="R613" s="500" t="s">
        <v>2001</v>
      </c>
    </row>
    <row r="614" spans="2:18" ht="25.5">
      <c r="B614" s="190" t="e">
        <f>IF('Formulario PPGR3'!$G614="","",CONCATENATE('Formulario PPGR3'!$C614,".",'Formulario PPGR3'!$D614,".",'Formulario PPGR3'!$E614,".",'Formulario PPGR3'!$F614))</f>
        <v>#REF!</v>
      </c>
      <c r="C614" s="190" t="e">
        <f>IF('Formulario PPGR3'!$G614="","",'Formulario PPGR1'!#REF!)</f>
        <v>#REF!</v>
      </c>
      <c r="D614" s="190" t="e">
        <f>IF('Formulario PPGR3'!$G614="","",'Formulario PPGR1'!#REF!)</f>
        <v>#REF!</v>
      </c>
      <c r="E614" s="190" t="e">
        <f>IF('Formulario PPGR3'!$G614="","",'Formulario PPGR1'!#REF!)</f>
        <v>#REF!</v>
      </c>
      <c r="F614" s="190" t="e">
        <f>IF('Formulario PPGR3'!$G614="","",'Formulario PPGR1'!#REF!)</f>
        <v>#REF!</v>
      </c>
      <c r="G614" s="507" t="s">
        <v>1043</v>
      </c>
      <c r="H614" s="497" t="str" cm="1">
        <f t="array" ref="H614">IF(Tabla1[[#This Row],[Código_Actividad]]="","",_xlfn.XLOOKUP(Tabla1[[#This Row],[Código_Actividad]],CodigoActividad,Tabla2[Actividades Programables Presupuestables],"",0))</f>
        <v>Monitoreo a la medición de satisfacción de usuarios en los EES PNA.</v>
      </c>
      <c r="I614" s="498">
        <f>IFERROR(VLOOKUP('Formulario PPGR3'!$G614,'Formulario PPGR2'!$H$9:$V$721,15,FALSE),"")</f>
        <v>9</v>
      </c>
      <c r="J614" s="502" t="s">
        <v>2002</v>
      </c>
      <c r="K614" s="500" t="s">
        <v>2061</v>
      </c>
      <c r="L614" s="501" t="s">
        <v>2003</v>
      </c>
      <c r="M614" s="499" t="str">
        <f>IF(Tabla1[[#This Row],[Descripción]]="","",_xlfn.XLOOKUP(Tabla1[[#This Row],[Descripción]],Tabla10[Descripción],Tabla10[Unidad de Medida],"",0))</f>
        <v>galon</v>
      </c>
      <c r="N614" s="509">
        <v>180</v>
      </c>
      <c r="O614" s="511">
        <f>IF(Tabla1[[#This Row],[Descripción]]="","",_xlfn.XLOOKUP(Tabla1[[#This Row],[Descripción]],Tabla10[Descripción],Tabla10[Precio Unitario],0))</f>
        <v>240</v>
      </c>
      <c r="P614" s="511">
        <f>IF(Tabla1[[#This Row],[Cantidad de Insumos]]="","",Tabla1[[#This Row],[Precio Unitario]]*Tabla1[[#This Row],[Cantidad de Insumos]])</f>
        <v>43200</v>
      </c>
      <c r="Q614" s="511" t="str">
        <f>IF(Tabla1[[#This Row],[Descripción]]="","",_xlfn.XLOOKUP(Tabla1[[#This Row],[Descripción]],Tabla10[Descripción],Tabla10[CODIGO PRESUPUESTARIO],0))</f>
        <v>2.3.7.1.02</v>
      </c>
      <c r="R614" s="500" t="s">
        <v>2001</v>
      </c>
    </row>
    <row r="615" spans="2:18" ht="38.25">
      <c r="B615" s="190" t="e">
        <f>IF('Formulario PPGR3'!$G615="","",CONCATENATE('Formulario PPGR3'!$C615,".",'Formulario PPGR3'!$D615,".",'Formulario PPGR3'!$E615,".",'Formulario PPGR3'!$F615))</f>
        <v>#REF!</v>
      </c>
      <c r="C615" s="190" t="e">
        <f>IF('Formulario PPGR3'!$G615="","",'Formulario PPGR1'!#REF!)</f>
        <v>#REF!</v>
      </c>
      <c r="D615" s="190" t="e">
        <f>IF('Formulario PPGR3'!$G615="","",'Formulario PPGR1'!#REF!)</f>
        <v>#REF!</v>
      </c>
      <c r="E615" s="190" t="e">
        <f>IF('Formulario PPGR3'!$G615="","",'Formulario PPGR1'!#REF!)</f>
        <v>#REF!</v>
      </c>
      <c r="F615" s="190" t="e">
        <f>IF('Formulario PPGR3'!$G615="","",'Formulario PPGR1'!#REF!)</f>
        <v>#REF!</v>
      </c>
      <c r="G615" s="507" t="s">
        <v>1045</v>
      </c>
      <c r="H615" s="497" t="str" cm="1">
        <f t="array" ref="H615">IF(Tabla1[[#This Row],[Código_Actividad]]="","",_xlfn.XLOOKUP(Tabla1[[#This Row],[Código_Actividad]],CodigoActividad,Tabla2[Actividades Programables Presupuestables],"",0))</f>
        <v>Seguimiento a la elaboración e implementación de los planes de acción de los SRS  en base a la medición de satisfacción de usuarios en los CPN y CCDx.</v>
      </c>
      <c r="I615" s="498">
        <f>IFERROR(VLOOKUP('Formulario PPGR3'!$G615,'Formulario PPGR2'!$H$9:$V$721,15,FALSE),"")</f>
        <v>6</v>
      </c>
      <c r="J615" s="502" t="s">
        <v>2004</v>
      </c>
      <c r="K615" s="500" t="s">
        <v>2060</v>
      </c>
      <c r="L615" s="501" t="s">
        <v>2006</v>
      </c>
      <c r="M615" s="499" t="str">
        <f>IF(Tabla1[[#This Row],[Descripción]]="","",_xlfn.XLOOKUP(Tabla1[[#This Row],[Descripción]],Tabla10[Descripción],Tabla10[Unidad de Medida],"",0))</f>
        <v>Depósito</v>
      </c>
      <c r="N615" s="509">
        <v>6</v>
      </c>
      <c r="O615" s="511">
        <f>IF(Tabla1[[#This Row],[Descripción]]="","",_xlfn.XLOOKUP(Tabla1[[#This Row],[Descripción]],Tabla10[Descripción],Tabla10[Precio Unitario],0))</f>
        <v>1700</v>
      </c>
      <c r="P615" s="511">
        <f>IF(Tabla1[[#This Row],[Cantidad de Insumos]]="","",Tabla1[[#This Row],[Precio Unitario]]*Tabla1[[#This Row],[Cantidad de Insumos]])</f>
        <v>10200</v>
      </c>
      <c r="Q615" s="511" t="str">
        <f>IF(Tabla1[[#This Row],[Descripción]]="","",_xlfn.XLOOKUP(Tabla1[[#This Row],[Descripción]],Tabla10[Descripción],Tabla10[CODIGO PRESUPUESTARIO],0))</f>
        <v>2.2.3.1.01</v>
      </c>
      <c r="R615" s="500" t="s">
        <v>2001</v>
      </c>
    </row>
    <row r="616" spans="2:18" ht="38.25">
      <c r="B616" s="190" t="e">
        <f>IF('Formulario PPGR3'!$G616="","",CONCATENATE('Formulario PPGR3'!$C616,".",'Formulario PPGR3'!$D616,".",'Formulario PPGR3'!$E616,".",'Formulario PPGR3'!$F616))</f>
        <v>#REF!</v>
      </c>
      <c r="C616" s="190" t="e">
        <f>IF('Formulario PPGR3'!$G616="","",'Formulario PPGR1'!#REF!)</f>
        <v>#REF!</v>
      </c>
      <c r="D616" s="190" t="e">
        <f>IF('Formulario PPGR3'!$G616="","",'Formulario PPGR1'!#REF!)</f>
        <v>#REF!</v>
      </c>
      <c r="E616" s="190" t="e">
        <f>IF('Formulario PPGR3'!$G616="","",'Formulario PPGR1'!#REF!)</f>
        <v>#REF!</v>
      </c>
      <c r="F616" s="190" t="e">
        <f>IF('Formulario PPGR3'!$G616="","",'Formulario PPGR1'!#REF!)</f>
        <v>#REF!</v>
      </c>
      <c r="G616" s="507" t="s">
        <v>1045</v>
      </c>
      <c r="H616" s="497" t="str" cm="1">
        <f t="array" ref="H616">IF(Tabla1[[#This Row],[Código_Actividad]]="","",_xlfn.XLOOKUP(Tabla1[[#This Row],[Código_Actividad]],CodigoActividad,Tabla2[Actividades Programables Presupuestables],"",0))</f>
        <v>Seguimiento a la elaboración e implementación de los planes de acción de los SRS  en base a la medición de satisfacción de usuarios en los CPN y CCDx.</v>
      </c>
      <c r="I616" s="498">
        <f>IFERROR(VLOOKUP('Formulario PPGR3'!$G616,'Formulario PPGR2'!$H$9:$V$721,15,FALSE),"")</f>
        <v>6</v>
      </c>
      <c r="J616" s="502" t="s">
        <v>2004</v>
      </c>
      <c r="K616" s="500" t="s">
        <v>2060</v>
      </c>
      <c r="L616" s="501" t="s">
        <v>2007</v>
      </c>
      <c r="M616" s="499" t="str">
        <f>IF(Tabla1[[#This Row],[Descripción]]="","",_xlfn.XLOOKUP(Tabla1[[#This Row],[Descripción]],Tabla10[Descripción],Tabla10[Unidad de Medida],"",0))</f>
        <v>Depósito</v>
      </c>
      <c r="N616" s="509">
        <v>12</v>
      </c>
      <c r="O616" s="511">
        <f>IF(Tabla1[[#This Row],[Descripción]]="","",_xlfn.XLOOKUP(Tabla1[[#This Row],[Descripción]],Tabla10[Descripción],Tabla10[Precio Unitario],0))</f>
        <v>1900</v>
      </c>
      <c r="P616" s="511">
        <f>IF(Tabla1[[#This Row],[Cantidad de Insumos]]="","",Tabla1[[#This Row],[Precio Unitario]]*Tabla1[[#This Row],[Cantidad de Insumos]])</f>
        <v>22800</v>
      </c>
      <c r="Q616" s="511" t="str">
        <f>IF(Tabla1[[#This Row],[Descripción]]="","",_xlfn.XLOOKUP(Tabla1[[#This Row],[Descripción]],Tabla10[Descripción],Tabla10[CODIGO PRESUPUESTARIO],0))</f>
        <v>2.2.3.1.01</v>
      </c>
      <c r="R616" s="500" t="s">
        <v>2001</v>
      </c>
    </row>
    <row r="617" spans="2:18" ht="38.25">
      <c r="B617" s="190" t="e">
        <f>IF('Formulario PPGR3'!$G617="","",CONCATENATE('Formulario PPGR3'!$C617,".",'Formulario PPGR3'!$D617,".",'Formulario PPGR3'!$E617,".",'Formulario PPGR3'!$F617))</f>
        <v>#REF!</v>
      </c>
      <c r="C617" s="190" t="e">
        <f>IF('Formulario PPGR3'!$G617="","",'Formulario PPGR1'!#REF!)</f>
        <v>#REF!</v>
      </c>
      <c r="D617" s="190" t="e">
        <f>IF('Formulario PPGR3'!$G617="","",'Formulario PPGR1'!#REF!)</f>
        <v>#REF!</v>
      </c>
      <c r="E617" s="190" t="e">
        <f>IF('Formulario PPGR3'!$G617="","",'Formulario PPGR1'!#REF!)</f>
        <v>#REF!</v>
      </c>
      <c r="F617" s="190" t="e">
        <f>IF('Formulario PPGR3'!$G617="","",'Formulario PPGR1'!#REF!)</f>
        <v>#REF!</v>
      </c>
      <c r="G617" s="507" t="s">
        <v>1045</v>
      </c>
      <c r="H617" s="497" t="str" cm="1">
        <f t="array" ref="H617">IF(Tabla1[[#This Row],[Código_Actividad]]="","",_xlfn.XLOOKUP(Tabla1[[#This Row],[Código_Actividad]],CodigoActividad,Tabla2[Actividades Programables Presupuestables],"",0))</f>
        <v>Seguimiento a la elaboración e implementación de los planes de acción de los SRS  en base a la medición de satisfacción de usuarios en los CPN y CCDx.</v>
      </c>
      <c r="I617" s="498">
        <f>IFERROR(VLOOKUP('Formulario PPGR3'!$G617,'Formulario PPGR2'!$H$9:$V$721,15,FALSE),"")</f>
        <v>6</v>
      </c>
      <c r="J617" s="502" t="s">
        <v>2002</v>
      </c>
      <c r="K617" s="500" t="s">
        <v>2061</v>
      </c>
      <c r="L617" s="501" t="s">
        <v>2003</v>
      </c>
      <c r="M617" s="499" t="str">
        <f>IF(Tabla1[[#This Row],[Descripción]]="","",_xlfn.XLOOKUP(Tabla1[[#This Row],[Descripción]],Tabla10[Descripción],Tabla10[Unidad de Medida],"",0))</f>
        <v>galon</v>
      </c>
      <c r="N617" s="509">
        <v>120</v>
      </c>
      <c r="O617" s="511">
        <f>IF(Tabla1[[#This Row],[Descripción]]="","",_xlfn.XLOOKUP(Tabla1[[#This Row],[Descripción]],Tabla10[Descripción],Tabla10[Precio Unitario],0))</f>
        <v>240</v>
      </c>
      <c r="P617" s="511">
        <f>IF(Tabla1[[#This Row],[Cantidad de Insumos]]="","",Tabla1[[#This Row],[Precio Unitario]]*Tabla1[[#This Row],[Cantidad de Insumos]])</f>
        <v>28800</v>
      </c>
      <c r="Q617" s="511" t="str">
        <f>IF(Tabla1[[#This Row],[Descripción]]="","",_xlfn.XLOOKUP(Tabla1[[#This Row],[Descripción]],Tabla10[Descripción],Tabla10[CODIGO PRESUPUESTARIO],0))</f>
        <v>2.3.7.1.02</v>
      </c>
      <c r="R617" s="500" t="s">
        <v>2001</v>
      </c>
    </row>
    <row r="618" spans="2:18">
      <c r="B618" s="190" t="e">
        <f>IF('Formulario PPGR3'!$G618="","",CONCATENATE('Formulario PPGR3'!$C618,".",'Formulario PPGR3'!$D618,".",'Formulario PPGR3'!$E618,".",'Formulario PPGR3'!$F618))</f>
        <v>#REF!</v>
      </c>
      <c r="C618" s="190" t="e">
        <f>IF('Formulario PPGR3'!$G618="","",'Formulario PPGR1'!#REF!)</f>
        <v>#REF!</v>
      </c>
      <c r="D618" s="190" t="e">
        <f>IF('Formulario PPGR3'!$G618="","",'Formulario PPGR1'!#REF!)</f>
        <v>#REF!</v>
      </c>
      <c r="E618" s="190" t="e">
        <f>IF('Formulario PPGR3'!$G618="","",'Formulario PPGR1'!#REF!)</f>
        <v>#REF!</v>
      </c>
      <c r="F618" s="190" t="e">
        <f>IF('Formulario PPGR3'!$G618="","",'Formulario PPGR1'!#REF!)</f>
        <v>#REF!</v>
      </c>
      <c r="G618" s="507" t="s">
        <v>2073</v>
      </c>
      <c r="H618" s="497" t="str" cm="1">
        <f t="array" ref="H618">IF(Tabla1[[#This Row],[Código_Actividad]]="","",_xlfn.XLOOKUP(Tabla1[[#This Row],[Código_Actividad]],CodigoActividad,Tabla2[Actividades Programables Presupuestables],"",0))</f>
        <v/>
      </c>
      <c r="I618" s="498" t="str">
        <f>IFERROR(VLOOKUP('Formulario PPGR3'!$G618,'Formulario PPGR2'!$H$9:$V$721,15,FALSE),"")</f>
        <v/>
      </c>
      <c r="J618" s="502" t="s">
        <v>2004</v>
      </c>
      <c r="K618" s="500" t="s">
        <v>2060</v>
      </c>
      <c r="L618" s="501" t="s">
        <v>2006</v>
      </c>
      <c r="M618" s="499" t="str">
        <f>IF(Tabla1[[#This Row],[Descripción]]="","",_xlfn.XLOOKUP(Tabla1[[#This Row],[Descripción]],Tabla10[Descripción],Tabla10[Unidad de Medida],"",0))</f>
        <v>Depósito</v>
      </c>
      <c r="N618" s="509">
        <v>2</v>
      </c>
      <c r="O618" s="511">
        <f>IF(Tabla1[[#This Row],[Descripción]]="","",_xlfn.XLOOKUP(Tabla1[[#This Row],[Descripción]],Tabla10[Descripción],Tabla10[Precio Unitario],0))</f>
        <v>1700</v>
      </c>
      <c r="P618" s="511">
        <f>IF(Tabla1[[#This Row],[Cantidad de Insumos]]="","",Tabla1[[#This Row],[Precio Unitario]]*Tabla1[[#This Row],[Cantidad de Insumos]])</f>
        <v>3400</v>
      </c>
      <c r="Q618" s="511" t="str">
        <f>IF(Tabla1[[#This Row],[Descripción]]="","",_xlfn.XLOOKUP(Tabla1[[#This Row],[Descripción]],Tabla10[Descripción],Tabla10[CODIGO PRESUPUESTARIO],0))</f>
        <v>2.2.3.1.01</v>
      </c>
      <c r="R618" s="500" t="s">
        <v>2001</v>
      </c>
    </row>
    <row r="619" spans="2:18">
      <c r="B619" s="190" t="e">
        <f>IF('Formulario PPGR3'!$G619="","",CONCATENATE('Formulario PPGR3'!$C619,".",'Formulario PPGR3'!$D619,".",'Formulario PPGR3'!$E619,".",'Formulario PPGR3'!$F619))</f>
        <v>#REF!</v>
      </c>
      <c r="C619" s="190" t="e">
        <f>IF('Formulario PPGR3'!$G619="","",'Formulario PPGR1'!#REF!)</f>
        <v>#REF!</v>
      </c>
      <c r="D619" s="190" t="e">
        <f>IF('Formulario PPGR3'!$G619="","",'Formulario PPGR1'!#REF!)</f>
        <v>#REF!</v>
      </c>
      <c r="E619" s="190" t="e">
        <f>IF('Formulario PPGR3'!$G619="","",'Formulario PPGR1'!#REF!)</f>
        <v>#REF!</v>
      </c>
      <c r="F619" s="190" t="e">
        <f>IF('Formulario PPGR3'!$G619="","",'Formulario PPGR1'!#REF!)</f>
        <v>#REF!</v>
      </c>
      <c r="G619" s="507" t="s">
        <v>2073</v>
      </c>
      <c r="H619" s="497" t="str" cm="1">
        <f t="array" ref="H619">IF(Tabla1[[#This Row],[Código_Actividad]]="","",_xlfn.XLOOKUP(Tabla1[[#This Row],[Código_Actividad]],CodigoActividad,Tabla2[Actividades Programables Presupuestables],"",0))</f>
        <v/>
      </c>
      <c r="I619" s="498" t="str">
        <f>IFERROR(VLOOKUP('Formulario PPGR3'!$G619,'Formulario PPGR2'!$H$9:$V$721,15,FALSE),"")</f>
        <v/>
      </c>
      <c r="J619" s="502" t="s">
        <v>2004</v>
      </c>
      <c r="K619" s="500" t="s">
        <v>2060</v>
      </c>
      <c r="L619" s="501" t="s">
        <v>2007</v>
      </c>
      <c r="M619" s="499" t="str">
        <f>IF(Tabla1[[#This Row],[Descripción]]="","",_xlfn.XLOOKUP(Tabla1[[#This Row],[Descripción]],Tabla10[Descripción],Tabla10[Unidad de Medida],"",0))</f>
        <v>Depósito</v>
      </c>
      <c r="N619" s="509">
        <v>4</v>
      </c>
      <c r="O619" s="511">
        <f>IF(Tabla1[[#This Row],[Descripción]]="","",_xlfn.XLOOKUP(Tabla1[[#This Row],[Descripción]],Tabla10[Descripción],Tabla10[Precio Unitario],0))</f>
        <v>1900</v>
      </c>
      <c r="P619" s="511">
        <f>IF(Tabla1[[#This Row],[Cantidad de Insumos]]="","",Tabla1[[#This Row],[Precio Unitario]]*Tabla1[[#This Row],[Cantidad de Insumos]])</f>
        <v>7600</v>
      </c>
      <c r="Q619" s="511" t="str">
        <f>IF(Tabla1[[#This Row],[Descripción]]="","",_xlfn.XLOOKUP(Tabla1[[#This Row],[Descripción]],Tabla10[Descripción],Tabla10[CODIGO PRESUPUESTARIO],0))</f>
        <v>2.2.3.1.01</v>
      </c>
      <c r="R619" s="500" t="s">
        <v>2001</v>
      </c>
    </row>
    <row r="620" spans="2:18">
      <c r="B620" s="190" t="e">
        <f>IF('Formulario PPGR3'!$G620="","",CONCATENATE('Formulario PPGR3'!$C620,".",'Formulario PPGR3'!$D620,".",'Formulario PPGR3'!$E620,".",'Formulario PPGR3'!$F620))</f>
        <v>#REF!</v>
      </c>
      <c r="C620" s="190" t="e">
        <f>IF('Formulario PPGR3'!$G620="","",'Formulario PPGR1'!#REF!)</f>
        <v>#REF!</v>
      </c>
      <c r="D620" s="190" t="e">
        <f>IF('Formulario PPGR3'!$G620="","",'Formulario PPGR1'!#REF!)</f>
        <v>#REF!</v>
      </c>
      <c r="E620" s="190" t="e">
        <f>IF('Formulario PPGR3'!$G620="","",'Formulario PPGR1'!#REF!)</f>
        <v>#REF!</v>
      </c>
      <c r="F620" s="190" t="e">
        <f>IF('Formulario PPGR3'!$G620="","",'Formulario PPGR1'!#REF!)</f>
        <v>#REF!</v>
      </c>
      <c r="G620" s="507" t="s">
        <v>2073</v>
      </c>
      <c r="H620" s="497" t="str" cm="1">
        <f t="array" ref="H620">IF(Tabla1[[#This Row],[Código_Actividad]]="","",_xlfn.XLOOKUP(Tabla1[[#This Row],[Código_Actividad]],CodigoActividad,Tabla2[Actividades Programables Presupuestables],"",0))</f>
        <v/>
      </c>
      <c r="I620" s="498" t="str">
        <f>IFERROR(VLOOKUP('Formulario PPGR3'!$G620,'Formulario PPGR2'!$H$9:$V$721,15,FALSE),"")</f>
        <v/>
      </c>
      <c r="J620" s="502" t="s">
        <v>2002</v>
      </c>
      <c r="K620" s="500" t="s">
        <v>2061</v>
      </c>
      <c r="L620" s="501" t="s">
        <v>2003</v>
      </c>
      <c r="M620" s="499" t="str">
        <f>IF(Tabla1[[#This Row],[Descripción]]="","",_xlfn.XLOOKUP(Tabla1[[#This Row],[Descripción]],Tabla10[Descripción],Tabla10[Unidad de Medida],"",0))</f>
        <v>galon</v>
      </c>
      <c r="N620" s="509">
        <v>40</v>
      </c>
      <c r="O620" s="511">
        <f>IF(Tabla1[[#This Row],[Descripción]]="","",_xlfn.XLOOKUP(Tabla1[[#This Row],[Descripción]],Tabla10[Descripción],Tabla10[Precio Unitario],0))</f>
        <v>240</v>
      </c>
      <c r="P620" s="511">
        <f>IF(Tabla1[[#This Row],[Cantidad de Insumos]]="","",Tabla1[[#This Row],[Precio Unitario]]*Tabla1[[#This Row],[Cantidad de Insumos]])</f>
        <v>9600</v>
      </c>
      <c r="Q620" s="511" t="str">
        <f>IF(Tabla1[[#This Row],[Descripción]]="","",_xlfn.XLOOKUP(Tabla1[[#This Row],[Descripción]],Tabla10[Descripción],Tabla10[CODIGO PRESUPUESTARIO],0))</f>
        <v>2.3.7.1.02</v>
      </c>
      <c r="R620" s="500" t="s">
        <v>2001</v>
      </c>
    </row>
    <row r="621" spans="2:18" ht="51">
      <c r="B621" s="190" t="e">
        <f>IF('Formulario PPGR3'!$G621="","",CONCATENATE('Formulario PPGR3'!$C621,".",'Formulario PPGR3'!$D621,".",'Formulario PPGR3'!$E621,".",'Formulario PPGR3'!$F621))</f>
        <v>#REF!</v>
      </c>
      <c r="C621" s="190" t="e">
        <f>IF('Formulario PPGR3'!$G621="","",'Formulario PPGR1'!#REF!)</f>
        <v>#REF!</v>
      </c>
      <c r="D621" s="190" t="e">
        <f>IF('Formulario PPGR3'!$G621="","",'Formulario PPGR1'!#REF!)</f>
        <v>#REF!</v>
      </c>
      <c r="E621" s="190" t="e">
        <f>IF('Formulario PPGR3'!$G621="","",'Formulario PPGR1'!#REF!)</f>
        <v>#REF!</v>
      </c>
      <c r="F621" s="190" t="e">
        <f>IF('Formulario PPGR3'!$G621="","",'Formulario PPGR1'!#REF!)</f>
        <v>#REF!</v>
      </c>
      <c r="G621" s="507" t="s">
        <v>991</v>
      </c>
      <c r="H621" s="497" t="str" cm="1">
        <f t="array" ref="H621">IF(Tabla1[[#This Row],[Código_Actividad]]="","",_xlfn.XLOOKUP(Tabla1[[#This Row],[Código_Actividad]],CodigoActividad,Tabla2[Actividades Programables Presupuestables],"",0))</f>
        <v xml:space="preserve">Seguimiento a los SRS para verificar el nivel de cumplimiento adherencia a guías y protocolos en las UNAP y Centros Clínicos y Diagnósticos de Atención Primaria(CCDx) </v>
      </c>
      <c r="I621" s="498">
        <f>IFERROR(VLOOKUP('Formulario PPGR3'!$G621,'Formulario PPGR2'!$H$9:$V$721,15,FALSE),"")</f>
        <v>3</v>
      </c>
      <c r="J621" s="502" t="s">
        <v>2004</v>
      </c>
      <c r="K621" s="500" t="s">
        <v>2060</v>
      </c>
      <c r="L621" s="501" t="s">
        <v>2006</v>
      </c>
      <c r="M621" s="499" t="str">
        <f>IF(Tabla1[[#This Row],[Descripción]]="","",_xlfn.XLOOKUP(Tabla1[[#This Row],[Descripción]],Tabla10[Descripción],Tabla10[Unidad de Medida],"",0))</f>
        <v>Depósito</v>
      </c>
      <c r="N621" s="509">
        <v>3</v>
      </c>
      <c r="O621" s="511">
        <f>IF(Tabla1[[#This Row],[Descripción]]="","",_xlfn.XLOOKUP(Tabla1[[#This Row],[Descripción]],Tabla10[Descripción],Tabla10[Precio Unitario],0))</f>
        <v>1700</v>
      </c>
      <c r="P621" s="511">
        <f>IF(Tabla1[[#This Row],[Cantidad de Insumos]]="","",Tabla1[[#This Row],[Precio Unitario]]*Tabla1[[#This Row],[Cantidad de Insumos]])</f>
        <v>5100</v>
      </c>
      <c r="Q621" s="511" t="str">
        <f>IF(Tabla1[[#This Row],[Descripción]]="","",_xlfn.XLOOKUP(Tabla1[[#This Row],[Descripción]],Tabla10[Descripción],Tabla10[CODIGO PRESUPUESTARIO],0))</f>
        <v>2.2.3.1.01</v>
      </c>
      <c r="R621" s="500" t="s">
        <v>2001</v>
      </c>
    </row>
    <row r="622" spans="2:18" ht="51">
      <c r="B622" s="190" t="e">
        <f>IF('Formulario PPGR3'!$G622="","",CONCATENATE('Formulario PPGR3'!$C622,".",'Formulario PPGR3'!$D622,".",'Formulario PPGR3'!$E622,".",'Formulario PPGR3'!$F622))</f>
        <v>#REF!</v>
      </c>
      <c r="C622" s="190" t="e">
        <f>IF('Formulario PPGR3'!$G622="","",'Formulario PPGR1'!#REF!)</f>
        <v>#REF!</v>
      </c>
      <c r="D622" s="190" t="e">
        <f>IF('Formulario PPGR3'!$G622="","",'Formulario PPGR1'!#REF!)</f>
        <v>#REF!</v>
      </c>
      <c r="E622" s="190" t="e">
        <f>IF('Formulario PPGR3'!$G622="","",'Formulario PPGR1'!#REF!)</f>
        <v>#REF!</v>
      </c>
      <c r="F622" s="190" t="e">
        <f>IF('Formulario PPGR3'!$G622="","",'Formulario PPGR1'!#REF!)</f>
        <v>#REF!</v>
      </c>
      <c r="G622" s="507" t="s">
        <v>991</v>
      </c>
      <c r="H622" s="497" t="str" cm="1">
        <f t="array" ref="H622">IF(Tabla1[[#This Row],[Código_Actividad]]="","",_xlfn.XLOOKUP(Tabla1[[#This Row],[Código_Actividad]],CodigoActividad,Tabla2[Actividades Programables Presupuestables],"",0))</f>
        <v xml:space="preserve">Seguimiento a los SRS para verificar el nivel de cumplimiento adherencia a guías y protocolos en las UNAP y Centros Clínicos y Diagnósticos de Atención Primaria(CCDx) </v>
      </c>
      <c r="I622" s="498">
        <f>IFERROR(VLOOKUP('Formulario PPGR3'!$G622,'Formulario PPGR2'!$H$9:$V$721,15,FALSE),"")</f>
        <v>3</v>
      </c>
      <c r="J622" s="502" t="s">
        <v>2004</v>
      </c>
      <c r="K622" s="500" t="s">
        <v>2060</v>
      </c>
      <c r="L622" s="501" t="s">
        <v>2007</v>
      </c>
      <c r="M622" s="499" t="str">
        <f>IF(Tabla1[[#This Row],[Descripción]]="","",_xlfn.XLOOKUP(Tabla1[[#This Row],[Descripción]],Tabla10[Descripción],Tabla10[Unidad de Medida],"",0))</f>
        <v>Depósito</v>
      </c>
      <c r="N622" s="509">
        <v>6</v>
      </c>
      <c r="O622" s="511">
        <f>IF(Tabla1[[#This Row],[Descripción]]="","",_xlfn.XLOOKUP(Tabla1[[#This Row],[Descripción]],Tabla10[Descripción],Tabla10[Precio Unitario],0))</f>
        <v>1900</v>
      </c>
      <c r="P622" s="511">
        <f>IF(Tabla1[[#This Row],[Cantidad de Insumos]]="","",Tabla1[[#This Row],[Precio Unitario]]*Tabla1[[#This Row],[Cantidad de Insumos]])</f>
        <v>11400</v>
      </c>
      <c r="Q622" s="511" t="str">
        <f>IF(Tabla1[[#This Row],[Descripción]]="","",_xlfn.XLOOKUP(Tabla1[[#This Row],[Descripción]],Tabla10[Descripción],Tabla10[CODIGO PRESUPUESTARIO],0))</f>
        <v>2.2.3.1.01</v>
      </c>
      <c r="R622" s="500" t="s">
        <v>2001</v>
      </c>
    </row>
    <row r="623" spans="2:18" ht="51">
      <c r="B623" s="190" t="e">
        <f>IF('Formulario PPGR3'!$G623="","",CONCATENATE('Formulario PPGR3'!$C623,".",'Formulario PPGR3'!$D623,".",'Formulario PPGR3'!$E623,".",'Formulario PPGR3'!$F623))</f>
        <v>#REF!</v>
      </c>
      <c r="C623" s="190" t="e">
        <f>IF('Formulario PPGR3'!$G623="","",'Formulario PPGR1'!#REF!)</f>
        <v>#REF!</v>
      </c>
      <c r="D623" s="190" t="e">
        <f>IF('Formulario PPGR3'!$G623="","",'Formulario PPGR1'!#REF!)</f>
        <v>#REF!</v>
      </c>
      <c r="E623" s="190" t="e">
        <f>IF('Formulario PPGR3'!$G623="","",'Formulario PPGR1'!#REF!)</f>
        <v>#REF!</v>
      </c>
      <c r="F623" s="190" t="e">
        <f>IF('Formulario PPGR3'!$G623="","",'Formulario PPGR1'!#REF!)</f>
        <v>#REF!</v>
      </c>
      <c r="G623" s="507" t="s">
        <v>991</v>
      </c>
      <c r="H623" s="497" t="str" cm="1">
        <f t="array" ref="H623">IF(Tabla1[[#This Row],[Código_Actividad]]="","",_xlfn.XLOOKUP(Tabla1[[#This Row],[Código_Actividad]],CodigoActividad,Tabla2[Actividades Programables Presupuestables],"",0))</f>
        <v xml:space="preserve">Seguimiento a los SRS para verificar el nivel de cumplimiento adherencia a guías y protocolos en las UNAP y Centros Clínicos y Diagnósticos de Atención Primaria(CCDx) </v>
      </c>
      <c r="I623" s="498">
        <f>IFERROR(VLOOKUP('Formulario PPGR3'!$G623,'Formulario PPGR2'!$H$9:$V$721,15,FALSE),"")</f>
        <v>3</v>
      </c>
      <c r="J623" s="502" t="s">
        <v>2002</v>
      </c>
      <c r="K623" s="500" t="s">
        <v>2061</v>
      </c>
      <c r="L623" s="501" t="s">
        <v>2003</v>
      </c>
      <c r="M623" s="499" t="str">
        <f>IF(Tabla1[[#This Row],[Descripción]]="","",_xlfn.XLOOKUP(Tabla1[[#This Row],[Descripción]],Tabla10[Descripción],Tabla10[Unidad de Medida],"",0))</f>
        <v>galon</v>
      </c>
      <c r="N623" s="509">
        <v>75</v>
      </c>
      <c r="O623" s="511">
        <f>IF(Tabla1[[#This Row],[Descripción]]="","",_xlfn.XLOOKUP(Tabla1[[#This Row],[Descripción]],Tabla10[Descripción],Tabla10[Precio Unitario],0))</f>
        <v>240</v>
      </c>
      <c r="P623" s="511">
        <f>IF(Tabla1[[#This Row],[Cantidad de Insumos]]="","",Tabla1[[#This Row],[Precio Unitario]]*Tabla1[[#This Row],[Cantidad de Insumos]])</f>
        <v>18000</v>
      </c>
      <c r="Q623" s="511" t="str">
        <f>IF(Tabla1[[#This Row],[Descripción]]="","",_xlfn.XLOOKUP(Tabla1[[#This Row],[Descripción]],Tabla10[Descripción],Tabla10[CODIGO PRESUPUESTARIO],0))</f>
        <v>2.3.7.1.02</v>
      </c>
      <c r="R623" s="500" t="s">
        <v>2001</v>
      </c>
    </row>
    <row r="624" spans="2:18" ht="38.25">
      <c r="B624" s="190" t="e">
        <f>IF('Formulario PPGR3'!$G624="","",CONCATENATE('Formulario PPGR3'!$C624,".",'Formulario PPGR3'!$D624,".",'Formulario PPGR3'!$E624,".",'Formulario PPGR3'!$F624))</f>
        <v>#REF!</v>
      </c>
      <c r="C624" s="190" t="e">
        <f>IF('Formulario PPGR3'!$G624="","",'Formulario PPGR1'!#REF!)</f>
        <v>#REF!</v>
      </c>
      <c r="D624" s="190" t="e">
        <f>IF('Formulario PPGR3'!$G624="","",'Formulario PPGR1'!#REF!)</f>
        <v>#REF!</v>
      </c>
      <c r="E624" s="190" t="e">
        <f>IF('Formulario PPGR3'!$G624="","",'Formulario PPGR1'!#REF!)</f>
        <v>#REF!</v>
      </c>
      <c r="F624" s="190" t="e">
        <f>IF('Formulario PPGR3'!$G624="","",'Formulario PPGR1'!#REF!)</f>
        <v>#REF!</v>
      </c>
      <c r="G624" s="507" t="s">
        <v>1234</v>
      </c>
      <c r="H624" s="497" t="str" cm="1">
        <f t="array" ref="H624">IF(Tabla1[[#This Row],[Código_Actividad]]="","",_xlfn.XLOOKUP(Tabla1[[#This Row],[Código_Actividad]],CodigoActividad,Tabla2[Actividades Programables Presupuestables],"",0))</f>
        <v>Capacitación dirigida a los promotores de salud de los 10 SRS sobre acciones y funciones en el PNA</v>
      </c>
      <c r="I624" s="498">
        <f>IFERROR(VLOOKUP('Formulario PPGR3'!$G624,'Formulario PPGR2'!$H$9:$V$721,15,FALSE),"")</f>
        <v>10</v>
      </c>
      <c r="J624" s="504" t="s">
        <v>1999</v>
      </c>
      <c r="K624" s="500" t="str">
        <f>IF(Tabla1[[#This Row],[Insumos]]="","",_xlfn.XLOOKUP(Tabla1[[#This Row],[Insumos]],Tabla10[Insumo],Tabla10[InsumoAbrev],"",0))</f>
        <v>lsAlimentosyBebidas</v>
      </c>
      <c r="L624" s="501" t="s">
        <v>2053</v>
      </c>
      <c r="M624" s="499" t="str">
        <f>IF(Tabla1[[#This Row],[Descripción]]="","",_xlfn.XLOOKUP(Tabla1[[#This Row],[Descripción]],Tabla10[Descripción],Tabla10[Unidad de Medida],"",0))</f>
        <v>unidad</v>
      </c>
      <c r="N624" s="509">
        <v>20</v>
      </c>
      <c r="O624" s="511">
        <f>IF(Tabla1[[#This Row],[Descripción]]="","",_xlfn.XLOOKUP(Tabla1[[#This Row],[Descripción]],Tabla10[Descripción],Tabla10[Precio Unitario],0))</f>
        <v>30975</v>
      </c>
      <c r="P624" s="511">
        <f>IF(Tabla1[[#This Row],[Cantidad de Insumos]]="","",Tabla1[[#This Row],[Precio Unitario]]*Tabla1[[#This Row],[Cantidad de Insumos]])</f>
        <v>619500</v>
      </c>
      <c r="Q624" s="511" t="str">
        <f>IF(Tabla1[[#This Row],[Descripción]]="","",_xlfn.XLOOKUP(Tabla1[[#This Row],[Descripción]],Tabla10[Descripción],Tabla10[CODIGO PRESUPUESTARIO],0))</f>
        <v>2.3.1.1.01</v>
      </c>
      <c r="R624" s="500" t="s">
        <v>2001</v>
      </c>
    </row>
    <row r="625" spans="2:18" ht="25.5">
      <c r="B625" s="190" t="e">
        <f>IF('Formulario PPGR3'!$G625="","",CONCATENATE('Formulario PPGR3'!$C625,".",'Formulario PPGR3'!$D625,".",'Formulario PPGR3'!$E625,".",'Formulario PPGR3'!$F625))</f>
        <v>#REF!</v>
      </c>
      <c r="C625" s="190" t="e">
        <f>IF('Formulario PPGR3'!$G625="","",'Formulario PPGR1'!#REF!)</f>
        <v>#REF!</v>
      </c>
      <c r="D625" s="190" t="e">
        <f>IF('Formulario PPGR3'!$G625="","",'Formulario PPGR1'!#REF!)</f>
        <v>#REF!</v>
      </c>
      <c r="E625" s="190" t="e">
        <f>IF('Formulario PPGR3'!$G625="","",'Formulario PPGR1'!#REF!)</f>
        <v>#REF!</v>
      </c>
      <c r="F625" s="190" t="e">
        <f>IF('Formulario PPGR3'!$G625="","",'Formulario PPGR1'!#REF!)</f>
        <v>#REF!</v>
      </c>
      <c r="G625" s="507" t="s">
        <v>1234</v>
      </c>
      <c r="H625" s="497" t="str" cm="1">
        <f t="array" ref="H625">IF(Tabla1[[#This Row],[Código_Actividad]]="","",_xlfn.XLOOKUP(Tabla1[[#This Row],[Código_Actividad]],CodigoActividad,Tabla2[Actividades Programables Presupuestables],"",0))</f>
        <v>Capacitación dirigida a los promotores de salud de los 10 SRS sobre acciones y funciones en el PNA</v>
      </c>
      <c r="I625" s="498">
        <f>IFERROR(VLOOKUP('Formulario PPGR3'!$G625,'Formulario PPGR2'!$H$9:$V$721,15,FALSE),"")</f>
        <v>10</v>
      </c>
      <c r="J625" s="504" t="s">
        <v>2035</v>
      </c>
      <c r="K625" s="500" t="str">
        <f>IF(Tabla1[[#This Row],[Insumos]]="","",_xlfn.XLOOKUP(Tabla1[[#This Row],[Insumos]],Tabla10[Insumo],Tabla10[InsumoAbrev],"",0))</f>
        <v>lsEventosGenerales</v>
      </c>
      <c r="L625" s="501" t="s">
        <v>2036</v>
      </c>
      <c r="M625" s="499" t="str">
        <f>IF(Tabla1[[#This Row],[Descripción]]="","",_xlfn.XLOOKUP(Tabla1[[#This Row],[Descripción]],Tabla10[Descripción],Tabla10[Unidad de Medida],"",0))</f>
        <v>unidad</v>
      </c>
      <c r="N625" s="509">
        <v>10</v>
      </c>
      <c r="O625" s="511">
        <f>IF(Tabla1[[#This Row],[Descripción]]="","",_xlfn.XLOOKUP(Tabla1[[#This Row],[Descripción]],Tabla10[Descripción],Tabla10[Precio Unitario],0))</f>
        <v>150568.53</v>
      </c>
      <c r="P625" s="511">
        <f>IF(Tabla1[[#This Row],[Cantidad de Insumos]]="","",Tabla1[[#This Row],[Precio Unitario]]*Tabla1[[#This Row],[Cantidad de Insumos]])</f>
        <v>1505685.3</v>
      </c>
      <c r="Q625" s="511" t="str">
        <f>IF(Tabla1[[#This Row],[Descripción]]="","",_xlfn.XLOOKUP(Tabla1[[#This Row],[Descripción]],Tabla10[Descripción],Tabla10[CODIGO PRESUPUESTARIO],0))</f>
        <v>2.2.8.6.01</v>
      </c>
      <c r="R625" s="500" t="s">
        <v>2001</v>
      </c>
    </row>
    <row r="626" spans="2:18" ht="25.5">
      <c r="B626" s="190" t="e">
        <f>IF('Formulario PPGR3'!$G626="","",CONCATENATE('Formulario PPGR3'!$C626,".",'Formulario PPGR3'!$D626,".",'Formulario PPGR3'!$E626,".",'Formulario PPGR3'!$F626))</f>
        <v>#REF!</v>
      </c>
      <c r="C626" s="190" t="e">
        <f>IF('Formulario PPGR3'!$G626="","",'Formulario PPGR1'!#REF!)</f>
        <v>#REF!</v>
      </c>
      <c r="D626" s="190" t="e">
        <f>IF('Formulario PPGR3'!$G626="","",'Formulario PPGR1'!#REF!)</f>
        <v>#REF!</v>
      </c>
      <c r="E626" s="190" t="e">
        <f>IF('Formulario PPGR3'!$G626="","",'Formulario PPGR1'!#REF!)</f>
        <v>#REF!</v>
      </c>
      <c r="F626" s="190" t="e">
        <f>IF('Formulario PPGR3'!$G626="","",'Formulario PPGR1'!#REF!)</f>
        <v>#REF!</v>
      </c>
      <c r="G626" s="507" t="s">
        <v>511</v>
      </c>
      <c r="H626" s="497" t="str" cm="1">
        <f t="array" ref="H626">IF(Tabla1[[#This Row],[Código_Actividad]]="","",_xlfn.XLOOKUP(Tabla1[[#This Row],[Código_Actividad]],CodigoActividad,Tabla2[Actividades Programables Presupuestables],"",0))</f>
        <v>Seguimiento a los SRS para la digitación de las fichas familiares en el SIRPAFF</v>
      </c>
      <c r="I626" s="498">
        <f>IFERROR(VLOOKUP('Formulario PPGR3'!$G626,'Formulario PPGR2'!$H$9:$V$721,15,FALSE),"")</f>
        <v>4</v>
      </c>
      <c r="J626" s="502" t="s">
        <v>2004</v>
      </c>
      <c r="K626" s="500" t="s">
        <v>2060</v>
      </c>
      <c r="L626" s="501" t="s">
        <v>2006</v>
      </c>
      <c r="M626" s="499" t="str">
        <f>IF(Tabla1[[#This Row],[Descripción]]="","",_xlfn.XLOOKUP(Tabla1[[#This Row],[Descripción]],Tabla10[Descripción],Tabla10[Unidad de Medida],"",0))</f>
        <v>Depósito</v>
      </c>
      <c r="N626" s="509">
        <v>4</v>
      </c>
      <c r="O626" s="511">
        <f>IF(Tabla1[[#This Row],[Descripción]]="","",_xlfn.XLOOKUP(Tabla1[[#This Row],[Descripción]],Tabla10[Descripción],Tabla10[Precio Unitario],0))</f>
        <v>1700</v>
      </c>
      <c r="P626" s="511">
        <f>IF(Tabla1[[#This Row],[Cantidad de Insumos]]="","",Tabla1[[#This Row],[Precio Unitario]]*Tabla1[[#This Row],[Cantidad de Insumos]])</f>
        <v>6800</v>
      </c>
      <c r="Q626" s="511" t="str">
        <f>IF(Tabla1[[#This Row],[Descripción]]="","",_xlfn.XLOOKUP(Tabla1[[#This Row],[Descripción]],Tabla10[Descripción],Tabla10[CODIGO PRESUPUESTARIO],0))</f>
        <v>2.2.3.1.01</v>
      </c>
      <c r="R626" s="500" t="s">
        <v>2001</v>
      </c>
    </row>
    <row r="627" spans="2:18" ht="25.5">
      <c r="B627" s="190" t="e">
        <f>IF('Formulario PPGR3'!$G627="","",CONCATENATE('Formulario PPGR3'!$C627,".",'Formulario PPGR3'!$D627,".",'Formulario PPGR3'!$E627,".",'Formulario PPGR3'!$F627))</f>
        <v>#REF!</v>
      </c>
      <c r="C627" s="190" t="e">
        <f>IF('Formulario PPGR3'!$G627="","",'Formulario PPGR1'!#REF!)</f>
        <v>#REF!</v>
      </c>
      <c r="D627" s="190" t="e">
        <f>IF('Formulario PPGR3'!$G627="","",'Formulario PPGR1'!#REF!)</f>
        <v>#REF!</v>
      </c>
      <c r="E627" s="190" t="e">
        <f>IF('Formulario PPGR3'!$G627="","",'Formulario PPGR1'!#REF!)</f>
        <v>#REF!</v>
      </c>
      <c r="F627" s="190" t="e">
        <f>IF('Formulario PPGR3'!$G627="","",'Formulario PPGR1'!#REF!)</f>
        <v>#REF!</v>
      </c>
      <c r="G627" s="507" t="s">
        <v>511</v>
      </c>
      <c r="H627" s="497" t="str" cm="1">
        <f t="array" ref="H627">IF(Tabla1[[#This Row],[Código_Actividad]]="","",_xlfn.XLOOKUP(Tabla1[[#This Row],[Código_Actividad]],CodigoActividad,Tabla2[Actividades Programables Presupuestables],"",0))</f>
        <v>Seguimiento a los SRS para la digitación de las fichas familiares en el SIRPAFF</v>
      </c>
      <c r="I627" s="498">
        <f>IFERROR(VLOOKUP('Formulario PPGR3'!$G627,'Formulario PPGR2'!$H$9:$V$721,15,FALSE),"")</f>
        <v>4</v>
      </c>
      <c r="J627" s="502" t="s">
        <v>2004</v>
      </c>
      <c r="K627" s="500" t="s">
        <v>2060</v>
      </c>
      <c r="L627" s="501" t="s">
        <v>2007</v>
      </c>
      <c r="M627" s="499" t="str">
        <f>IF(Tabla1[[#This Row],[Descripción]]="","",_xlfn.XLOOKUP(Tabla1[[#This Row],[Descripción]],Tabla10[Descripción],Tabla10[Unidad de Medida],"",0))</f>
        <v>Depósito</v>
      </c>
      <c r="N627" s="509">
        <v>8</v>
      </c>
      <c r="O627" s="511">
        <f>IF(Tabla1[[#This Row],[Descripción]]="","",_xlfn.XLOOKUP(Tabla1[[#This Row],[Descripción]],Tabla10[Descripción],Tabla10[Precio Unitario],0))</f>
        <v>1900</v>
      </c>
      <c r="P627" s="511">
        <f>IF(Tabla1[[#This Row],[Cantidad de Insumos]]="","",Tabla1[[#This Row],[Precio Unitario]]*Tabla1[[#This Row],[Cantidad de Insumos]])</f>
        <v>15200</v>
      </c>
      <c r="Q627" s="511" t="str">
        <f>IF(Tabla1[[#This Row],[Descripción]]="","",_xlfn.XLOOKUP(Tabla1[[#This Row],[Descripción]],Tabla10[Descripción],Tabla10[CODIGO PRESUPUESTARIO],0))</f>
        <v>2.2.3.1.01</v>
      </c>
      <c r="R627" s="500" t="s">
        <v>2001</v>
      </c>
    </row>
    <row r="628" spans="2:18" ht="25.5">
      <c r="B628" s="190" t="e">
        <f>IF('Formulario PPGR3'!$G628="","",CONCATENATE('Formulario PPGR3'!$C628,".",'Formulario PPGR3'!$D628,".",'Formulario PPGR3'!$E628,".",'Formulario PPGR3'!$F628))</f>
        <v>#REF!</v>
      </c>
      <c r="C628" s="190" t="e">
        <f>IF('Formulario PPGR3'!$G628="","",'Formulario PPGR1'!#REF!)</f>
        <v>#REF!</v>
      </c>
      <c r="D628" s="190" t="e">
        <f>IF('Formulario PPGR3'!$G628="","",'Formulario PPGR1'!#REF!)</f>
        <v>#REF!</v>
      </c>
      <c r="E628" s="190" t="e">
        <f>IF('Formulario PPGR3'!$G628="","",'Formulario PPGR1'!#REF!)</f>
        <v>#REF!</v>
      </c>
      <c r="F628" s="190" t="e">
        <f>IF('Formulario PPGR3'!$G628="","",'Formulario PPGR1'!#REF!)</f>
        <v>#REF!</v>
      </c>
      <c r="G628" s="507" t="s">
        <v>511</v>
      </c>
      <c r="H628" s="497" t="str" cm="1">
        <f t="array" ref="H628">IF(Tabla1[[#This Row],[Código_Actividad]]="","",_xlfn.XLOOKUP(Tabla1[[#This Row],[Código_Actividad]],CodigoActividad,Tabla2[Actividades Programables Presupuestables],"",0))</f>
        <v>Seguimiento a los SRS para la digitación de las fichas familiares en el SIRPAFF</v>
      </c>
      <c r="I628" s="498">
        <f>IFERROR(VLOOKUP('Formulario PPGR3'!$G628,'Formulario PPGR2'!$H$9:$V$721,15,FALSE),"")</f>
        <v>4</v>
      </c>
      <c r="J628" s="502" t="s">
        <v>2002</v>
      </c>
      <c r="K628" s="500" t="s">
        <v>2061</v>
      </c>
      <c r="L628" s="501" t="s">
        <v>2003</v>
      </c>
      <c r="M628" s="499" t="str">
        <f>IF(Tabla1[[#This Row],[Descripción]]="","",_xlfn.XLOOKUP(Tabla1[[#This Row],[Descripción]],Tabla10[Descripción],Tabla10[Unidad de Medida],"",0))</f>
        <v>galon</v>
      </c>
      <c r="N628" s="509">
        <v>100</v>
      </c>
      <c r="O628" s="511">
        <f>IF(Tabla1[[#This Row],[Descripción]]="","",_xlfn.XLOOKUP(Tabla1[[#This Row],[Descripción]],Tabla10[Descripción],Tabla10[Precio Unitario],0))</f>
        <v>240</v>
      </c>
      <c r="P628" s="511">
        <f>IF(Tabla1[[#This Row],[Cantidad de Insumos]]="","",Tabla1[[#This Row],[Precio Unitario]]*Tabla1[[#This Row],[Cantidad de Insumos]])</f>
        <v>24000</v>
      </c>
      <c r="Q628" s="511" t="str">
        <f>IF(Tabla1[[#This Row],[Descripción]]="","",_xlfn.XLOOKUP(Tabla1[[#This Row],[Descripción]],Tabla10[Descripción],Tabla10[CODIGO PRESUPUESTARIO],0))</f>
        <v>2.3.7.1.02</v>
      </c>
      <c r="R628" s="500" t="s">
        <v>2001</v>
      </c>
    </row>
    <row r="629" spans="2:18" ht="51">
      <c r="B629" s="190" t="e">
        <f>IF('Formulario PPGR3'!$G629="","",CONCATENATE('Formulario PPGR3'!$C629,".",'Formulario PPGR3'!$D629,".",'Formulario PPGR3'!$E629,".",'Formulario PPGR3'!$F629))</f>
        <v>#REF!</v>
      </c>
      <c r="C629" s="190" t="e">
        <f>IF('Formulario PPGR3'!$G629="","",'Formulario PPGR1'!#REF!)</f>
        <v>#REF!</v>
      </c>
      <c r="D629" s="190" t="e">
        <f>IF('Formulario PPGR3'!$G629="","",'Formulario PPGR1'!#REF!)</f>
        <v>#REF!</v>
      </c>
      <c r="E629" s="190" t="e">
        <f>IF('Formulario PPGR3'!$G629="","",'Formulario PPGR1'!#REF!)</f>
        <v>#REF!</v>
      </c>
      <c r="F629" s="190" t="e">
        <f>IF('Formulario PPGR3'!$G629="","",'Formulario PPGR1'!#REF!)</f>
        <v>#REF!</v>
      </c>
      <c r="G629" s="507" t="s">
        <v>1699</v>
      </c>
      <c r="H629" s="497" t="str" cm="1">
        <f t="array" ref="H629">IF(Tabla1[[#This Row],[Código_Actividad]]="","",_xlfn.XLOOKUP(Tabla1[[#This Row],[Código_Actividad]],CodigoActividad,Tabla2[Actividades Programables Presupuestables],"",0))</f>
        <v>Seguimiento a los SRS para el levantamiento de condiciones de infraestructura física, tecnológica, equipamiento y necesidades de personal  en los EES del PNA</v>
      </c>
      <c r="I629" s="498">
        <f>IFERROR(VLOOKUP('Formulario PPGR3'!$G629,'Formulario PPGR2'!$H$9:$V$721,15,FALSE),"")</f>
        <v>2</v>
      </c>
      <c r="J629" s="502" t="s">
        <v>2004</v>
      </c>
      <c r="K629" s="500" t="s">
        <v>2060</v>
      </c>
      <c r="L629" s="501" t="s">
        <v>2006</v>
      </c>
      <c r="M629" s="499" t="str">
        <f>IF(Tabla1[[#This Row],[Descripción]]="","",_xlfn.XLOOKUP(Tabla1[[#This Row],[Descripción]],Tabla10[Descripción],Tabla10[Unidad de Medida],"",0))</f>
        <v>Depósito</v>
      </c>
      <c r="N629" s="509">
        <v>2</v>
      </c>
      <c r="O629" s="511">
        <f>IF(Tabla1[[#This Row],[Descripción]]="","",_xlfn.XLOOKUP(Tabla1[[#This Row],[Descripción]],Tabla10[Descripción],Tabla10[Precio Unitario],0))</f>
        <v>1700</v>
      </c>
      <c r="P629" s="511">
        <f>IF(Tabla1[[#This Row],[Cantidad de Insumos]]="","",Tabla1[[#This Row],[Precio Unitario]]*Tabla1[[#This Row],[Cantidad de Insumos]])</f>
        <v>3400</v>
      </c>
      <c r="Q629" s="511" t="str">
        <f>IF(Tabla1[[#This Row],[Descripción]]="","",_xlfn.XLOOKUP(Tabla1[[#This Row],[Descripción]],Tabla10[Descripción],Tabla10[CODIGO PRESUPUESTARIO],0))</f>
        <v>2.2.3.1.01</v>
      </c>
      <c r="R629" s="500" t="s">
        <v>2001</v>
      </c>
    </row>
    <row r="630" spans="2:18" ht="51">
      <c r="B630" s="190" t="e">
        <f>IF('Formulario PPGR3'!$G630="","",CONCATENATE('Formulario PPGR3'!$C630,".",'Formulario PPGR3'!$D630,".",'Formulario PPGR3'!$E630,".",'Formulario PPGR3'!$F630))</f>
        <v>#REF!</v>
      </c>
      <c r="C630" s="190" t="e">
        <f>IF('Formulario PPGR3'!$G630="","",'Formulario PPGR1'!#REF!)</f>
        <v>#REF!</v>
      </c>
      <c r="D630" s="190" t="e">
        <f>IF('Formulario PPGR3'!$G630="","",'Formulario PPGR1'!#REF!)</f>
        <v>#REF!</v>
      </c>
      <c r="E630" s="190" t="e">
        <f>IF('Formulario PPGR3'!$G630="","",'Formulario PPGR1'!#REF!)</f>
        <v>#REF!</v>
      </c>
      <c r="F630" s="190" t="e">
        <f>IF('Formulario PPGR3'!$G630="","",'Formulario PPGR1'!#REF!)</f>
        <v>#REF!</v>
      </c>
      <c r="G630" s="507" t="s">
        <v>1699</v>
      </c>
      <c r="H630" s="497" t="str" cm="1">
        <f t="array" ref="H630">IF(Tabla1[[#This Row],[Código_Actividad]]="","",_xlfn.XLOOKUP(Tabla1[[#This Row],[Código_Actividad]],CodigoActividad,Tabla2[Actividades Programables Presupuestables],"",0))</f>
        <v>Seguimiento a los SRS para el levantamiento de condiciones de infraestructura física, tecnológica, equipamiento y necesidades de personal  en los EES del PNA</v>
      </c>
      <c r="I630" s="498">
        <f>IFERROR(VLOOKUP('Formulario PPGR3'!$G630,'Formulario PPGR2'!$H$9:$V$721,15,FALSE),"")</f>
        <v>2</v>
      </c>
      <c r="J630" s="502" t="s">
        <v>2004</v>
      </c>
      <c r="K630" s="500" t="s">
        <v>2060</v>
      </c>
      <c r="L630" s="501" t="s">
        <v>2007</v>
      </c>
      <c r="M630" s="499" t="str">
        <f>IF(Tabla1[[#This Row],[Descripción]]="","",_xlfn.XLOOKUP(Tabla1[[#This Row],[Descripción]],Tabla10[Descripción],Tabla10[Unidad de Medida],"",0))</f>
        <v>Depósito</v>
      </c>
      <c r="N630" s="509">
        <v>4</v>
      </c>
      <c r="O630" s="511">
        <f>IF(Tabla1[[#This Row],[Descripción]]="","",_xlfn.XLOOKUP(Tabla1[[#This Row],[Descripción]],Tabla10[Descripción],Tabla10[Precio Unitario],0))</f>
        <v>1900</v>
      </c>
      <c r="P630" s="511">
        <f>IF(Tabla1[[#This Row],[Cantidad de Insumos]]="","",Tabla1[[#This Row],[Precio Unitario]]*Tabla1[[#This Row],[Cantidad de Insumos]])</f>
        <v>7600</v>
      </c>
      <c r="Q630" s="511" t="str">
        <f>IF(Tabla1[[#This Row],[Descripción]]="","",_xlfn.XLOOKUP(Tabla1[[#This Row],[Descripción]],Tabla10[Descripción],Tabla10[CODIGO PRESUPUESTARIO],0))</f>
        <v>2.2.3.1.01</v>
      </c>
      <c r="R630" s="500" t="s">
        <v>2001</v>
      </c>
    </row>
    <row r="631" spans="2:18" ht="51">
      <c r="B631" s="190" t="e">
        <f>IF('Formulario PPGR3'!$G631="","",CONCATENATE('Formulario PPGR3'!$C631,".",'Formulario PPGR3'!$D631,".",'Formulario PPGR3'!$E631,".",'Formulario PPGR3'!$F631))</f>
        <v>#REF!</v>
      </c>
      <c r="C631" s="190" t="e">
        <f>IF('Formulario PPGR3'!$G631="","",'Formulario PPGR1'!#REF!)</f>
        <v>#REF!</v>
      </c>
      <c r="D631" s="190" t="e">
        <f>IF('Formulario PPGR3'!$G631="","",'Formulario PPGR1'!#REF!)</f>
        <v>#REF!</v>
      </c>
      <c r="E631" s="190" t="e">
        <f>IF('Formulario PPGR3'!$G631="","",'Formulario PPGR1'!#REF!)</f>
        <v>#REF!</v>
      </c>
      <c r="F631" s="190" t="e">
        <f>IF('Formulario PPGR3'!$G631="","",'Formulario PPGR1'!#REF!)</f>
        <v>#REF!</v>
      </c>
      <c r="G631" s="507" t="s">
        <v>1699</v>
      </c>
      <c r="H631" s="497" t="str" cm="1">
        <f t="array" ref="H631">IF(Tabla1[[#This Row],[Código_Actividad]]="","",_xlfn.XLOOKUP(Tabla1[[#This Row],[Código_Actividad]],CodigoActividad,Tabla2[Actividades Programables Presupuestables],"",0))</f>
        <v>Seguimiento a los SRS para el levantamiento de condiciones de infraestructura física, tecnológica, equipamiento y necesidades de personal  en los EES del PNA</v>
      </c>
      <c r="I631" s="498">
        <f>IFERROR(VLOOKUP('Formulario PPGR3'!$G631,'Formulario PPGR2'!$H$9:$V$721,15,FALSE),"")</f>
        <v>2</v>
      </c>
      <c r="J631" s="502" t="s">
        <v>2002</v>
      </c>
      <c r="K631" s="500" t="s">
        <v>2061</v>
      </c>
      <c r="L631" s="501" t="s">
        <v>2003</v>
      </c>
      <c r="M631" s="499" t="str">
        <f>IF(Tabla1[[#This Row],[Descripción]]="","",_xlfn.XLOOKUP(Tabla1[[#This Row],[Descripción]],Tabla10[Descripción],Tabla10[Unidad de Medida],"",0))</f>
        <v>galon</v>
      </c>
      <c r="N631" s="509">
        <v>40</v>
      </c>
      <c r="O631" s="511">
        <f>IF(Tabla1[[#This Row],[Descripción]]="","",_xlfn.XLOOKUP(Tabla1[[#This Row],[Descripción]],Tabla10[Descripción],Tabla10[Precio Unitario],0))</f>
        <v>240</v>
      </c>
      <c r="P631" s="511">
        <f>IF(Tabla1[[#This Row],[Cantidad de Insumos]]="","",Tabla1[[#This Row],[Precio Unitario]]*Tabla1[[#This Row],[Cantidad de Insumos]])</f>
        <v>9600</v>
      </c>
      <c r="Q631" s="511" t="str">
        <f>IF(Tabla1[[#This Row],[Descripción]]="","",_xlfn.XLOOKUP(Tabla1[[#This Row],[Descripción]],Tabla10[Descripción],Tabla10[CODIGO PRESUPUESTARIO],0))</f>
        <v>2.3.7.1.02</v>
      </c>
      <c r="R631" s="500" t="s">
        <v>2001</v>
      </c>
    </row>
    <row r="632" spans="2:18" ht="38.25">
      <c r="B632" s="190" t="e">
        <f>IF('Formulario PPGR3'!$G632="","",CONCATENATE('Formulario PPGR3'!$C632,".",'Formulario PPGR3'!$D632,".",'Formulario PPGR3'!$E632,".",'Formulario PPGR3'!$F632))</f>
        <v>#REF!</v>
      </c>
      <c r="C632" s="190" t="e">
        <f>IF('Formulario PPGR3'!$G632="","",'Formulario PPGR1'!#REF!)</f>
        <v>#REF!</v>
      </c>
      <c r="D632" s="190" t="e">
        <f>IF('Formulario PPGR3'!$G632="","",'Formulario PPGR1'!#REF!)</f>
        <v>#REF!</v>
      </c>
      <c r="E632" s="190" t="e">
        <f>IF('Formulario PPGR3'!$G632="","",'Formulario PPGR1'!#REF!)</f>
        <v>#REF!</v>
      </c>
      <c r="F632" s="190" t="e">
        <f>IF('Formulario PPGR3'!$G632="","",'Formulario PPGR1'!#REF!)</f>
        <v>#REF!</v>
      </c>
      <c r="G632" s="507" t="s">
        <v>1189</v>
      </c>
      <c r="H632" s="497" t="str" cm="1">
        <f t="array" ref="H632">IF(Tabla1[[#This Row],[Código_Actividad]]="","",_xlfn.XLOOKUP(Tabla1[[#This Row],[Código_Actividad]],CodigoActividad,Tabla2[Actividades Programables Presupuestables],"",0))</f>
        <v>Capacitación en  Planificación familiar post evento obstétrico en 4 SRS (Metropolitana, Valdesia, El Valle y Este)</v>
      </c>
      <c r="I632" s="498">
        <f>IFERROR(VLOOKUP('Formulario PPGR3'!$G632,'Formulario PPGR2'!$H$9:$V$721,15,FALSE),"")</f>
        <v>3</v>
      </c>
      <c r="J632" s="502" t="s">
        <v>2004</v>
      </c>
      <c r="K632" s="500" t="s">
        <v>2060</v>
      </c>
      <c r="L632" s="501" t="s">
        <v>2006</v>
      </c>
      <c r="M632" s="499" t="str">
        <f>IF(Tabla1[[#This Row],[Descripción]]="","",_xlfn.XLOOKUP(Tabla1[[#This Row],[Descripción]],Tabla10[Descripción],Tabla10[Unidad de Medida],"",0))</f>
        <v>Depósito</v>
      </c>
      <c r="N632" s="509">
        <v>3</v>
      </c>
      <c r="O632" s="511">
        <f>IF(Tabla1[[#This Row],[Descripción]]="","",_xlfn.XLOOKUP(Tabla1[[#This Row],[Descripción]],Tabla10[Descripción],Tabla10[Precio Unitario],0))</f>
        <v>1700</v>
      </c>
      <c r="P632" s="511">
        <f>IF(Tabla1[[#This Row],[Cantidad de Insumos]]="","",Tabla1[[#This Row],[Precio Unitario]]*Tabla1[[#This Row],[Cantidad de Insumos]])</f>
        <v>5100</v>
      </c>
      <c r="Q632" s="511" t="str">
        <f>IF(Tabla1[[#This Row],[Descripción]]="","",_xlfn.XLOOKUP(Tabla1[[#This Row],[Descripción]],Tabla10[Descripción],Tabla10[CODIGO PRESUPUESTARIO],0))</f>
        <v>2.2.3.1.01</v>
      </c>
      <c r="R632" s="500" t="s">
        <v>2001</v>
      </c>
    </row>
    <row r="633" spans="2:18" ht="38.25">
      <c r="B633" s="190" t="e">
        <f>IF('Formulario PPGR3'!$G633="","",CONCATENATE('Formulario PPGR3'!$C633,".",'Formulario PPGR3'!$D633,".",'Formulario PPGR3'!$E633,".",'Formulario PPGR3'!$F633))</f>
        <v>#REF!</v>
      </c>
      <c r="C633" s="190" t="e">
        <f>IF('Formulario PPGR3'!$G633="","",'Formulario PPGR1'!#REF!)</f>
        <v>#REF!</v>
      </c>
      <c r="D633" s="190" t="e">
        <f>IF('Formulario PPGR3'!$G633="","",'Formulario PPGR1'!#REF!)</f>
        <v>#REF!</v>
      </c>
      <c r="E633" s="190" t="e">
        <f>IF('Formulario PPGR3'!$G633="","",'Formulario PPGR1'!#REF!)</f>
        <v>#REF!</v>
      </c>
      <c r="F633" s="190" t="e">
        <f>IF('Formulario PPGR3'!$G633="","",'Formulario PPGR1'!#REF!)</f>
        <v>#REF!</v>
      </c>
      <c r="G633" s="507" t="s">
        <v>1189</v>
      </c>
      <c r="H633" s="497" t="str" cm="1">
        <f t="array" ref="H633">IF(Tabla1[[#This Row],[Código_Actividad]]="","",_xlfn.XLOOKUP(Tabla1[[#This Row],[Código_Actividad]],CodigoActividad,Tabla2[Actividades Programables Presupuestables],"",0))</f>
        <v>Capacitación en  Planificación familiar post evento obstétrico en 4 SRS (Metropolitana, Valdesia, El Valle y Este)</v>
      </c>
      <c r="I633" s="498">
        <f>IFERROR(VLOOKUP('Formulario PPGR3'!$G633,'Formulario PPGR2'!$H$9:$V$721,15,FALSE),"")</f>
        <v>3</v>
      </c>
      <c r="J633" s="502" t="s">
        <v>2004</v>
      </c>
      <c r="K633" s="500" t="s">
        <v>2060</v>
      </c>
      <c r="L633" s="501" t="s">
        <v>2007</v>
      </c>
      <c r="M633" s="499" t="str">
        <f>IF(Tabla1[[#This Row],[Descripción]]="","",_xlfn.XLOOKUP(Tabla1[[#This Row],[Descripción]],Tabla10[Descripción],Tabla10[Unidad de Medida],"",0))</f>
        <v>Depósito</v>
      </c>
      <c r="N633" s="509">
        <v>6</v>
      </c>
      <c r="O633" s="511">
        <f>IF(Tabla1[[#This Row],[Descripción]]="","",_xlfn.XLOOKUP(Tabla1[[#This Row],[Descripción]],Tabla10[Descripción],Tabla10[Precio Unitario],0))</f>
        <v>1900</v>
      </c>
      <c r="P633" s="511">
        <f>IF(Tabla1[[#This Row],[Cantidad de Insumos]]="","",Tabla1[[#This Row],[Precio Unitario]]*Tabla1[[#This Row],[Cantidad de Insumos]])</f>
        <v>11400</v>
      </c>
      <c r="Q633" s="511" t="str">
        <f>IF(Tabla1[[#This Row],[Descripción]]="","",_xlfn.XLOOKUP(Tabla1[[#This Row],[Descripción]],Tabla10[Descripción],Tabla10[CODIGO PRESUPUESTARIO],0))</f>
        <v>2.2.3.1.01</v>
      </c>
      <c r="R633" s="500" t="s">
        <v>2001</v>
      </c>
    </row>
    <row r="634" spans="2:18" ht="38.25">
      <c r="B634" s="190" t="e">
        <f>IF('Formulario PPGR3'!$G634="","",CONCATENATE('Formulario PPGR3'!$C634,".",'Formulario PPGR3'!$D634,".",'Formulario PPGR3'!$E634,".",'Formulario PPGR3'!$F634))</f>
        <v>#REF!</v>
      </c>
      <c r="C634" s="190" t="e">
        <f>IF('Formulario PPGR3'!$G634="","",'Formulario PPGR1'!#REF!)</f>
        <v>#REF!</v>
      </c>
      <c r="D634" s="190" t="e">
        <f>IF('Formulario PPGR3'!$G634="","",'Formulario PPGR1'!#REF!)</f>
        <v>#REF!</v>
      </c>
      <c r="E634" s="190" t="e">
        <f>IF('Formulario PPGR3'!$G634="","",'Formulario PPGR1'!#REF!)</f>
        <v>#REF!</v>
      </c>
      <c r="F634" s="190" t="e">
        <f>IF('Formulario PPGR3'!$G634="","",'Formulario PPGR1'!#REF!)</f>
        <v>#REF!</v>
      </c>
      <c r="G634" s="507" t="s">
        <v>1189</v>
      </c>
      <c r="H634" s="497" t="str" cm="1">
        <f t="array" ref="H634">IF(Tabla1[[#This Row],[Código_Actividad]]="","",_xlfn.XLOOKUP(Tabla1[[#This Row],[Código_Actividad]],CodigoActividad,Tabla2[Actividades Programables Presupuestables],"",0))</f>
        <v>Capacitación en  Planificación familiar post evento obstétrico en 4 SRS (Metropolitana, Valdesia, El Valle y Este)</v>
      </c>
      <c r="I634" s="498">
        <f>IFERROR(VLOOKUP('Formulario PPGR3'!$G634,'Formulario PPGR2'!$H$9:$V$721,15,FALSE),"")</f>
        <v>3</v>
      </c>
      <c r="J634" s="502" t="s">
        <v>2002</v>
      </c>
      <c r="K634" s="500" t="s">
        <v>2061</v>
      </c>
      <c r="L634" s="501" t="s">
        <v>2003</v>
      </c>
      <c r="M634" s="499" t="str">
        <f>IF(Tabla1[[#This Row],[Descripción]]="","",_xlfn.XLOOKUP(Tabla1[[#This Row],[Descripción]],Tabla10[Descripción],Tabla10[Unidad de Medida],"",0))</f>
        <v>galon</v>
      </c>
      <c r="N634" s="509">
        <v>40</v>
      </c>
      <c r="O634" s="511">
        <f>IF(Tabla1[[#This Row],[Descripción]]="","",_xlfn.XLOOKUP(Tabla1[[#This Row],[Descripción]],Tabla10[Descripción],Tabla10[Precio Unitario],0))</f>
        <v>240</v>
      </c>
      <c r="P634" s="511">
        <f>IF(Tabla1[[#This Row],[Cantidad de Insumos]]="","",Tabla1[[#This Row],[Precio Unitario]]*Tabla1[[#This Row],[Cantidad de Insumos]])</f>
        <v>9600</v>
      </c>
      <c r="Q634" s="511" t="str">
        <f>IF(Tabla1[[#This Row],[Descripción]]="","",_xlfn.XLOOKUP(Tabla1[[#This Row],[Descripción]],Tabla10[Descripción],Tabla10[CODIGO PRESUPUESTARIO],0))</f>
        <v>2.3.7.1.02</v>
      </c>
      <c r="R634" s="500" t="s">
        <v>2001</v>
      </c>
    </row>
    <row r="635" spans="2:18" ht="25.5">
      <c r="B635" s="190" t="e">
        <f>IF('Formulario PPGR3'!$G635="","",CONCATENATE('Formulario PPGR3'!$C635,".",'Formulario PPGR3'!$D635,".",'Formulario PPGR3'!$E635,".",'Formulario PPGR3'!$F635))</f>
        <v>#REF!</v>
      </c>
      <c r="C635" s="190" t="e">
        <f>IF('Formulario PPGR3'!$G635="","",'Formulario PPGR1'!#REF!)</f>
        <v>#REF!</v>
      </c>
      <c r="D635" s="190" t="e">
        <f>IF('Formulario PPGR3'!$G635="","",'Formulario PPGR1'!#REF!)</f>
        <v>#REF!</v>
      </c>
      <c r="E635" s="190" t="e">
        <f>IF('Formulario PPGR3'!$G635="","",'Formulario PPGR1'!#REF!)</f>
        <v>#REF!</v>
      </c>
      <c r="F635" s="190" t="e">
        <f>IF('Formulario PPGR3'!$G635="","",'Formulario PPGR1'!#REF!)</f>
        <v>#REF!</v>
      </c>
      <c r="G635" s="507" t="s">
        <v>1191</v>
      </c>
      <c r="H635" s="497" t="str" cm="1">
        <f t="array" ref="H635">IF(Tabla1[[#This Row],[Código_Actividad]]="","",_xlfn.XLOOKUP(Tabla1[[#This Row],[Código_Actividad]],CodigoActividad,Tabla2[Actividades Programables Presupuestables],"",0))</f>
        <v>Seguimiento a la Planificación  Post Evento Obstétrico en los SRS</v>
      </c>
      <c r="I635" s="498">
        <f>IFERROR(VLOOKUP('Formulario PPGR3'!$G635,'Formulario PPGR2'!$H$9:$V$721,15,FALSE),"")</f>
        <v>4</v>
      </c>
      <c r="J635" s="502" t="s">
        <v>2004</v>
      </c>
      <c r="K635" s="500" t="s">
        <v>2060</v>
      </c>
      <c r="L635" s="501" t="s">
        <v>2006</v>
      </c>
      <c r="M635" s="499" t="str">
        <f>IF(Tabla1[[#This Row],[Descripción]]="","",_xlfn.XLOOKUP(Tabla1[[#This Row],[Descripción]],Tabla10[Descripción],Tabla10[Unidad de Medida],"",0))</f>
        <v>Depósito</v>
      </c>
      <c r="N635" s="509">
        <v>4</v>
      </c>
      <c r="O635" s="511">
        <f>IF(Tabla1[[#This Row],[Descripción]]="","",_xlfn.XLOOKUP(Tabla1[[#This Row],[Descripción]],Tabla10[Descripción],Tabla10[Precio Unitario],0))</f>
        <v>1700</v>
      </c>
      <c r="P635" s="511">
        <f>IF(Tabla1[[#This Row],[Cantidad de Insumos]]="","",Tabla1[[#This Row],[Precio Unitario]]*Tabla1[[#This Row],[Cantidad de Insumos]])</f>
        <v>6800</v>
      </c>
      <c r="Q635" s="511" t="str">
        <f>IF(Tabla1[[#This Row],[Descripción]]="","",_xlfn.XLOOKUP(Tabla1[[#This Row],[Descripción]],Tabla10[Descripción],Tabla10[CODIGO PRESUPUESTARIO],0))</f>
        <v>2.2.3.1.01</v>
      </c>
      <c r="R635" s="500" t="s">
        <v>2001</v>
      </c>
    </row>
    <row r="636" spans="2:18" ht="25.5">
      <c r="B636" s="190" t="e">
        <f>IF('Formulario PPGR3'!$G636="","",CONCATENATE('Formulario PPGR3'!$C636,".",'Formulario PPGR3'!$D636,".",'Formulario PPGR3'!$E636,".",'Formulario PPGR3'!$F636))</f>
        <v>#REF!</v>
      </c>
      <c r="C636" s="190" t="e">
        <f>IF('Formulario PPGR3'!$G636="","",'Formulario PPGR1'!#REF!)</f>
        <v>#REF!</v>
      </c>
      <c r="D636" s="190" t="e">
        <f>IF('Formulario PPGR3'!$G636="","",'Formulario PPGR1'!#REF!)</f>
        <v>#REF!</v>
      </c>
      <c r="E636" s="190" t="e">
        <f>IF('Formulario PPGR3'!$G636="","",'Formulario PPGR1'!#REF!)</f>
        <v>#REF!</v>
      </c>
      <c r="F636" s="190" t="e">
        <f>IF('Formulario PPGR3'!$G636="","",'Formulario PPGR1'!#REF!)</f>
        <v>#REF!</v>
      </c>
      <c r="G636" s="507" t="s">
        <v>1191</v>
      </c>
      <c r="H636" s="497" t="str" cm="1">
        <f t="array" ref="H636">IF(Tabla1[[#This Row],[Código_Actividad]]="","",_xlfn.XLOOKUP(Tabla1[[#This Row],[Código_Actividad]],CodigoActividad,Tabla2[Actividades Programables Presupuestables],"",0))</f>
        <v>Seguimiento a la Planificación  Post Evento Obstétrico en los SRS</v>
      </c>
      <c r="I636" s="498">
        <f>IFERROR(VLOOKUP('Formulario PPGR3'!$G636,'Formulario PPGR2'!$H$9:$V$721,15,FALSE),"")</f>
        <v>4</v>
      </c>
      <c r="J636" s="502" t="s">
        <v>2004</v>
      </c>
      <c r="K636" s="500" t="s">
        <v>2060</v>
      </c>
      <c r="L636" s="501" t="s">
        <v>2007</v>
      </c>
      <c r="M636" s="499" t="str">
        <f>IF(Tabla1[[#This Row],[Descripción]]="","",_xlfn.XLOOKUP(Tabla1[[#This Row],[Descripción]],Tabla10[Descripción],Tabla10[Unidad de Medida],"",0))</f>
        <v>Depósito</v>
      </c>
      <c r="N636" s="509">
        <v>8</v>
      </c>
      <c r="O636" s="511">
        <f>IF(Tabla1[[#This Row],[Descripción]]="","",_xlfn.XLOOKUP(Tabla1[[#This Row],[Descripción]],Tabla10[Descripción],Tabla10[Precio Unitario],0))</f>
        <v>1900</v>
      </c>
      <c r="P636" s="511">
        <f>IF(Tabla1[[#This Row],[Cantidad de Insumos]]="","",Tabla1[[#This Row],[Precio Unitario]]*Tabla1[[#This Row],[Cantidad de Insumos]])</f>
        <v>15200</v>
      </c>
      <c r="Q636" s="511" t="str">
        <f>IF(Tabla1[[#This Row],[Descripción]]="","",_xlfn.XLOOKUP(Tabla1[[#This Row],[Descripción]],Tabla10[Descripción],Tabla10[CODIGO PRESUPUESTARIO],0))</f>
        <v>2.2.3.1.01</v>
      </c>
      <c r="R636" s="500" t="s">
        <v>2001</v>
      </c>
    </row>
    <row r="637" spans="2:18" ht="25.5">
      <c r="B637" s="190" t="e">
        <f>IF('Formulario PPGR3'!$G637="","",CONCATENATE('Formulario PPGR3'!$C637,".",'Formulario PPGR3'!$D637,".",'Formulario PPGR3'!$E637,".",'Formulario PPGR3'!$F637))</f>
        <v>#REF!</v>
      </c>
      <c r="C637" s="190" t="e">
        <f>IF('Formulario PPGR3'!$G637="","",'Formulario PPGR1'!#REF!)</f>
        <v>#REF!</v>
      </c>
      <c r="D637" s="190" t="e">
        <f>IF('Formulario PPGR3'!$G637="","",'Formulario PPGR1'!#REF!)</f>
        <v>#REF!</v>
      </c>
      <c r="E637" s="190" t="e">
        <f>IF('Formulario PPGR3'!$G637="","",'Formulario PPGR1'!#REF!)</f>
        <v>#REF!</v>
      </c>
      <c r="F637" s="190" t="e">
        <f>IF('Formulario PPGR3'!$G637="","",'Formulario PPGR1'!#REF!)</f>
        <v>#REF!</v>
      </c>
      <c r="G637" s="507" t="s">
        <v>1191</v>
      </c>
      <c r="H637" s="497" t="str" cm="1">
        <f t="array" ref="H637">IF(Tabla1[[#This Row],[Código_Actividad]]="","",_xlfn.XLOOKUP(Tabla1[[#This Row],[Código_Actividad]],CodigoActividad,Tabla2[Actividades Programables Presupuestables],"",0))</f>
        <v>Seguimiento a la Planificación  Post Evento Obstétrico en los SRS</v>
      </c>
      <c r="I637" s="498">
        <f>IFERROR(VLOOKUP('Formulario PPGR3'!$G637,'Formulario PPGR2'!$H$9:$V$721,15,FALSE),"")</f>
        <v>4</v>
      </c>
      <c r="J637" s="502" t="s">
        <v>2002</v>
      </c>
      <c r="K637" s="500" t="s">
        <v>2061</v>
      </c>
      <c r="L637" s="501" t="s">
        <v>2003</v>
      </c>
      <c r="M637" s="499" t="str">
        <f>IF(Tabla1[[#This Row],[Descripción]]="","",_xlfn.XLOOKUP(Tabla1[[#This Row],[Descripción]],Tabla10[Descripción],Tabla10[Unidad de Medida],"",0))</f>
        <v>galon</v>
      </c>
      <c r="N637" s="509">
        <v>60</v>
      </c>
      <c r="O637" s="511">
        <f>IF(Tabla1[[#This Row],[Descripción]]="","",_xlfn.XLOOKUP(Tabla1[[#This Row],[Descripción]],Tabla10[Descripción],Tabla10[Precio Unitario],0))</f>
        <v>240</v>
      </c>
      <c r="P637" s="511">
        <f>IF(Tabla1[[#This Row],[Cantidad de Insumos]]="","",Tabla1[[#This Row],[Precio Unitario]]*Tabla1[[#This Row],[Cantidad de Insumos]])</f>
        <v>14400</v>
      </c>
      <c r="Q637" s="511" t="str">
        <f>IF(Tabla1[[#This Row],[Descripción]]="","",_xlfn.XLOOKUP(Tabla1[[#This Row],[Descripción]],Tabla10[Descripción],Tabla10[CODIGO PRESUPUESTARIO],0))</f>
        <v>2.3.7.1.02</v>
      </c>
      <c r="R637" s="500" t="s">
        <v>2001</v>
      </c>
    </row>
    <row r="638" spans="2:18" ht="38.25">
      <c r="B638" s="190" t="e">
        <f>IF('Formulario PPGR3'!$G638="","",CONCATENATE('Formulario PPGR3'!$C638,".",'Formulario PPGR3'!$D638,".",'Formulario PPGR3'!$E638,".",'Formulario PPGR3'!$F638))</f>
        <v>#REF!</v>
      </c>
      <c r="C638" s="190" t="e">
        <f>IF('Formulario PPGR3'!$G638="","",'Formulario PPGR1'!#REF!)</f>
        <v>#REF!</v>
      </c>
      <c r="D638" s="190" t="e">
        <f>IF('Formulario PPGR3'!$G638="","",'Formulario PPGR1'!#REF!)</f>
        <v>#REF!</v>
      </c>
      <c r="E638" s="190" t="e">
        <f>IF('Formulario PPGR3'!$G638="","",'Formulario PPGR1'!#REF!)</f>
        <v>#REF!</v>
      </c>
      <c r="F638" s="190" t="e">
        <f>IF('Formulario PPGR3'!$G638="","",'Formulario PPGR1'!#REF!)</f>
        <v>#REF!</v>
      </c>
      <c r="G638" s="507" t="s">
        <v>1197</v>
      </c>
      <c r="H638" s="497" t="str" cm="1">
        <f t="array" ref="H638">IF(Tabla1[[#This Row],[Código_Actividad]]="","",_xlfn.XLOOKUP(Tabla1[[#This Row],[Código_Actividad]],CodigoActividad,Tabla2[Actividades Programables Presupuestables],"",0))</f>
        <v>Capacitación en Planificación Familiar al personal de enfermería de los CEAS que cuentan con enfermeras obstétricas y los CPNA que más le impactan.</v>
      </c>
      <c r="I638" s="498">
        <f>IFERROR(VLOOKUP('Formulario PPGR3'!$G638,'Formulario PPGR2'!$H$9:$V$721,15,FALSE),"")</f>
        <v>8</v>
      </c>
      <c r="J638" s="502" t="s">
        <v>1999</v>
      </c>
      <c r="K638" s="500"/>
      <c r="L638" s="501" t="s">
        <v>2000</v>
      </c>
      <c r="M638" s="499" t="str">
        <f>IF(Tabla1[[#This Row],[Descripción]]="","",_xlfn.XLOOKUP(Tabla1[[#This Row],[Descripción]],Tabla10[Descripción],Tabla10[Unidad de Medida],"",0))</f>
        <v>unidad</v>
      </c>
      <c r="N638" s="509">
        <v>8</v>
      </c>
      <c r="O638" s="511">
        <f>IF(Tabla1[[#This Row],[Descripción]]="","",_xlfn.XLOOKUP(Tabla1[[#This Row],[Descripción]],Tabla10[Descripción],Tabla10[Precio Unitario],0))</f>
        <v>12626</v>
      </c>
      <c r="P638" s="511">
        <f>IF(Tabla1[[#This Row],[Cantidad de Insumos]]="","",Tabla1[[#This Row],[Precio Unitario]]*Tabla1[[#This Row],[Cantidad de Insumos]])</f>
        <v>101008</v>
      </c>
      <c r="Q638" s="511" t="str">
        <f>IF(Tabla1[[#This Row],[Descripción]]="","",_xlfn.XLOOKUP(Tabla1[[#This Row],[Descripción]],Tabla10[Descripción],Tabla10[CODIGO PRESUPUESTARIO],0))</f>
        <v>2.3.1.1.01</v>
      </c>
      <c r="R638" s="500" t="s">
        <v>2001</v>
      </c>
    </row>
    <row r="639" spans="2:18" ht="25.5">
      <c r="B639" s="190" t="e">
        <f>IF('Formulario PPGR3'!$G639="","",CONCATENATE('Formulario PPGR3'!$C639,".",'Formulario PPGR3'!$D639,".",'Formulario PPGR3'!$E639,".",'Formulario PPGR3'!$F639))</f>
        <v>#REF!</v>
      </c>
      <c r="C639" s="190" t="e">
        <f>IF('Formulario PPGR3'!$G639="","",'Formulario PPGR1'!#REF!)</f>
        <v>#REF!</v>
      </c>
      <c r="D639" s="190" t="e">
        <f>IF('Formulario PPGR3'!$G639="","",'Formulario PPGR1'!#REF!)</f>
        <v>#REF!</v>
      </c>
      <c r="E639" s="190" t="e">
        <f>IF('Formulario PPGR3'!$G639="","",'Formulario PPGR1'!#REF!)</f>
        <v>#REF!</v>
      </c>
      <c r="F639" s="190" t="e">
        <f>IF('Formulario PPGR3'!$G639="","",'Formulario PPGR1'!#REF!)</f>
        <v>#REF!</v>
      </c>
      <c r="G639" s="507" t="s">
        <v>1199</v>
      </c>
      <c r="H639" s="497" t="str" cm="1">
        <f t="array" ref="H639">IF(Tabla1[[#This Row],[Código_Actividad]]="","",_xlfn.XLOOKUP(Tabla1[[#This Row],[Código_Actividad]],CodigoActividad,Tabla2[Actividades Programables Presupuestables],"",0))</f>
        <v>Seguimiento a la Planificación Familiar aplicada por el personal de enfermeras obstétricas en la consulta.</v>
      </c>
      <c r="I639" s="498">
        <f>IFERROR(VLOOKUP('Formulario PPGR3'!$G639,'Formulario PPGR2'!$H$9:$V$721,15,FALSE),"")</f>
        <v>4</v>
      </c>
      <c r="J639" s="502" t="s">
        <v>2004</v>
      </c>
      <c r="K639" s="500" t="s">
        <v>2060</v>
      </c>
      <c r="L639" s="501" t="s">
        <v>2006</v>
      </c>
      <c r="M639" s="499" t="str">
        <f>IF(Tabla1[[#This Row],[Descripción]]="","",_xlfn.XLOOKUP(Tabla1[[#This Row],[Descripción]],Tabla10[Descripción],Tabla10[Unidad de Medida],"",0))</f>
        <v>Depósito</v>
      </c>
      <c r="N639" s="509">
        <v>4</v>
      </c>
      <c r="O639" s="511">
        <f>IF(Tabla1[[#This Row],[Descripción]]="","",_xlfn.XLOOKUP(Tabla1[[#This Row],[Descripción]],Tabla10[Descripción],Tabla10[Precio Unitario],0))</f>
        <v>1700</v>
      </c>
      <c r="P639" s="511">
        <f>IF(Tabla1[[#This Row],[Cantidad de Insumos]]="","",Tabla1[[#This Row],[Precio Unitario]]*Tabla1[[#This Row],[Cantidad de Insumos]])</f>
        <v>6800</v>
      </c>
      <c r="Q639" s="511" t="str">
        <f>IF(Tabla1[[#This Row],[Descripción]]="","",_xlfn.XLOOKUP(Tabla1[[#This Row],[Descripción]],Tabla10[Descripción],Tabla10[CODIGO PRESUPUESTARIO],0))</f>
        <v>2.2.3.1.01</v>
      </c>
      <c r="R639" s="500" t="s">
        <v>2001</v>
      </c>
    </row>
    <row r="640" spans="2:18" ht="25.5">
      <c r="B640" s="190" t="e">
        <f>IF('Formulario PPGR3'!$G640="","",CONCATENATE('Formulario PPGR3'!$C640,".",'Formulario PPGR3'!$D640,".",'Formulario PPGR3'!$E640,".",'Formulario PPGR3'!$F640))</f>
        <v>#REF!</v>
      </c>
      <c r="C640" s="190" t="e">
        <f>IF('Formulario PPGR3'!$G640="","",'Formulario PPGR1'!#REF!)</f>
        <v>#REF!</v>
      </c>
      <c r="D640" s="190" t="e">
        <f>IF('Formulario PPGR3'!$G640="","",'Formulario PPGR1'!#REF!)</f>
        <v>#REF!</v>
      </c>
      <c r="E640" s="190" t="e">
        <f>IF('Formulario PPGR3'!$G640="","",'Formulario PPGR1'!#REF!)</f>
        <v>#REF!</v>
      </c>
      <c r="F640" s="190" t="e">
        <f>IF('Formulario PPGR3'!$G640="","",'Formulario PPGR1'!#REF!)</f>
        <v>#REF!</v>
      </c>
      <c r="G640" s="507" t="s">
        <v>1199</v>
      </c>
      <c r="H640" s="497" t="str" cm="1">
        <f t="array" ref="H640">IF(Tabla1[[#This Row],[Código_Actividad]]="","",_xlfn.XLOOKUP(Tabla1[[#This Row],[Código_Actividad]],CodigoActividad,Tabla2[Actividades Programables Presupuestables],"",0))</f>
        <v>Seguimiento a la Planificación Familiar aplicada por el personal de enfermeras obstétricas en la consulta.</v>
      </c>
      <c r="I640" s="498">
        <f>IFERROR(VLOOKUP('Formulario PPGR3'!$G640,'Formulario PPGR2'!$H$9:$V$721,15,FALSE),"")</f>
        <v>4</v>
      </c>
      <c r="J640" s="502" t="s">
        <v>2004</v>
      </c>
      <c r="K640" s="500" t="s">
        <v>2060</v>
      </c>
      <c r="L640" s="501" t="s">
        <v>2007</v>
      </c>
      <c r="M640" s="499" t="str">
        <f>IF(Tabla1[[#This Row],[Descripción]]="","",_xlfn.XLOOKUP(Tabla1[[#This Row],[Descripción]],Tabla10[Descripción],Tabla10[Unidad de Medida],"",0))</f>
        <v>Depósito</v>
      </c>
      <c r="N640" s="509">
        <v>8</v>
      </c>
      <c r="O640" s="511">
        <f>IF(Tabla1[[#This Row],[Descripción]]="","",_xlfn.XLOOKUP(Tabla1[[#This Row],[Descripción]],Tabla10[Descripción],Tabla10[Precio Unitario],0))</f>
        <v>1900</v>
      </c>
      <c r="P640" s="511">
        <f>IF(Tabla1[[#This Row],[Cantidad de Insumos]]="","",Tabla1[[#This Row],[Precio Unitario]]*Tabla1[[#This Row],[Cantidad de Insumos]])</f>
        <v>15200</v>
      </c>
      <c r="Q640" s="511" t="str">
        <f>IF(Tabla1[[#This Row],[Descripción]]="","",_xlfn.XLOOKUP(Tabla1[[#This Row],[Descripción]],Tabla10[Descripción],Tabla10[CODIGO PRESUPUESTARIO],0))</f>
        <v>2.2.3.1.01</v>
      </c>
      <c r="R640" s="500" t="s">
        <v>2001</v>
      </c>
    </row>
    <row r="641" spans="2:18" ht="25.5">
      <c r="B641" s="190" t="e">
        <f>IF('Formulario PPGR3'!$G641="","",CONCATENATE('Formulario PPGR3'!$C641,".",'Formulario PPGR3'!$D641,".",'Formulario PPGR3'!$E641,".",'Formulario PPGR3'!$F641))</f>
        <v>#REF!</v>
      </c>
      <c r="C641" s="190" t="e">
        <f>IF('Formulario PPGR3'!$G641="","",'Formulario PPGR1'!#REF!)</f>
        <v>#REF!</v>
      </c>
      <c r="D641" s="190" t="e">
        <f>IF('Formulario PPGR3'!$G641="","",'Formulario PPGR1'!#REF!)</f>
        <v>#REF!</v>
      </c>
      <c r="E641" s="190" t="e">
        <f>IF('Formulario PPGR3'!$G641="","",'Formulario PPGR1'!#REF!)</f>
        <v>#REF!</v>
      </c>
      <c r="F641" s="190" t="e">
        <f>IF('Formulario PPGR3'!$G641="","",'Formulario PPGR1'!#REF!)</f>
        <v>#REF!</v>
      </c>
      <c r="G641" s="507" t="s">
        <v>1199</v>
      </c>
      <c r="H641" s="497" t="str" cm="1">
        <f t="array" ref="H641">IF(Tabla1[[#This Row],[Código_Actividad]]="","",_xlfn.XLOOKUP(Tabla1[[#This Row],[Código_Actividad]],CodigoActividad,Tabla2[Actividades Programables Presupuestables],"",0))</f>
        <v>Seguimiento a la Planificación Familiar aplicada por el personal de enfermeras obstétricas en la consulta.</v>
      </c>
      <c r="I641" s="498">
        <f>IFERROR(VLOOKUP('Formulario PPGR3'!$G641,'Formulario PPGR2'!$H$9:$V$721,15,FALSE),"")</f>
        <v>4</v>
      </c>
      <c r="J641" s="502" t="s">
        <v>2002</v>
      </c>
      <c r="K641" s="500" t="s">
        <v>2061</v>
      </c>
      <c r="L641" s="501" t="s">
        <v>2003</v>
      </c>
      <c r="M641" s="499" t="str">
        <f>IF(Tabla1[[#This Row],[Descripción]]="","",_xlfn.XLOOKUP(Tabla1[[#This Row],[Descripción]],Tabla10[Descripción],Tabla10[Unidad de Medida],"",0))</f>
        <v>galon</v>
      </c>
      <c r="N641" s="509">
        <v>60</v>
      </c>
      <c r="O641" s="511">
        <f>IF(Tabla1[[#This Row],[Descripción]]="","",_xlfn.XLOOKUP(Tabla1[[#This Row],[Descripción]],Tabla10[Descripción],Tabla10[Precio Unitario],0))</f>
        <v>240</v>
      </c>
      <c r="P641" s="511">
        <f>IF(Tabla1[[#This Row],[Cantidad de Insumos]]="","",Tabla1[[#This Row],[Precio Unitario]]*Tabla1[[#This Row],[Cantidad de Insumos]])</f>
        <v>14400</v>
      </c>
      <c r="Q641" s="511" t="str">
        <f>IF(Tabla1[[#This Row],[Descripción]]="","",_xlfn.XLOOKUP(Tabla1[[#This Row],[Descripción]],Tabla10[Descripción],Tabla10[CODIGO PRESUPUESTARIO],0))</f>
        <v>2.3.7.1.02</v>
      </c>
      <c r="R641" s="500" t="s">
        <v>2001</v>
      </c>
    </row>
    <row r="642" spans="2:18" ht="38.25">
      <c r="B642" s="190" t="e">
        <f>IF('Formulario PPGR3'!$G642="","",CONCATENATE('Formulario PPGR3'!$C642,".",'Formulario PPGR3'!$D642,".",'Formulario PPGR3'!$E642,".",'Formulario PPGR3'!$F642))</f>
        <v>#REF!</v>
      </c>
      <c r="C642" s="190" t="e">
        <f>IF('Formulario PPGR3'!$G642="","",'Formulario PPGR1'!#REF!)</f>
        <v>#REF!</v>
      </c>
      <c r="D642" s="190" t="e">
        <f>IF('Formulario PPGR3'!$G642="","",'Formulario PPGR1'!#REF!)</f>
        <v>#REF!</v>
      </c>
      <c r="E642" s="190" t="e">
        <f>IF('Formulario PPGR3'!$G642="","",'Formulario PPGR1'!#REF!)</f>
        <v>#REF!</v>
      </c>
      <c r="F642" s="190" t="e">
        <f>IF('Formulario PPGR3'!$G642="","",'Formulario PPGR1'!#REF!)</f>
        <v>#REF!</v>
      </c>
      <c r="G642" s="507" t="s">
        <v>1201</v>
      </c>
      <c r="H642" s="497" t="str" cm="1">
        <f t="array" ref="H642">IF(Tabla1[[#This Row],[Código_Actividad]]="","",_xlfn.XLOOKUP(Tabla1[[#This Row],[Código_Actividad]],CodigoActividad,Tabla2[Actividades Programables Presupuestables],"",0))</f>
        <v>Seguimiento a la  Planificación Familiar Post Evento Obstétrico aplicada por el personal de enfermeras obstétricas</v>
      </c>
      <c r="I642" s="498">
        <f>IFERROR(VLOOKUP('Formulario PPGR3'!$G642,'Formulario PPGR2'!$H$9:$V$721,15,FALSE),"")</f>
        <v>4</v>
      </c>
      <c r="J642" s="502" t="s">
        <v>2004</v>
      </c>
      <c r="K642" s="500" t="s">
        <v>2060</v>
      </c>
      <c r="L642" s="501" t="s">
        <v>2006</v>
      </c>
      <c r="M642" s="499" t="str">
        <f>IF(Tabla1[[#This Row],[Descripción]]="","",_xlfn.XLOOKUP(Tabla1[[#This Row],[Descripción]],Tabla10[Descripción],Tabla10[Unidad de Medida],"",0))</f>
        <v>Depósito</v>
      </c>
      <c r="N642" s="509">
        <v>4</v>
      </c>
      <c r="O642" s="511">
        <f>IF(Tabla1[[#This Row],[Descripción]]="","",_xlfn.XLOOKUP(Tabla1[[#This Row],[Descripción]],Tabla10[Descripción],Tabla10[Precio Unitario],0))</f>
        <v>1700</v>
      </c>
      <c r="P642" s="511">
        <f>IF(Tabla1[[#This Row],[Cantidad de Insumos]]="","",Tabla1[[#This Row],[Precio Unitario]]*Tabla1[[#This Row],[Cantidad de Insumos]])</f>
        <v>6800</v>
      </c>
      <c r="Q642" s="511" t="str">
        <f>IF(Tabla1[[#This Row],[Descripción]]="","",_xlfn.XLOOKUP(Tabla1[[#This Row],[Descripción]],Tabla10[Descripción],Tabla10[CODIGO PRESUPUESTARIO],0))</f>
        <v>2.2.3.1.01</v>
      </c>
      <c r="R642" s="500" t="s">
        <v>2001</v>
      </c>
    </row>
    <row r="643" spans="2:18" ht="38.25">
      <c r="B643" s="190" t="e">
        <f>IF('Formulario PPGR3'!$G643="","",CONCATENATE('Formulario PPGR3'!$C643,".",'Formulario PPGR3'!$D643,".",'Formulario PPGR3'!$E643,".",'Formulario PPGR3'!$F643))</f>
        <v>#REF!</v>
      </c>
      <c r="C643" s="190" t="e">
        <f>IF('Formulario PPGR3'!$G643="","",'Formulario PPGR1'!#REF!)</f>
        <v>#REF!</v>
      </c>
      <c r="D643" s="190" t="e">
        <f>IF('Formulario PPGR3'!$G643="","",'Formulario PPGR1'!#REF!)</f>
        <v>#REF!</v>
      </c>
      <c r="E643" s="190" t="e">
        <f>IF('Formulario PPGR3'!$G643="","",'Formulario PPGR1'!#REF!)</f>
        <v>#REF!</v>
      </c>
      <c r="F643" s="190" t="e">
        <f>IF('Formulario PPGR3'!$G643="","",'Formulario PPGR1'!#REF!)</f>
        <v>#REF!</v>
      </c>
      <c r="G643" s="507" t="s">
        <v>1201</v>
      </c>
      <c r="H643" s="497" t="str" cm="1">
        <f t="array" ref="H643">IF(Tabla1[[#This Row],[Código_Actividad]]="","",_xlfn.XLOOKUP(Tabla1[[#This Row],[Código_Actividad]],CodigoActividad,Tabla2[Actividades Programables Presupuestables],"",0))</f>
        <v>Seguimiento a la  Planificación Familiar Post Evento Obstétrico aplicada por el personal de enfermeras obstétricas</v>
      </c>
      <c r="I643" s="498">
        <f>IFERROR(VLOOKUP('Formulario PPGR3'!$G643,'Formulario PPGR2'!$H$9:$V$721,15,FALSE),"")</f>
        <v>4</v>
      </c>
      <c r="J643" s="502" t="s">
        <v>2004</v>
      </c>
      <c r="K643" s="500" t="s">
        <v>2060</v>
      </c>
      <c r="L643" s="501" t="s">
        <v>2007</v>
      </c>
      <c r="M643" s="499" t="str">
        <f>IF(Tabla1[[#This Row],[Descripción]]="","",_xlfn.XLOOKUP(Tabla1[[#This Row],[Descripción]],Tabla10[Descripción],Tabla10[Unidad de Medida],"",0))</f>
        <v>Depósito</v>
      </c>
      <c r="N643" s="509">
        <v>8</v>
      </c>
      <c r="O643" s="511">
        <f>IF(Tabla1[[#This Row],[Descripción]]="","",_xlfn.XLOOKUP(Tabla1[[#This Row],[Descripción]],Tabla10[Descripción],Tabla10[Precio Unitario],0))</f>
        <v>1900</v>
      </c>
      <c r="P643" s="511">
        <f>IF(Tabla1[[#This Row],[Cantidad de Insumos]]="","",Tabla1[[#This Row],[Precio Unitario]]*Tabla1[[#This Row],[Cantidad de Insumos]])</f>
        <v>15200</v>
      </c>
      <c r="Q643" s="511" t="str">
        <f>IF(Tabla1[[#This Row],[Descripción]]="","",_xlfn.XLOOKUP(Tabla1[[#This Row],[Descripción]],Tabla10[Descripción],Tabla10[CODIGO PRESUPUESTARIO],0))</f>
        <v>2.2.3.1.01</v>
      </c>
      <c r="R643" s="500" t="s">
        <v>2001</v>
      </c>
    </row>
    <row r="644" spans="2:18" ht="38.25">
      <c r="B644" s="190" t="e">
        <f>IF('Formulario PPGR3'!$G644="","",CONCATENATE('Formulario PPGR3'!$C644,".",'Formulario PPGR3'!$D644,".",'Formulario PPGR3'!$E644,".",'Formulario PPGR3'!$F644))</f>
        <v>#REF!</v>
      </c>
      <c r="C644" s="190" t="e">
        <f>IF('Formulario PPGR3'!$G644="","",'Formulario PPGR1'!#REF!)</f>
        <v>#REF!</v>
      </c>
      <c r="D644" s="190" t="e">
        <f>IF('Formulario PPGR3'!$G644="","",'Formulario PPGR1'!#REF!)</f>
        <v>#REF!</v>
      </c>
      <c r="E644" s="190" t="e">
        <f>IF('Formulario PPGR3'!$G644="","",'Formulario PPGR1'!#REF!)</f>
        <v>#REF!</v>
      </c>
      <c r="F644" s="190" t="e">
        <f>IF('Formulario PPGR3'!$G644="","",'Formulario PPGR1'!#REF!)</f>
        <v>#REF!</v>
      </c>
      <c r="G644" s="507" t="s">
        <v>1201</v>
      </c>
      <c r="H644" s="497" t="str" cm="1">
        <f t="array" ref="H644">IF(Tabla1[[#This Row],[Código_Actividad]]="","",_xlfn.XLOOKUP(Tabla1[[#This Row],[Código_Actividad]],CodigoActividad,Tabla2[Actividades Programables Presupuestables],"",0))</f>
        <v>Seguimiento a la  Planificación Familiar Post Evento Obstétrico aplicada por el personal de enfermeras obstétricas</v>
      </c>
      <c r="I644" s="498">
        <f>IFERROR(VLOOKUP('Formulario PPGR3'!$G644,'Formulario PPGR2'!$H$9:$V$721,15,FALSE),"")</f>
        <v>4</v>
      </c>
      <c r="J644" s="502" t="s">
        <v>2002</v>
      </c>
      <c r="K644" s="500" t="s">
        <v>2061</v>
      </c>
      <c r="L644" s="501" t="s">
        <v>2003</v>
      </c>
      <c r="M644" s="499" t="str">
        <f>IF(Tabla1[[#This Row],[Descripción]]="","",_xlfn.XLOOKUP(Tabla1[[#This Row],[Descripción]],Tabla10[Descripción],Tabla10[Unidad de Medida],"",0))</f>
        <v>galon</v>
      </c>
      <c r="N644" s="509">
        <v>60</v>
      </c>
      <c r="O644" s="511">
        <f>IF(Tabla1[[#This Row],[Descripción]]="","",_xlfn.XLOOKUP(Tabla1[[#This Row],[Descripción]],Tabla10[Descripción],Tabla10[Precio Unitario],0))</f>
        <v>240</v>
      </c>
      <c r="P644" s="511">
        <f>IF(Tabla1[[#This Row],[Cantidad de Insumos]]="","",Tabla1[[#This Row],[Precio Unitario]]*Tabla1[[#This Row],[Cantidad de Insumos]])</f>
        <v>14400</v>
      </c>
      <c r="Q644" s="511" t="str">
        <f>IF(Tabla1[[#This Row],[Descripción]]="","",_xlfn.XLOOKUP(Tabla1[[#This Row],[Descripción]],Tabla10[Descripción],Tabla10[CODIGO PRESUPUESTARIO],0))</f>
        <v>2.3.7.1.02</v>
      </c>
      <c r="R644" s="500" t="s">
        <v>2001</v>
      </c>
    </row>
    <row r="645" spans="2:18" ht="38.25">
      <c r="B645" s="190" t="e">
        <f>IF('Formulario PPGR3'!$G645="","",CONCATENATE('Formulario PPGR3'!$C645,".",'Formulario PPGR3'!$D645,".",'Formulario PPGR3'!$E645,".",'Formulario PPGR3'!$F645))</f>
        <v>#REF!</v>
      </c>
      <c r="C645" s="190" t="e">
        <f>IF('Formulario PPGR3'!$G645="","",'Formulario PPGR1'!#REF!)</f>
        <v>#REF!</v>
      </c>
      <c r="D645" s="190" t="e">
        <f>IF('Formulario PPGR3'!$G645="","",'Formulario PPGR1'!#REF!)</f>
        <v>#REF!</v>
      </c>
      <c r="E645" s="190" t="e">
        <f>IF('Formulario PPGR3'!$G645="","",'Formulario PPGR1'!#REF!)</f>
        <v>#REF!</v>
      </c>
      <c r="F645" s="190" t="e">
        <f>IF('Formulario PPGR3'!$G645="","",'Formulario PPGR1'!#REF!)</f>
        <v>#REF!</v>
      </c>
      <c r="G645" s="507" t="s">
        <v>1097</v>
      </c>
      <c r="H645" s="497" t="str" cm="1">
        <f t="array" ref="H645">IF(Tabla1[[#This Row],[Código_Actividad]]="","",_xlfn.XLOOKUP(Tabla1[[#This Row],[Código_Actividad]],CodigoActividad,Tabla2[Actividades Programables Presupuestables],"",0))</f>
        <v>Seguimiento al monitoreo de los protocolos  de atención en consulta prenatal en Centros de Atención seleccionados.</v>
      </c>
      <c r="I645" s="498">
        <f>IFERROR(VLOOKUP('Formulario PPGR3'!$G645,'Formulario PPGR2'!$H$9:$V$721,15,FALSE),"")</f>
        <v>3</v>
      </c>
      <c r="J645" s="502" t="s">
        <v>2004</v>
      </c>
      <c r="K645" s="500" t="s">
        <v>2060</v>
      </c>
      <c r="L645" s="501" t="s">
        <v>2006</v>
      </c>
      <c r="M645" s="499" t="str">
        <f>IF(Tabla1[[#This Row],[Descripción]]="","",_xlfn.XLOOKUP(Tabla1[[#This Row],[Descripción]],Tabla10[Descripción],Tabla10[Unidad de Medida],"",0))</f>
        <v>Depósito</v>
      </c>
      <c r="N645" s="509">
        <v>3</v>
      </c>
      <c r="O645" s="511">
        <f>IF(Tabla1[[#This Row],[Descripción]]="","",_xlfn.XLOOKUP(Tabla1[[#This Row],[Descripción]],Tabla10[Descripción],Tabla10[Precio Unitario],0))</f>
        <v>1700</v>
      </c>
      <c r="P645" s="511">
        <f>IF(Tabla1[[#This Row],[Cantidad de Insumos]]="","",Tabla1[[#This Row],[Precio Unitario]]*Tabla1[[#This Row],[Cantidad de Insumos]])</f>
        <v>5100</v>
      </c>
      <c r="Q645" s="511" t="str">
        <f>IF(Tabla1[[#This Row],[Descripción]]="","",_xlfn.XLOOKUP(Tabla1[[#This Row],[Descripción]],Tabla10[Descripción],Tabla10[CODIGO PRESUPUESTARIO],0))</f>
        <v>2.2.3.1.01</v>
      </c>
      <c r="R645" s="500" t="s">
        <v>2001</v>
      </c>
    </row>
    <row r="646" spans="2:18" ht="38.25">
      <c r="B646" s="190" t="e">
        <f>IF('Formulario PPGR3'!$G646="","",CONCATENATE('Formulario PPGR3'!$C646,".",'Formulario PPGR3'!$D646,".",'Formulario PPGR3'!$E646,".",'Formulario PPGR3'!$F646))</f>
        <v>#REF!</v>
      </c>
      <c r="C646" s="190" t="e">
        <f>IF('Formulario PPGR3'!$G646="","",'Formulario PPGR1'!#REF!)</f>
        <v>#REF!</v>
      </c>
      <c r="D646" s="190" t="e">
        <f>IF('Formulario PPGR3'!$G646="","",'Formulario PPGR1'!#REF!)</f>
        <v>#REF!</v>
      </c>
      <c r="E646" s="190" t="e">
        <f>IF('Formulario PPGR3'!$G646="","",'Formulario PPGR1'!#REF!)</f>
        <v>#REF!</v>
      </c>
      <c r="F646" s="190" t="e">
        <f>IF('Formulario PPGR3'!$G646="","",'Formulario PPGR1'!#REF!)</f>
        <v>#REF!</v>
      </c>
      <c r="G646" s="507" t="s">
        <v>1097</v>
      </c>
      <c r="H646" s="497" t="str" cm="1">
        <f t="array" ref="H646">IF(Tabla1[[#This Row],[Código_Actividad]]="","",_xlfn.XLOOKUP(Tabla1[[#This Row],[Código_Actividad]],CodigoActividad,Tabla2[Actividades Programables Presupuestables],"",0))</f>
        <v>Seguimiento al monitoreo de los protocolos  de atención en consulta prenatal en Centros de Atención seleccionados.</v>
      </c>
      <c r="I646" s="498">
        <f>IFERROR(VLOOKUP('Formulario PPGR3'!$G646,'Formulario PPGR2'!$H$9:$V$721,15,FALSE),"")</f>
        <v>3</v>
      </c>
      <c r="J646" s="502" t="s">
        <v>2004</v>
      </c>
      <c r="K646" s="500" t="s">
        <v>2060</v>
      </c>
      <c r="L646" s="501" t="s">
        <v>2007</v>
      </c>
      <c r="M646" s="499" t="str">
        <f>IF(Tabla1[[#This Row],[Descripción]]="","",_xlfn.XLOOKUP(Tabla1[[#This Row],[Descripción]],Tabla10[Descripción],Tabla10[Unidad de Medida],"",0))</f>
        <v>Depósito</v>
      </c>
      <c r="N646" s="509">
        <v>6</v>
      </c>
      <c r="O646" s="511">
        <f>IF(Tabla1[[#This Row],[Descripción]]="","",_xlfn.XLOOKUP(Tabla1[[#This Row],[Descripción]],Tabla10[Descripción],Tabla10[Precio Unitario],0))</f>
        <v>1900</v>
      </c>
      <c r="P646" s="511">
        <f>IF(Tabla1[[#This Row],[Cantidad de Insumos]]="","",Tabla1[[#This Row],[Precio Unitario]]*Tabla1[[#This Row],[Cantidad de Insumos]])</f>
        <v>11400</v>
      </c>
      <c r="Q646" s="511" t="str">
        <f>IF(Tabla1[[#This Row],[Descripción]]="","",_xlfn.XLOOKUP(Tabla1[[#This Row],[Descripción]],Tabla10[Descripción],Tabla10[CODIGO PRESUPUESTARIO],0))</f>
        <v>2.2.3.1.01</v>
      </c>
      <c r="R646" s="500" t="s">
        <v>2001</v>
      </c>
    </row>
    <row r="647" spans="2:18" ht="38.25">
      <c r="B647" s="190" t="e">
        <f>IF('Formulario PPGR3'!$G647="","",CONCATENATE('Formulario PPGR3'!$C647,".",'Formulario PPGR3'!$D647,".",'Formulario PPGR3'!$E647,".",'Formulario PPGR3'!$F647))</f>
        <v>#REF!</v>
      </c>
      <c r="C647" s="190" t="e">
        <f>IF('Formulario PPGR3'!$G647="","",'Formulario PPGR1'!#REF!)</f>
        <v>#REF!</v>
      </c>
      <c r="D647" s="190" t="e">
        <f>IF('Formulario PPGR3'!$G647="","",'Formulario PPGR1'!#REF!)</f>
        <v>#REF!</v>
      </c>
      <c r="E647" s="190" t="e">
        <f>IF('Formulario PPGR3'!$G647="","",'Formulario PPGR1'!#REF!)</f>
        <v>#REF!</v>
      </c>
      <c r="F647" s="190" t="e">
        <f>IF('Formulario PPGR3'!$G647="","",'Formulario PPGR1'!#REF!)</f>
        <v>#REF!</v>
      </c>
      <c r="G647" s="507" t="s">
        <v>1097</v>
      </c>
      <c r="H647" s="497" t="str" cm="1">
        <f t="array" ref="H647">IF(Tabla1[[#This Row],[Código_Actividad]]="","",_xlfn.XLOOKUP(Tabla1[[#This Row],[Código_Actividad]],CodigoActividad,Tabla2[Actividades Programables Presupuestables],"",0))</f>
        <v>Seguimiento al monitoreo de los protocolos  de atención en consulta prenatal en Centros de Atención seleccionados.</v>
      </c>
      <c r="I647" s="498">
        <f>IFERROR(VLOOKUP('Formulario PPGR3'!$G647,'Formulario PPGR2'!$H$9:$V$721,15,FALSE),"")</f>
        <v>3</v>
      </c>
      <c r="J647" s="502" t="s">
        <v>2002</v>
      </c>
      <c r="K647" s="500" t="s">
        <v>2061</v>
      </c>
      <c r="L647" s="501" t="s">
        <v>2003</v>
      </c>
      <c r="M647" s="499" t="str">
        <f>IF(Tabla1[[#This Row],[Descripción]]="","",_xlfn.XLOOKUP(Tabla1[[#This Row],[Descripción]],Tabla10[Descripción],Tabla10[Unidad de Medida],"",0))</f>
        <v>galon</v>
      </c>
      <c r="N647" s="509">
        <v>40</v>
      </c>
      <c r="O647" s="511">
        <f>IF(Tabla1[[#This Row],[Descripción]]="","",_xlfn.XLOOKUP(Tabla1[[#This Row],[Descripción]],Tabla10[Descripción],Tabla10[Precio Unitario],0))</f>
        <v>240</v>
      </c>
      <c r="P647" s="511">
        <f>IF(Tabla1[[#This Row],[Cantidad de Insumos]]="","",Tabla1[[#This Row],[Precio Unitario]]*Tabla1[[#This Row],[Cantidad de Insumos]])</f>
        <v>9600</v>
      </c>
      <c r="Q647" s="511" t="str">
        <f>IF(Tabla1[[#This Row],[Descripción]]="","",_xlfn.XLOOKUP(Tabla1[[#This Row],[Descripción]],Tabla10[Descripción],Tabla10[CODIGO PRESUPUESTARIO],0))</f>
        <v>2.3.7.1.02</v>
      </c>
      <c r="R647" s="500" t="s">
        <v>2001</v>
      </c>
    </row>
    <row r="648" spans="2:18" ht="38.25">
      <c r="B648" s="190" t="e">
        <f>IF('Formulario PPGR3'!$G648="","",CONCATENATE('Formulario PPGR3'!$C648,".",'Formulario PPGR3'!$D648,".",'Formulario PPGR3'!$E648,".",'Formulario PPGR3'!$F648))</f>
        <v>#REF!</v>
      </c>
      <c r="C648" s="190" t="e">
        <f>IF('Formulario PPGR3'!$G648="","",'Formulario PPGR1'!#REF!)</f>
        <v>#REF!</v>
      </c>
      <c r="D648" s="190" t="e">
        <f>IF('Formulario PPGR3'!$G648="","",'Formulario PPGR1'!#REF!)</f>
        <v>#REF!</v>
      </c>
      <c r="E648" s="190" t="e">
        <f>IF('Formulario PPGR3'!$G648="","",'Formulario PPGR1'!#REF!)</f>
        <v>#REF!</v>
      </c>
      <c r="F648" s="190" t="e">
        <f>IF('Formulario PPGR3'!$G648="","",'Formulario PPGR1'!#REF!)</f>
        <v>#REF!</v>
      </c>
      <c r="G648" s="507" t="s">
        <v>1099</v>
      </c>
      <c r="H648" s="497" t="str" cm="1">
        <f t="array" ref="H648">IF(Tabla1[[#This Row],[Código_Actividad]]="","",_xlfn.XLOOKUP(Tabla1[[#This Row],[Código_Actividad]],CodigoActividad,Tabla2[Actividades Programables Presupuestables],"",0))</f>
        <v>Capacitación en el uso y correcto llenado de la Historia Clínica Perinatal en 3 SRS  ( Valdesia, El Valle y Cibao Central)</v>
      </c>
      <c r="I648" s="498">
        <f>IFERROR(VLOOKUP('Formulario PPGR3'!$G648,'Formulario PPGR2'!$H$9:$V$721,15,FALSE),"")</f>
        <v>3</v>
      </c>
      <c r="J648" s="502" t="s">
        <v>2004</v>
      </c>
      <c r="K648" s="500" t="s">
        <v>2060</v>
      </c>
      <c r="L648" s="501" t="s">
        <v>2006</v>
      </c>
      <c r="M648" s="499" t="str">
        <f>IF(Tabla1[[#This Row],[Descripción]]="","",_xlfn.XLOOKUP(Tabla1[[#This Row],[Descripción]],Tabla10[Descripción],Tabla10[Unidad de Medida],"",0))</f>
        <v>Depósito</v>
      </c>
      <c r="N648" s="509">
        <v>3</v>
      </c>
      <c r="O648" s="511">
        <f>IF(Tabla1[[#This Row],[Descripción]]="","",_xlfn.XLOOKUP(Tabla1[[#This Row],[Descripción]],Tabla10[Descripción],Tabla10[Precio Unitario],0))</f>
        <v>1700</v>
      </c>
      <c r="P648" s="511">
        <f>IF(Tabla1[[#This Row],[Cantidad de Insumos]]="","",Tabla1[[#This Row],[Precio Unitario]]*Tabla1[[#This Row],[Cantidad de Insumos]])</f>
        <v>5100</v>
      </c>
      <c r="Q648" s="511" t="str">
        <f>IF(Tabla1[[#This Row],[Descripción]]="","",_xlfn.XLOOKUP(Tabla1[[#This Row],[Descripción]],Tabla10[Descripción],Tabla10[CODIGO PRESUPUESTARIO],0))</f>
        <v>2.2.3.1.01</v>
      </c>
      <c r="R648" s="500" t="s">
        <v>2001</v>
      </c>
    </row>
    <row r="649" spans="2:18" ht="38.25">
      <c r="B649" s="190" t="e">
        <f>IF('Formulario PPGR3'!$G649="","",CONCATENATE('Formulario PPGR3'!$C649,".",'Formulario PPGR3'!$D649,".",'Formulario PPGR3'!$E649,".",'Formulario PPGR3'!$F649))</f>
        <v>#REF!</v>
      </c>
      <c r="C649" s="190" t="e">
        <f>IF('Formulario PPGR3'!$G649="","",'Formulario PPGR1'!#REF!)</f>
        <v>#REF!</v>
      </c>
      <c r="D649" s="190" t="e">
        <f>IF('Formulario PPGR3'!$G649="","",'Formulario PPGR1'!#REF!)</f>
        <v>#REF!</v>
      </c>
      <c r="E649" s="190" t="e">
        <f>IF('Formulario PPGR3'!$G649="","",'Formulario PPGR1'!#REF!)</f>
        <v>#REF!</v>
      </c>
      <c r="F649" s="190" t="e">
        <f>IF('Formulario PPGR3'!$G649="","",'Formulario PPGR1'!#REF!)</f>
        <v>#REF!</v>
      </c>
      <c r="G649" s="507" t="s">
        <v>1099</v>
      </c>
      <c r="H649" s="497" t="str" cm="1">
        <f t="array" ref="H649">IF(Tabla1[[#This Row],[Código_Actividad]]="","",_xlfn.XLOOKUP(Tabla1[[#This Row],[Código_Actividad]],CodigoActividad,Tabla2[Actividades Programables Presupuestables],"",0))</f>
        <v>Capacitación en el uso y correcto llenado de la Historia Clínica Perinatal en 3 SRS  ( Valdesia, El Valle y Cibao Central)</v>
      </c>
      <c r="I649" s="498">
        <f>IFERROR(VLOOKUP('Formulario PPGR3'!$G649,'Formulario PPGR2'!$H$9:$V$721,15,FALSE),"")</f>
        <v>3</v>
      </c>
      <c r="J649" s="502" t="s">
        <v>2004</v>
      </c>
      <c r="K649" s="500" t="s">
        <v>2060</v>
      </c>
      <c r="L649" s="501" t="s">
        <v>2007</v>
      </c>
      <c r="M649" s="499" t="str">
        <f>IF(Tabla1[[#This Row],[Descripción]]="","",_xlfn.XLOOKUP(Tabla1[[#This Row],[Descripción]],Tabla10[Descripción],Tabla10[Unidad de Medida],"",0))</f>
        <v>Depósito</v>
      </c>
      <c r="N649" s="509">
        <v>6</v>
      </c>
      <c r="O649" s="511">
        <f>IF(Tabla1[[#This Row],[Descripción]]="","",_xlfn.XLOOKUP(Tabla1[[#This Row],[Descripción]],Tabla10[Descripción],Tabla10[Precio Unitario],0))</f>
        <v>1900</v>
      </c>
      <c r="P649" s="511">
        <f>IF(Tabla1[[#This Row],[Cantidad de Insumos]]="","",Tabla1[[#This Row],[Precio Unitario]]*Tabla1[[#This Row],[Cantidad de Insumos]])</f>
        <v>11400</v>
      </c>
      <c r="Q649" s="511" t="str">
        <f>IF(Tabla1[[#This Row],[Descripción]]="","",_xlfn.XLOOKUP(Tabla1[[#This Row],[Descripción]],Tabla10[Descripción],Tabla10[CODIGO PRESUPUESTARIO],0))</f>
        <v>2.2.3.1.01</v>
      </c>
      <c r="R649" s="500" t="s">
        <v>2001</v>
      </c>
    </row>
    <row r="650" spans="2:18" ht="38.25">
      <c r="B650" s="190" t="e">
        <f>IF('Formulario PPGR3'!$G650="","",CONCATENATE('Formulario PPGR3'!$C650,".",'Formulario PPGR3'!$D650,".",'Formulario PPGR3'!$E650,".",'Formulario PPGR3'!$F650))</f>
        <v>#REF!</v>
      </c>
      <c r="C650" s="190" t="e">
        <f>IF('Formulario PPGR3'!$G650="","",'Formulario PPGR1'!#REF!)</f>
        <v>#REF!</v>
      </c>
      <c r="D650" s="190" t="e">
        <f>IF('Formulario PPGR3'!$G650="","",'Formulario PPGR1'!#REF!)</f>
        <v>#REF!</v>
      </c>
      <c r="E650" s="190" t="e">
        <f>IF('Formulario PPGR3'!$G650="","",'Formulario PPGR1'!#REF!)</f>
        <v>#REF!</v>
      </c>
      <c r="F650" s="190" t="e">
        <f>IF('Formulario PPGR3'!$G650="","",'Formulario PPGR1'!#REF!)</f>
        <v>#REF!</v>
      </c>
      <c r="G650" s="507" t="s">
        <v>1099</v>
      </c>
      <c r="H650" s="497" t="str" cm="1">
        <f t="array" ref="H650">IF(Tabla1[[#This Row],[Código_Actividad]]="","",_xlfn.XLOOKUP(Tabla1[[#This Row],[Código_Actividad]],CodigoActividad,Tabla2[Actividades Programables Presupuestables],"",0))</f>
        <v>Capacitación en el uso y correcto llenado de la Historia Clínica Perinatal en 3 SRS  ( Valdesia, El Valle y Cibao Central)</v>
      </c>
      <c r="I650" s="498">
        <f>IFERROR(VLOOKUP('Formulario PPGR3'!$G650,'Formulario PPGR2'!$H$9:$V$721,15,FALSE),"")</f>
        <v>3</v>
      </c>
      <c r="J650" s="502" t="s">
        <v>2002</v>
      </c>
      <c r="K650" s="500" t="s">
        <v>2061</v>
      </c>
      <c r="L650" s="501" t="s">
        <v>2003</v>
      </c>
      <c r="M650" s="499" t="str">
        <f>IF(Tabla1[[#This Row],[Descripción]]="","",_xlfn.XLOOKUP(Tabla1[[#This Row],[Descripción]],Tabla10[Descripción],Tabla10[Unidad de Medida],"",0))</f>
        <v>galon</v>
      </c>
      <c r="N650" s="509">
        <v>40</v>
      </c>
      <c r="O650" s="511">
        <f>IF(Tabla1[[#This Row],[Descripción]]="","",_xlfn.XLOOKUP(Tabla1[[#This Row],[Descripción]],Tabla10[Descripción],Tabla10[Precio Unitario],0))</f>
        <v>240</v>
      </c>
      <c r="P650" s="511">
        <f>IF(Tabla1[[#This Row],[Cantidad de Insumos]]="","",Tabla1[[#This Row],[Precio Unitario]]*Tabla1[[#This Row],[Cantidad de Insumos]])</f>
        <v>9600</v>
      </c>
      <c r="Q650" s="511" t="str">
        <f>IF(Tabla1[[#This Row],[Descripción]]="","",_xlfn.XLOOKUP(Tabla1[[#This Row],[Descripción]],Tabla10[Descripción],Tabla10[CODIGO PRESUPUESTARIO],0))</f>
        <v>2.3.7.1.02</v>
      </c>
      <c r="R650" s="500" t="s">
        <v>2001</v>
      </c>
    </row>
    <row r="651" spans="2:18" ht="38.25">
      <c r="B651" s="190" t="e">
        <f>IF('Formulario PPGR3'!$G651="","",CONCATENATE('Formulario PPGR3'!$C651,".",'Formulario PPGR3'!$D651,".",'Formulario PPGR3'!$E651,".",'Formulario PPGR3'!$F651))</f>
        <v>#REF!</v>
      </c>
      <c r="C651" s="190" t="e">
        <f>IF('Formulario PPGR3'!$G651="","",'Formulario PPGR1'!#REF!)</f>
        <v>#REF!</v>
      </c>
      <c r="D651" s="190" t="e">
        <f>IF('Formulario PPGR3'!$G651="","",'Formulario PPGR1'!#REF!)</f>
        <v>#REF!</v>
      </c>
      <c r="E651" s="190" t="e">
        <f>IF('Formulario PPGR3'!$G651="","",'Formulario PPGR1'!#REF!)</f>
        <v>#REF!</v>
      </c>
      <c r="F651" s="190" t="e">
        <f>IF('Formulario PPGR3'!$G651="","",'Formulario PPGR1'!#REF!)</f>
        <v>#REF!</v>
      </c>
      <c r="G651" s="507" t="s">
        <v>1103</v>
      </c>
      <c r="H651" s="497" t="str" cm="1">
        <f t="array" ref="H651">IF(Tabla1[[#This Row],[Código_Actividad]]="","",_xlfn.XLOOKUP(Tabla1[[#This Row],[Código_Actividad]],CodigoActividad,Tabla2[Actividades Programables Presupuestables],"",0))</f>
        <v xml:space="preserve">Readecuación de los planes de mejora fruto de la aplicación de la metodología de Observación de la Práctica Clínica (mOPC) </v>
      </c>
      <c r="I651" s="498">
        <f>IFERROR(VLOOKUP('Formulario PPGR3'!$G651,'Formulario PPGR2'!$H$9:$V$721,15,FALSE),"")</f>
        <v>4</v>
      </c>
      <c r="J651" s="502" t="s">
        <v>2004</v>
      </c>
      <c r="K651" s="500" t="s">
        <v>2060</v>
      </c>
      <c r="L651" s="501" t="s">
        <v>2006</v>
      </c>
      <c r="M651" s="499" t="str">
        <f>IF(Tabla1[[#This Row],[Descripción]]="","",_xlfn.XLOOKUP(Tabla1[[#This Row],[Descripción]],Tabla10[Descripción],Tabla10[Unidad de Medida],"",0))</f>
        <v>Depósito</v>
      </c>
      <c r="N651" s="509">
        <v>4</v>
      </c>
      <c r="O651" s="511">
        <f>IF(Tabla1[[#This Row],[Descripción]]="","",_xlfn.XLOOKUP(Tabla1[[#This Row],[Descripción]],Tabla10[Descripción],Tabla10[Precio Unitario],0))</f>
        <v>1700</v>
      </c>
      <c r="P651" s="511">
        <f>IF(Tabla1[[#This Row],[Cantidad de Insumos]]="","",Tabla1[[#This Row],[Precio Unitario]]*Tabla1[[#This Row],[Cantidad de Insumos]])</f>
        <v>6800</v>
      </c>
      <c r="Q651" s="511" t="str">
        <f>IF(Tabla1[[#This Row],[Descripción]]="","",_xlfn.XLOOKUP(Tabla1[[#This Row],[Descripción]],Tabla10[Descripción],Tabla10[CODIGO PRESUPUESTARIO],0))</f>
        <v>2.2.3.1.01</v>
      </c>
      <c r="R651" s="500" t="s">
        <v>2001</v>
      </c>
    </row>
    <row r="652" spans="2:18" ht="38.25">
      <c r="B652" s="190" t="e">
        <f>IF('Formulario PPGR3'!$G652="","",CONCATENATE('Formulario PPGR3'!$C652,".",'Formulario PPGR3'!$D652,".",'Formulario PPGR3'!$E652,".",'Formulario PPGR3'!$F652))</f>
        <v>#REF!</v>
      </c>
      <c r="C652" s="190" t="e">
        <f>IF('Formulario PPGR3'!$G652="","",'Formulario PPGR1'!#REF!)</f>
        <v>#REF!</v>
      </c>
      <c r="D652" s="190" t="e">
        <f>IF('Formulario PPGR3'!$G652="","",'Formulario PPGR1'!#REF!)</f>
        <v>#REF!</v>
      </c>
      <c r="E652" s="190" t="e">
        <f>IF('Formulario PPGR3'!$G652="","",'Formulario PPGR1'!#REF!)</f>
        <v>#REF!</v>
      </c>
      <c r="F652" s="190" t="e">
        <f>IF('Formulario PPGR3'!$G652="","",'Formulario PPGR1'!#REF!)</f>
        <v>#REF!</v>
      </c>
      <c r="G652" s="507" t="s">
        <v>1103</v>
      </c>
      <c r="H652" s="497" t="str" cm="1">
        <f t="array" ref="H652">IF(Tabla1[[#This Row],[Código_Actividad]]="","",_xlfn.XLOOKUP(Tabla1[[#This Row],[Código_Actividad]],CodigoActividad,Tabla2[Actividades Programables Presupuestables],"",0))</f>
        <v xml:space="preserve">Readecuación de los planes de mejora fruto de la aplicación de la metodología de Observación de la Práctica Clínica (mOPC) </v>
      </c>
      <c r="I652" s="498">
        <f>IFERROR(VLOOKUP('Formulario PPGR3'!$G652,'Formulario PPGR2'!$H$9:$V$721,15,FALSE),"")</f>
        <v>4</v>
      </c>
      <c r="J652" s="502" t="s">
        <v>2004</v>
      </c>
      <c r="K652" s="500" t="s">
        <v>2060</v>
      </c>
      <c r="L652" s="501" t="s">
        <v>2007</v>
      </c>
      <c r="M652" s="499" t="str">
        <f>IF(Tabla1[[#This Row],[Descripción]]="","",_xlfn.XLOOKUP(Tabla1[[#This Row],[Descripción]],Tabla10[Descripción],Tabla10[Unidad de Medida],"",0))</f>
        <v>Depósito</v>
      </c>
      <c r="N652" s="509">
        <v>8</v>
      </c>
      <c r="O652" s="511">
        <f>IF(Tabla1[[#This Row],[Descripción]]="","",_xlfn.XLOOKUP(Tabla1[[#This Row],[Descripción]],Tabla10[Descripción],Tabla10[Precio Unitario],0))</f>
        <v>1900</v>
      </c>
      <c r="P652" s="511">
        <f>IF(Tabla1[[#This Row],[Cantidad de Insumos]]="","",Tabla1[[#This Row],[Precio Unitario]]*Tabla1[[#This Row],[Cantidad de Insumos]])</f>
        <v>15200</v>
      </c>
      <c r="Q652" s="511" t="str">
        <f>IF(Tabla1[[#This Row],[Descripción]]="","",_xlfn.XLOOKUP(Tabla1[[#This Row],[Descripción]],Tabla10[Descripción],Tabla10[CODIGO PRESUPUESTARIO],0))</f>
        <v>2.2.3.1.01</v>
      </c>
      <c r="R652" s="500" t="s">
        <v>2001</v>
      </c>
    </row>
    <row r="653" spans="2:18" ht="38.25">
      <c r="B653" s="190" t="e">
        <f>IF('Formulario PPGR3'!$G653="","",CONCATENATE('Formulario PPGR3'!$C653,".",'Formulario PPGR3'!$D653,".",'Formulario PPGR3'!$E653,".",'Formulario PPGR3'!$F653))</f>
        <v>#REF!</v>
      </c>
      <c r="C653" s="190" t="e">
        <f>IF('Formulario PPGR3'!$G653="","",'Formulario PPGR1'!#REF!)</f>
        <v>#REF!</v>
      </c>
      <c r="D653" s="190" t="e">
        <f>IF('Formulario PPGR3'!$G653="","",'Formulario PPGR1'!#REF!)</f>
        <v>#REF!</v>
      </c>
      <c r="E653" s="190" t="e">
        <f>IF('Formulario PPGR3'!$G653="","",'Formulario PPGR1'!#REF!)</f>
        <v>#REF!</v>
      </c>
      <c r="F653" s="190" t="e">
        <f>IF('Formulario PPGR3'!$G653="","",'Formulario PPGR1'!#REF!)</f>
        <v>#REF!</v>
      </c>
      <c r="G653" s="507" t="s">
        <v>1103</v>
      </c>
      <c r="H653" s="497" t="str" cm="1">
        <f t="array" ref="H653">IF(Tabla1[[#This Row],[Código_Actividad]]="","",_xlfn.XLOOKUP(Tabla1[[#This Row],[Código_Actividad]],CodigoActividad,Tabla2[Actividades Programables Presupuestables],"",0))</f>
        <v xml:space="preserve">Readecuación de los planes de mejora fruto de la aplicación de la metodología de Observación de la Práctica Clínica (mOPC) </v>
      </c>
      <c r="I653" s="498">
        <f>IFERROR(VLOOKUP('Formulario PPGR3'!$G653,'Formulario PPGR2'!$H$9:$V$721,15,FALSE),"")</f>
        <v>4</v>
      </c>
      <c r="J653" s="502" t="s">
        <v>2002</v>
      </c>
      <c r="K653" s="500" t="s">
        <v>2061</v>
      </c>
      <c r="L653" s="501" t="s">
        <v>2003</v>
      </c>
      <c r="M653" s="499" t="str">
        <f>IF(Tabla1[[#This Row],[Descripción]]="","",_xlfn.XLOOKUP(Tabla1[[#This Row],[Descripción]],Tabla10[Descripción],Tabla10[Unidad de Medida],"",0))</f>
        <v>galon</v>
      </c>
      <c r="N653" s="509">
        <v>60</v>
      </c>
      <c r="O653" s="511">
        <f>IF(Tabla1[[#This Row],[Descripción]]="","",_xlfn.XLOOKUP(Tabla1[[#This Row],[Descripción]],Tabla10[Descripción],Tabla10[Precio Unitario],0))</f>
        <v>240</v>
      </c>
      <c r="P653" s="511">
        <f>IF(Tabla1[[#This Row],[Cantidad de Insumos]]="","",Tabla1[[#This Row],[Precio Unitario]]*Tabla1[[#This Row],[Cantidad de Insumos]])</f>
        <v>14400</v>
      </c>
      <c r="Q653" s="511" t="str">
        <f>IF(Tabla1[[#This Row],[Descripción]]="","",_xlfn.XLOOKUP(Tabla1[[#This Row],[Descripción]],Tabla10[Descripción],Tabla10[CODIGO PRESUPUESTARIO],0))</f>
        <v>2.3.7.1.02</v>
      </c>
      <c r="R653" s="500" t="s">
        <v>2001</v>
      </c>
    </row>
    <row r="654" spans="2:18" ht="25.5">
      <c r="B654" s="190" t="e">
        <f>IF('Formulario PPGR3'!$G654="","",CONCATENATE('Formulario PPGR3'!$C654,".",'Formulario PPGR3'!$D654,".",'Formulario PPGR3'!$E654,".",'Formulario PPGR3'!$F654))</f>
        <v>#REF!</v>
      </c>
      <c r="C654" s="190" t="e">
        <f>IF('Formulario PPGR3'!$G654="","",'Formulario PPGR1'!#REF!)</f>
        <v>#REF!</v>
      </c>
      <c r="D654" s="190" t="e">
        <f>IF('Formulario PPGR3'!$G654="","",'Formulario PPGR1'!#REF!)</f>
        <v>#REF!</v>
      </c>
      <c r="E654" s="190" t="e">
        <f>IF('Formulario PPGR3'!$G654="","",'Formulario PPGR1'!#REF!)</f>
        <v>#REF!</v>
      </c>
      <c r="F654" s="190" t="e">
        <f>IF('Formulario PPGR3'!$G654="","",'Formulario PPGR1'!#REF!)</f>
        <v>#REF!</v>
      </c>
      <c r="G654" s="507" t="s">
        <v>1107</v>
      </c>
      <c r="H654" s="497" t="str" cm="1">
        <f t="array" ref="H654">IF(Tabla1[[#This Row],[Código_Actividad]]="","",_xlfn.XLOOKUP(Tabla1[[#This Row],[Código_Actividad]],CodigoActividad,Tabla2[Actividades Programables Presupuestables],"",0))</f>
        <v>Capacitación sobre prevención de Trastornos Hipertensión del Embarazo en 3 SRS</v>
      </c>
      <c r="I654" s="498">
        <f>IFERROR(VLOOKUP('Formulario PPGR3'!$G654,'Formulario PPGR2'!$H$9:$V$721,15,FALSE),"")</f>
        <v>3</v>
      </c>
      <c r="J654" s="502" t="s">
        <v>2004</v>
      </c>
      <c r="K654" s="500" t="s">
        <v>2060</v>
      </c>
      <c r="L654" s="501" t="s">
        <v>2006</v>
      </c>
      <c r="M654" s="499" t="str">
        <f>IF(Tabla1[[#This Row],[Descripción]]="","",_xlfn.XLOOKUP(Tabla1[[#This Row],[Descripción]],Tabla10[Descripción],Tabla10[Unidad de Medida],"",0))</f>
        <v>Depósito</v>
      </c>
      <c r="N654" s="509">
        <v>3</v>
      </c>
      <c r="O654" s="511">
        <f>IF(Tabla1[[#This Row],[Descripción]]="","",_xlfn.XLOOKUP(Tabla1[[#This Row],[Descripción]],Tabla10[Descripción],Tabla10[Precio Unitario],0))</f>
        <v>1700</v>
      </c>
      <c r="P654" s="511">
        <f>IF(Tabla1[[#This Row],[Cantidad de Insumos]]="","",Tabla1[[#This Row],[Precio Unitario]]*Tabla1[[#This Row],[Cantidad de Insumos]])</f>
        <v>5100</v>
      </c>
      <c r="Q654" s="511" t="str">
        <f>IF(Tabla1[[#This Row],[Descripción]]="","",_xlfn.XLOOKUP(Tabla1[[#This Row],[Descripción]],Tabla10[Descripción],Tabla10[CODIGO PRESUPUESTARIO],0))</f>
        <v>2.2.3.1.01</v>
      </c>
      <c r="R654" s="500" t="s">
        <v>2001</v>
      </c>
    </row>
    <row r="655" spans="2:18" ht="25.5">
      <c r="B655" s="190" t="e">
        <f>IF('Formulario PPGR3'!$G655="","",CONCATENATE('Formulario PPGR3'!$C655,".",'Formulario PPGR3'!$D655,".",'Formulario PPGR3'!$E655,".",'Formulario PPGR3'!$F655))</f>
        <v>#REF!</v>
      </c>
      <c r="C655" s="190" t="e">
        <f>IF('Formulario PPGR3'!$G655="","",'Formulario PPGR1'!#REF!)</f>
        <v>#REF!</v>
      </c>
      <c r="D655" s="190" t="e">
        <f>IF('Formulario PPGR3'!$G655="","",'Formulario PPGR1'!#REF!)</f>
        <v>#REF!</v>
      </c>
      <c r="E655" s="190" t="e">
        <f>IF('Formulario PPGR3'!$G655="","",'Formulario PPGR1'!#REF!)</f>
        <v>#REF!</v>
      </c>
      <c r="F655" s="190" t="e">
        <f>IF('Formulario PPGR3'!$G655="","",'Formulario PPGR1'!#REF!)</f>
        <v>#REF!</v>
      </c>
      <c r="G655" s="507" t="s">
        <v>1107</v>
      </c>
      <c r="H655" s="497" t="str" cm="1">
        <f t="array" ref="H655">IF(Tabla1[[#This Row],[Código_Actividad]]="","",_xlfn.XLOOKUP(Tabla1[[#This Row],[Código_Actividad]],CodigoActividad,Tabla2[Actividades Programables Presupuestables],"",0))</f>
        <v>Capacitación sobre prevención de Trastornos Hipertensión del Embarazo en 3 SRS</v>
      </c>
      <c r="I655" s="498">
        <f>IFERROR(VLOOKUP('Formulario PPGR3'!$G655,'Formulario PPGR2'!$H$9:$V$721,15,FALSE),"")</f>
        <v>3</v>
      </c>
      <c r="J655" s="502" t="s">
        <v>2004</v>
      </c>
      <c r="K655" s="500" t="s">
        <v>2060</v>
      </c>
      <c r="L655" s="501" t="s">
        <v>2007</v>
      </c>
      <c r="M655" s="499" t="str">
        <f>IF(Tabla1[[#This Row],[Descripción]]="","",_xlfn.XLOOKUP(Tabla1[[#This Row],[Descripción]],Tabla10[Descripción],Tabla10[Unidad de Medida],"",0))</f>
        <v>Depósito</v>
      </c>
      <c r="N655" s="509">
        <v>6</v>
      </c>
      <c r="O655" s="511">
        <f>IF(Tabla1[[#This Row],[Descripción]]="","",_xlfn.XLOOKUP(Tabla1[[#This Row],[Descripción]],Tabla10[Descripción],Tabla10[Precio Unitario],0))</f>
        <v>1900</v>
      </c>
      <c r="P655" s="511">
        <f>IF(Tabla1[[#This Row],[Cantidad de Insumos]]="","",Tabla1[[#This Row],[Precio Unitario]]*Tabla1[[#This Row],[Cantidad de Insumos]])</f>
        <v>11400</v>
      </c>
      <c r="Q655" s="511" t="str">
        <f>IF(Tabla1[[#This Row],[Descripción]]="","",_xlfn.XLOOKUP(Tabla1[[#This Row],[Descripción]],Tabla10[Descripción],Tabla10[CODIGO PRESUPUESTARIO],0))</f>
        <v>2.2.3.1.01</v>
      </c>
      <c r="R655" s="500" t="s">
        <v>2001</v>
      </c>
    </row>
    <row r="656" spans="2:18" ht="25.5">
      <c r="B656" s="190" t="e">
        <f>IF('Formulario PPGR3'!$G656="","",CONCATENATE('Formulario PPGR3'!$C656,".",'Formulario PPGR3'!$D656,".",'Formulario PPGR3'!$E656,".",'Formulario PPGR3'!$F656))</f>
        <v>#REF!</v>
      </c>
      <c r="C656" s="190" t="e">
        <f>IF('Formulario PPGR3'!$G656="","",'Formulario PPGR1'!#REF!)</f>
        <v>#REF!</v>
      </c>
      <c r="D656" s="190" t="e">
        <f>IF('Formulario PPGR3'!$G656="","",'Formulario PPGR1'!#REF!)</f>
        <v>#REF!</v>
      </c>
      <c r="E656" s="190" t="e">
        <f>IF('Formulario PPGR3'!$G656="","",'Formulario PPGR1'!#REF!)</f>
        <v>#REF!</v>
      </c>
      <c r="F656" s="190" t="e">
        <f>IF('Formulario PPGR3'!$G656="","",'Formulario PPGR1'!#REF!)</f>
        <v>#REF!</v>
      </c>
      <c r="G656" s="507" t="s">
        <v>1107</v>
      </c>
      <c r="H656" s="497" t="str" cm="1">
        <f t="array" ref="H656">IF(Tabla1[[#This Row],[Código_Actividad]]="","",_xlfn.XLOOKUP(Tabla1[[#This Row],[Código_Actividad]],CodigoActividad,Tabla2[Actividades Programables Presupuestables],"",0))</f>
        <v>Capacitación sobre prevención de Trastornos Hipertensión del Embarazo en 3 SRS</v>
      </c>
      <c r="I656" s="498">
        <f>IFERROR(VLOOKUP('Formulario PPGR3'!$G656,'Formulario PPGR2'!$H$9:$V$721,15,FALSE),"")</f>
        <v>3</v>
      </c>
      <c r="J656" s="502" t="s">
        <v>2002</v>
      </c>
      <c r="K656" s="500" t="s">
        <v>2061</v>
      </c>
      <c r="L656" s="501" t="s">
        <v>2003</v>
      </c>
      <c r="M656" s="499" t="str">
        <f>IF(Tabla1[[#This Row],[Descripción]]="","",_xlfn.XLOOKUP(Tabla1[[#This Row],[Descripción]],Tabla10[Descripción],Tabla10[Unidad de Medida],"",0))</f>
        <v>galon</v>
      </c>
      <c r="N656" s="509">
        <v>40</v>
      </c>
      <c r="O656" s="511">
        <f>IF(Tabla1[[#This Row],[Descripción]]="","",_xlfn.XLOOKUP(Tabla1[[#This Row],[Descripción]],Tabla10[Descripción],Tabla10[Precio Unitario],0))</f>
        <v>240</v>
      </c>
      <c r="P656" s="511">
        <f>IF(Tabla1[[#This Row],[Cantidad de Insumos]]="","",Tabla1[[#This Row],[Precio Unitario]]*Tabla1[[#This Row],[Cantidad de Insumos]])</f>
        <v>9600</v>
      </c>
      <c r="Q656" s="511" t="str">
        <f>IF(Tabla1[[#This Row],[Descripción]]="","",_xlfn.XLOOKUP(Tabla1[[#This Row],[Descripción]],Tabla10[Descripción],Tabla10[CODIGO PRESUPUESTARIO],0))</f>
        <v>2.3.7.1.02</v>
      </c>
      <c r="R656" s="500" t="s">
        <v>2001</v>
      </c>
    </row>
    <row r="657" spans="2:18" ht="38.25">
      <c r="B657" s="190" t="e">
        <f>IF('Formulario PPGR3'!$G657="","",CONCATENATE('Formulario PPGR3'!$C657,".",'Formulario PPGR3'!$D657,".",'Formulario PPGR3'!$E657,".",'Formulario PPGR3'!$F657))</f>
        <v>#REF!</v>
      </c>
      <c r="C657" s="190" t="e">
        <f>IF('Formulario PPGR3'!$G657="","",'Formulario PPGR1'!#REF!)</f>
        <v>#REF!</v>
      </c>
      <c r="D657" s="190" t="e">
        <f>IF('Formulario PPGR3'!$G657="","",'Formulario PPGR1'!#REF!)</f>
        <v>#REF!</v>
      </c>
      <c r="E657" s="190" t="e">
        <f>IF('Formulario PPGR3'!$G657="","",'Formulario PPGR1'!#REF!)</f>
        <v>#REF!</v>
      </c>
      <c r="F657" s="190" t="e">
        <f>IF('Formulario PPGR3'!$G657="","",'Formulario PPGR1'!#REF!)</f>
        <v>#REF!</v>
      </c>
      <c r="G657" s="507" t="s">
        <v>1109</v>
      </c>
      <c r="H657" s="497" t="str" cm="1">
        <f t="array" ref="H657">IF(Tabla1[[#This Row],[Código_Actividad]]="","",_xlfn.XLOOKUP(Tabla1[[#This Row],[Código_Actividad]],CodigoActividad,Tabla2[Actividades Programables Presupuestables],"",0))</f>
        <v>Seguimiento al apego de los protocolos de Trastornos Hipertensivos en el Embarazo  en los CEAS de mayor impacto.</v>
      </c>
      <c r="I657" s="498">
        <f>IFERROR(VLOOKUP('Formulario PPGR3'!$G657,'Formulario PPGR2'!$H$9:$V$721,15,FALSE),"")</f>
        <v>3</v>
      </c>
      <c r="J657" s="502" t="s">
        <v>2004</v>
      </c>
      <c r="K657" s="500" t="s">
        <v>2060</v>
      </c>
      <c r="L657" s="501" t="s">
        <v>2006</v>
      </c>
      <c r="M657" s="499" t="str">
        <f>IF(Tabla1[[#This Row],[Descripción]]="","",_xlfn.XLOOKUP(Tabla1[[#This Row],[Descripción]],Tabla10[Descripción],Tabla10[Unidad de Medida],"",0))</f>
        <v>Depósito</v>
      </c>
      <c r="N657" s="509">
        <v>3</v>
      </c>
      <c r="O657" s="511">
        <f>IF(Tabla1[[#This Row],[Descripción]]="","",_xlfn.XLOOKUP(Tabla1[[#This Row],[Descripción]],Tabla10[Descripción],Tabla10[Precio Unitario],0))</f>
        <v>1700</v>
      </c>
      <c r="P657" s="511">
        <f>IF(Tabla1[[#This Row],[Cantidad de Insumos]]="","",Tabla1[[#This Row],[Precio Unitario]]*Tabla1[[#This Row],[Cantidad de Insumos]])</f>
        <v>5100</v>
      </c>
      <c r="Q657" s="511" t="str">
        <f>IF(Tabla1[[#This Row],[Descripción]]="","",_xlfn.XLOOKUP(Tabla1[[#This Row],[Descripción]],Tabla10[Descripción],Tabla10[CODIGO PRESUPUESTARIO],0))</f>
        <v>2.2.3.1.01</v>
      </c>
      <c r="R657" s="500" t="s">
        <v>2001</v>
      </c>
    </row>
    <row r="658" spans="2:18" ht="38.25">
      <c r="B658" s="190" t="e">
        <f>IF('Formulario PPGR3'!$G658="","",CONCATENATE('Formulario PPGR3'!$C658,".",'Formulario PPGR3'!$D658,".",'Formulario PPGR3'!$E658,".",'Formulario PPGR3'!$F658))</f>
        <v>#REF!</v>
      </c>
      <c r="C658" s="190" t="e">
        <f>IF('Formulario PPGR3'!$G658="","",'Formulario PPGR1'!#REF!)</f>
        <v>#REF!</v>
      </c>
      <c r="D658" s="190" t="e">
        <f>IF('Formulario PPGR3'!$G658="","",'Formulario PPGR1'!#REF!)</f>
        <v>#REF!</v>
      </c>
      <c r="E658" s="190" t="e">
        <f>IF('Formulario PPGR3'!$G658="","",'Formulario PPGR1'!#REF!)</f>
        <v>#REF!</v>
      </c>
      <c r="F658" s="190" t="e">
        <f>IF('Formulario PPGR3'!$G658="","",'Formulario PPGR1'!#REF!)</f>
        <v>#REF!</v>
      </c>
      <c r="G658" s="507" t="s">
        <v>1109</v>
      </c>
      <c r="H658" s="497" t="str" cm="1">
        <f t="array" ref="H658">IF(Tabla1[[#This Row],[Código_Actividad]]="","",_xlfn.XLOOKUP(Tabla1[[#This Row],[Código_Actividad]],CodigoActividad,Tabla2[Actividades Programables Presupuestables],"",0))</f>
        <v>Seguimiento al apego de los protocolos de Trastornos Hipertensivos en el Embarazo  en los CEAS de mayor impacto.</v>
      </c>
      <c r="I658" s="498">
        <f>IFERROR(VLOOKUP('Formulario PPGR3'!$G658,'Formulario PPGR2'!$H$9:$V$721,15,FALSE),"")</f>
        <v>3</v>
      </c>
      <c r="J658" s="502" t="s">
        <v>2004</v>
      </c>
      <c r="K658" s="500" t="s">
        <v>2060</v>
      </c>
      <c r="L658" s="501" t="s">
        <v>2007</v>
      </c>
      <c r="M658" s="499" t="str">
        <f>IF(Tabla1[[#This Row],[Descripción]]="","",_xlfn.XLOOKUP(Tabla1[[#This Row],[Descripción]],Tabla10[Descripción],Tabla10[Unidad de Medida],"",0))</f>
        <v>Depósito</v>
      </c>
      <c r="N658" s="509">
        <v>6</v>
      </c>
      <c r="O658" s="511">
        <f>IF(Tabla1[[#This Row],[Descripción]]="","",_xlfn.XLOOKUP(Tabla1[[#This Row],[Descripción]],Tabla10[Descripción],Tabla10[Precio Unitario],0))</f>
        <v>1900</v>
      </c>
      <c r="P658" s="511">
        <f>IF(Tabla1[[#This Row],[Cantidad de Insumos]]="","",Tabla1[[#This Row],[Precio Unitario]]*Tabla1[[#This Row],[Cantidad de Insumos]])</f>
        <v>11400</v>
      </c>
      <c r="Q658" s="511" t="str">
        <f>IF(Tabla1[[#This Row],[Descripción]]="","",_xlfn.XLOOKUP(Tabla1[[#This Row],[Descripción]],Tabla10[Descripción],Tabla10[CODIGO PRESUPUESTARIO],0))</f>
        <v>2.2.3.1.01</v>
      </c>
      <c r="R658" s="500" t="s">
        <v>2001</v>
      </c>
    </row>
    <row r="659" spans="2:18" ht="38.25">
      <c r="B659" s="190" t="e">
        <f>IF('Formulario PPGR3'!$G659="","",CONCATENATE('Formulario PPGR3'!$C659,".",'Formulario PPGR3'!$D659,".",'Formulario PPGR3'!$E659,".",'Formulario PPGR3'!$F659))</f>
        <v>#REF!</v>
      </c>
      <c r="C659" s="190" t="e">
        <f>IF('Formulario PPGR3'!$G659="","",'Formulario PPGR1'!#REF!)</f>
        <v>#REF!</v>
      </c>
      <c r="D659" s="190" t="e">
        <f>IF('Formulario PPGR3'!$G659="","",'Formulario PPGR1'!#REF!)</f>
        <v>#REF!</v>
      </c>
      <c r="E659" s="190" t="e">
        <f>IF('Formulario PPGR3'!$G659="","",'Formulario PPGR1'!#REF!)</f>
        <v>#REF!</v>
      </c>
      <c r="F659" s="190" t="e">
        <f>IF('Formulario PPGR3'!$G659="","",'Formulario PPGR1'!#REF!)</f>
        <v>#REF!</v>
      </c>
      <c r="G659" s="507" t="s">
        <v>1109</v>
      </c>
      <c r="H659" s="497" t="str" cm="1">
        <f t="array" ref="H659">IF(Tabla1[[#This Row],[Código_Actividad]]="","",_xlfn.XLOOKUP(Tabla1[[#This Row],[Código_Actividad]],CodigoActividad,Tabla2[Actividades Programables Presupuestables],"",0))</f>
        <v>Seguimiento al apego de los protocolos de Trastornos Hipertensivos en el Embarazo  en los CEAS de mayor impacto.</v>
      </c>
      <c r="I659" s="498">
        <f>IFERROR(VLOOKUP('Formulario PPGR3'!$G659,'Formulario PPGR2'!$H$9:$V$721,15,FALSE),"")</f>
        <v>3</v>
      </c>
      <c r="J659" s="502" t="s">
        <v>2002</v>
      </c>
      <c r="K659" s="500" t="s">
        <v>2061</v>
      </c>
      <c r="L659" s="501" t="s">
        <v>2003</v>
      </c>
      <c r="M659" s="499" t="str">
        <f>IF(Tabla1[[#This Row],[Descripción]]="","",_xlfn.XLOOKUP(Tabla1[[#This Row],[Descripción]],Tabla10[Descripción],Tabla10[Unidad de Medida],"",0))</f>
        <v>galon</v>
      </c>
      <c r="N659" s="509">
        <v>40</v>
      </c>
      <c r="O659" s="511">
        <f>IF(Tabla1[[#This Row],[Descripción]]="","",_xlfn.XLOOKUP(Tabla1[[#This Row],[Descripción]],Tabla10[Descripción],Tabla10[Precio Unitario],0))</f>
        <v>240</v>
      </c>
      <c r="P659" s="511">
        <f>IF(Tabla1[[#This Row],[Cantidad de Insumos]]="","",Tabla1[[#This Row],[Precio Unitario]]*Tabla1[[#This Row],[Cantidad de Insumos]])</f>
        <v>9600</v>
      </c>
      <c r="Q659" s="511" t="str">
        <f>IF(Tabla1[[#This Row],[Descripción]]="","",_xlfn.XLOOKUP(Tabla1[[#This Row],[Descripción]],Tabla10[Descripción],Tabla10[CODIGO PRESUPUESTARIO],0))</f>
        <v>2.3.7.1.02</v>
      </c>
      <c r="R659" s="500" t="s">
        <v>2001</v>
      </c>
    </row>
    <row r="660" spans="2:18" ht="25.5">
      <c r="B660" s="190" t="e">
        <f>IF('Formulario PPGR3'!$G660="","",CONCATENATE('Formulario PPGR3'!$C660,".",'Formulario PPGR3'!$D660,".",'Formulario PPGR3'!$E660,".",'Formulario PPGR3'!$F660))</f>
        <v>#REF!</v>
      </c>
      <c r="C660" s="190" t="e">
        <f>IF('Formulario PPGR3'!$G660="","",'Formulario PPGR1'!#REF!)</f>
        <v>#REF!</v>
      </c>
      <c r="D660" s="190" t="e">
        <f>IF('Formulario PPGR3'!$G660="","",'Formulario PPGR1'!#REF!)</f>
        <v>#REF!</v>
      </c>
      <c r="E660" s="190" t="e">
        <f>IF('Formulario PPGR3'!$G660="","",'Formulario PPGR1'!#REF!)</f>
        <v>#REF!</v>
      </c>
      <c r="F660" s="190" t="e">
        <f>IF('Formulario PPGR3'!$G660="","",'Formulario PPGR1'!#REF!)</f>
        <v>#REF!</v>
      </c>
      <c r="G660" s="507" t="s">
        <v>1111</v>
      </c>
      <c r="H660" s="497" t="str" cm="1">
        <f t="array" ref="H660">IF(Tabla1[[#This Row],[Código_Actividad]]="","",_xlfn.XLOOKUP(Tabla1[[#This Row],[Código_Actividad]],CodigoActividad,Tabla2[Actividades Programables Presupuestables],"",0))</f>
        <v xml:space="preserve">Capacitación a odontólogos para el manejo de pacientes obstétricas </v>
      </c>
      <c r="I660" s="498">
        <f>IFERROR(VLOOKUP('Formulario PPGR3'!$G660,'Formulario PPGR2'!$H$9:$V$721,15,FALSE),"")</f>
        <v>2</v>
      </c>
      <c r="J660" s="502" t="s">
        <v>2004</v>
      </c>
      <c r="K660" s="500" t="s">
        <v>2060</v>
      </c>
      <c r="L660" s="501" t="s">
        <v>2006</v>
      </c>
      <c r="M660" s="499" t="str">
        <f>IF(Tabla1[[#This Row],[Descripción]]="","",_xlfn.XLOOKUP(Tabla1[[#This Row],[Descripción]],Tabla10[Descripción],Tabla10[Unidad de Medida],"",0))</f>
        <v>Depósito</v>
      </c>
      <c r="N660" s="509">
        <v>2</v>
      </c>
      <c r="O660" s="511">
        <f>IF(Tabla1[[#This Row],[Descripción]]="","",_xlfn.XLOOKUP(Tabla1[[#This Row],[Descripción]],Tabla10[Descripción],Tabla10[Precio Unitario],0))</f>
        <v>1700</v>
      </c>
      <c r="P660" s="511">
        <f>IF(Tabla1[[#This Row],[Cantidad de Insumos]]="","",Tabla1[[#This Row],[Precio Unitario]]*Tabla1[[#This Row],[Cantidad de Insumos]])</f>
        <v>3400</v>
      </c>
      <c r="Q660" s="511" t="str">
        <f>IF(Tabla1[[#This Row],[Descripción]]="","",_xlfn.XLOOKUP(Tabla1[[#This Row],[Descripción]],Tabla10[Descripción],Tabla10[CODIGO PRESUPUESTARIO],0))</f>
        <v>2.2.3.1.01</v>
      </c>
      <c r="R660" s="500" t="s">
        <v>2001</v>
      </c>
    </row>
    <row r="661" spans="2:18" ht="25.5">
      <c r="B661" s="190" t="e">
        <f>IF('Formulario PPGR3'!$G661="","",CONCATENATE('Formulario PPGR3'!$C661,".",'Formulario PPGR3'!$D661,".",'Formulario PPGR3'!$E661,".",'Formulario PPGR3'!$F661))</f>
        <v>#REF!</v>
      </c>
      <c r="C661" s="190" t="e">
        <f>IF('Formulario PPGR3'!$G661="","",'Formulario PPGR1'!#REF!)</f>
        <v>#REF!</v>
      </c>
      <c r="D661" s="190" t="e">
        <f>IF('Formulario PPGR3'!$G661="","",'Formulario PPGR1'!#REF!)</f>
        <v>#REF!</v>
      </c>
      <c r="E661" s="190" t="e">
        <f>IF('Formulario PPGR3'!$G661="","",'Formulario PPGR1'!#REF!)</f>
        <v>#REF!</v>
      </c>
      <c r="F661" s="190" t="e">
        <f>IF('Formulario PPGR3'!$G661="","",'Formulario PPGR1'!#REF!)</f>
        <v>#REF!</v>
      </c>
      <c r="G661" s="507" t="s">
        <v>1111</v>
      </c>
      <c r="H661" s="497" t="str" cm="1">
        <f t="array" ref="H661">IF(Tabla1[[#This Row],[Código_Actividad]]="","",_xlfn.XLOOKUP(Tabla1[[#This Row],[Código_Actividad]],CodigoActividad,Tabla2[Actividades Programables Presupuestables],"",0))</f>
        <v xml:space="preserve">Capacitación a odontólogos para el manejo de pacientes obstétricas </v>
      </c>
      <c r="I661" s="498">
        <f>IFERROR(VLOOKUP('Formulario PPGR3'!$G661,'Formulario PPGR2'!$H$9:$V$721,15,FALSE),"")</f>
        <v>2</v>
      </c>
      <c r="J661" s="502" t="s">
        <v>2004</v>
      </c>
      <c r="K661" s="500" t="s">
        <v>2060</v>
      </c>
      <c r="L661" s="501" t="s">
        <v>2007</v>
      </c>
      <c r="M661" s="499" t="str">
        <f>IF(Tabla1[[#This Row],[Descripción]]="","",_xlfn.XLOOKUP(Tabla1[[#This Row],[Descripción]],Tabla10[Descripción],Tabla10[Unidad de Medida],"",0))</f>
        <v>Depósito</v>
      </c>
      <c r="N661" s="509">
        <v>4</v>
      </c>
      <c r="O661" s="511">
        <f>IF(Tabla1[[#This Row],[Descripción]]="","",_xlfn.XLOOKUP(Tabla1[[#This Row],[Descripción]],Tabla10[Descripción],Tabla10[Precio Unitario],0))</f>
        <v>1900</v>
      </c>
      <c r="P661" s="511">
        <f>IF(Tabla1[[#This Row],[Cantidad de Insumos]]="","",Tabla1[[#This Row],[Precio Unitario]]*Tabla1[[#This Row],[Cantidad de Insumos]])</f>
        <v>7600</v>
      </c>
      <c r="Q661" s="511" t="str">
        <f>IF(Tabla1[[#This Row],[Descripción]]="","",_xlfn.XLOOKUP(Tabla1[[#This Row],[Descripción]],Tabla10[Descripción],Tabla10[CODIGO PRESUPUESTARIO],0))</f>
        <v>2.2.3.1.01</v>
      </c>
      <c r="R661" s="500" t="s">
        <v>2001</v>
      </c>
    </row>
    <row r="662" spans="2:18" ht="25.5">
      <c r="B662" s="190" t="e">
        <f>IF('Formulario PPGR3'!$G662="","",CONCATENATE('Formulario PPGR3'!$C662,".",'Formulario PPGR3'!$D662,".",'Formulario PPGR3'!$E662,".",'Formulario PPGR3'!$F662))</f>
        <v>#REF!</v>
      </c>
      <c r="C662" s="190" t="e">
        <f>IF('Formulario PPGR3'!$G662="","",'Formulario PPGR1'!#REF!)</f>
        <v>#REF!</v>
      </c>
      <c r="D662" s="190" t="e">
        <f>IF('Formulario PPGR3'!$G662="","",'Formulario PPGR1'!#REF!)</f>
        <v>#REF!</v>
      </c>
      <c r="E662" s="190" t="e">
        <f>IF('Formulario PPGR3'!$G662="","",'Formulario PPGR1'!#REF!)</f>
        <v>#REF!</v>
      </c>
      <c r="F662" s="190" t="e">
        <f>IF('Formulario PPGR3'!$G662="","",'Formulario PPGR1'!#REF!)</f>
        <v>#REF!</v>
      </c>
      <c r="G662" s="507" t="s">
        <v>1111</v>
      </c>
      <c r="H662" s="497" t="str" cm="1">
        <f t="array" ref="H662">IF(Tabla1[[#This Row],[Código_Actividad]]="","",_xlfn.XLOOKUP(Tabla1[[#This Row],[Código_Actividad]],CodigoActividad,Tabla2[Actividades Programables Presupuestables],"",0))</f>
        <v xml:space="preserve">Capacitación a odontólogos para el manejo de pacientes obstétricas </v>
      </c>
      <c r="I662" s="498">
        <f>IFERROR(VLOOKUP('Formulario PPGR3'!$G662,'Formulario PPGR2'!$H$9:$V$721,15,FALSE),"")</f>
        <v>2</v>
      </c>
      <c r="J662" s="502" t="s">
        <v>2002</v>
      </c>
      <c r="K662" s="500" t="s">
        <v>2061</v>
      </c>
      <c r="L662" s="501" t="s">
        <v>2003</v>
      </c>
      <c r="M662" s="499" t="str">
        <f>IF(Tabla1[[#This Row],[Descripción]]="","",_xlfn.XLOOKUP(Tabla1[[#This Row],[Descripción]],Tabla10[Descripción],Tabla10[Unidad de Medida],"",0))</f>
        <v>galon</v>
      </c>
      <c r="N662" s="509">
        <v>30</v>
      </c>
      <c r="O662" s="511">
        <f>IF(Tabla1[[#This Row],[Descripción]]="","",_xlfn.XLOOKUP(Tabla1[[#This Row],[Descripción]],Tabla10[Descripción],Tabla10[Precio Unitario],0))</f>
        <v>240</v>
      </c>
      <c r="P662" s="511">
        <f>IF(Tabla1[[#This Row],[Cantidad de Insumos]]="","",Tabla1[[#This Row],[Precio Unitario]]*Tabla1[[#This Row],[Cantidad de Insumos]])</f>
        <v>7200</v>
      </c>
      <c r="Q662" s="511" t="str">
        <f>IF(Tabla1[[#This Row],[Descripción]]="","",_xlfn.XLOOKUP(Tabla1[[#This Row],[Descripción]],Tabla10[Descripción],Tabla10[CODIGO PRESUPUESTARIO],0))</f>
        <v>2.3.7.1.02</v>
      </c>
      <c r="R662" s="500" t="s">
        <v>2001</v>
      </c>
    </row>
    <row r="663" spans="2:18" ht="38.25">
      <c r="B663" s="190" t="e">
        <f>IF('Formulario PPGR3'!$G663="","",CONCATENATE('Formulario PPGR3'!$C663,".",'Formulario PPGR3'!$D663,".",'Formulario PPGR3'!$E663,".",'Formulario PPGR3'!$F663))</f>
        <v>#REF!</v>
      </c>
      <c r="C663" s="190" t="e">
        <f>IF('Formulario PPGR3'!$G663="","",'Formulario PPGR1'!#REF!)</f>
        <v>#REF!</v>
      </c>
      <c r="D663" s="190" t="e">
        <f>IF('Formulario PPGR3'!$G663="","",'Formulario PPGR1'!#REF!)</f>
        <v>#REF!</v>
      </c>
      <c r="E663" s="190" t="e">
        <f>IF('Formulario PPGR3'!$G663="","",'Formulario PPGR1'!#REF!)</f>
        <v>#REF!</v>
      </c>
      <c r="F663" s="190" t="e">
        <f>IF('Formulario PPGR3'!$G663="","",'Formulario PPGR1'!#REF!)</f>
        <v>#REF!</v>
      </c>
      <c r="G663" s="507" t="s">
        <v>1116</v>
      </c>
      <c r="H663" s="497" t="str" cm="1">
        <f t="array" ref="H663">IF(Tabla1[[#This Row],[Código_Actividad]]="","",_xlfn.XLOOKUP(Tabla1[[#This Row],[Código_Actividad]],CodigoActividad,Tabla2[Actividades Programables Presupuestables],"",0))</f>
        <v>Discusión y análisis de la mortalidad materna</v>
      </c>
      <c r="I663" s="498">
        <f>IFERROR(VLOOKUP('Formulario PPGR3'!$G663,'Formulario PPGR2'!$H$9:$V$721,15,FALSE),"")</f>
        <v>10</v>
      </c>
      <c r="J663" s="504" t="s">
        <v>1999</v>
      </c>
      <c r="K663" s="500" t="str">
        <f>IF(Tabla1[[#This Row],[Insumos]]="","",_xlfn.XLOOKUP(Tabla1[[#This Row],[Insumos]],Tabla10[Insumo],Tabla10[InsumoAbrev],"",0))</f>
        <v>lsAlimentosyBebidas</v>
      </c>
      <c r="L663" s="501" t="s">
        <v>2055</v>
      </c>
      <c r="M663" s="499" t="str">
        <f>IF(Tabla1[[#This Row],[Descripción]]="","",_xlfn.XLOOKUP(Tabla1[[#This Row],[Descripción]],Tabla10[Descripción],Tabla10[Unidad de Medida],"",0))</f>
        <v>unidad</v>
      </c>
      <c r="N663" s="509">
        <v>10</v>
      </c>
      <c r="O663" s="511">
        <f>IF(Tabla1[[#This Row],[Descripción]]="","",_xlfn.XLOOKUP(Tabla1[[#This Row],[Descripción]],Tabla10[Descripción],Tabla10[Precio Unitario],0))</f>
        <v>12537.5</v>
      </c>
      <c r="P663" s="511">
        <f>IF(Tabla1[[#This Row],[Cantidad de Insumos]]="","",Tabla1[[#This Row],[Precio Unitario]]*Tabla1[[#This Row],[Cantidad de Insumos]])</f>
        <v>125375</v>
      </c>
      <c r="Q663" s="511" t="str">
        <f>IF(Tabla1[[#This Row],[Descripción]]="","",_xlfn.XLOOKUP(Tabla1[[#This Row],[Descripción]],Tabla10[Descripción],Tabla10[CODIGO PRESUPUESTARIO],0))</f>
        <v>2.3.1.1.01</v>
      </c>
      <c r="R663" s="500" t="s">
        <v>2001</v>
      </c>
    </row>
    <row r="664" spans="2:18" ht="38.25">
      <c r="B664" s="190" t="e">
        <f>IF('Formulario PPGR3'!$G664="","",CONCATENATE('Formulario PPGR3'!$C664,".",'Formulario PPGR3'!$D664,".",'Formulario PPGR3'!$E664,".",'Formulario PPGR3'!$F664))</f>
        <v>#REF!</v>
      </c>
      <c r="C664" s="190" t="e">
        <f>IF('Formulario PPGR3'!$G664="","",'Formulario PPGR1'!#REF!)</f>
        <v>#REF!</v>
      </c>
      <c r="D664" s="190" t="e">
        <f>IF('Formulario PPGR3'!$G664="","",'Formulario PPGR1'!#REF!)</f>
        <v>#REF!</v>
      </c>
      <c r="E664" s="190" t="e">
        <f>IF('Formulario PPGR3'!$G664="","",'Formulario PPGR1'!#REF!)</f>
        <v>#REF!</v>
      </c>
      <c r="F664" s="190" t="e">
        <f>IF('Formulario PPGR3'!$G664="","",'Formulario PPGR1'!#REF!)</f>
        <v>#REF!</v>
      </c>
      <c r="G664" s="507" t="s">
        <v>1116</v>
      </c>
      <c r="H664" s="497" t="str" cm="1">
        <f t="array" ref="H664">IF(Tabla1[[#This Row],[Código_Actividad]]="","",_xlfn.XLOOKUP(Tabla1[[#This Row],[Código_Actividad]],CodigoActividad,Tabla2[Actividades Programables Presupuestables],"",0))</f>
        <v>Discusión y análisis de la mortalidad materna</v>
      </c>
      <c r="I664" s="498">
        <f>IFERROR(VLOOKUP('Formulario PPGR3'!$G664,'Formulario PPGR2'!$H$9:$V$721,15,FALSE),"")</f>
        <v>10</v>
      </c>
      <c r="J664" s="504" t="s">
        <v>1999</v>
      </c>
      <c r="K664" s="500" t="str">
        <f>IF(Tabla1[[#This Row],[Insumos]]="","",_xlfn.XLOOKUP(Tabla1[[#This Row],[Insumos]],Tabla10[Insumo],Tabla10[InsumoAbrev],"",0))</f>
        <v>lsAlimentosyBebidas</v>
      </c>
      <c r="L664" s="501" t="s">
        <v>2070</v>
      </c>
      <c r="M664" s="499" t="str">
        <f>IF(Tabla1[[#This Row],[Descripción]]="","",_xlfn.XLOOKUP(Tabla1[[#This Row],[Descripción]],Tabla10[Descripción],Tabla10[Unidad de Medida],"",0))</f>
        <v>unidad</v>
      </c>
      <c r="N664" s="509">
        <v>10</v>
      </c>
      <c r="O664" s="511">
        <f>IF(Tabla1[[#This Row],[Descripción]]="","",_xlfn.XLOOKUP(Tabla1[[#This Row],[Descripción]],Tabla10[Descripción],Tabla10[Precio Unitario],0))</f>
        <v>10133.5</v>
      </c>
      <c r="P664" s="511">
        <f>IF(Tabla1[[#This Row],[Cantidad de Insumos]]="","",Tabla1[[#This Row],[Precio Unitario]]*Tabla1[[#This Row],[Cantidad de Insumos]])</f>
        <v>101335</v>
      </c>
      <c r="Q664" s="511" t="str">
        <f>IF(Tabla1[[#This Row],[Descripción]]="","",_xlfn.XLOOKUP(Tabla1[[#This Row],[Descripción]],Tabla10[Descripción],Tabla10[CODIGO PRESUPUESTARIO],0))</f>
        <v>2.3.1.1.01</v>
      </c>
      <c r="R664" s="500" t="s">
        <v>2001</v>
      </c>
    </row>
    <row r="665" spans="2:18" ht="51">
      <c r="B665" s="190" t="e">
        <f>IF('Formulario PPGR3'!$G665="","",CONCATENATE('Formulario PPGR3'!$C665,".",'Formulario PPGR3'!$D665,".",'Formulario PPGR3'!$E665,".",'Formulario PPGR3'!$F665))</f>
        <v>#REF!</v>
      </c>
      <c r="C665" s="190" t="e">
        <f>IF('Formulario PPGR3'!$G665="","",'Formulario PPGR1'!#REF!)</f>
        <v>#REF!</v>
      </c>
      <c r="D665" s="190" t="e">
        <f>IF('Formulario PPGR3'!$G665="","",'Formulario PPGR1'!#REF!)</f>
        <v>#REF!</v>
      </c>
      <c r="E665" s="190" t="e">
        <f>IF('Formulario PPGR3'!$G665="","",'Formulario PPGR1'!#REF!)</f>
        <v>#REF!</v>
      </c>
      <c r="F665" s="190" t="e">
        <f>IF('Formulario PPGR3'!$G665="","",'Formulario PPGR1'!#REF!)</f>
        <v>#REF!</v>
      </c>
      <c r="G665" s="507" t="s">
        <v>1118</v>
      </c>
      <c r="H665" s="497" t="str" cm="1">
        <f t="array" ref="H665">IF(Tabla1[[#This Row],[Código_Actividad]]="","",_xlfn.XLOOKUP(Tabla1[[#This Row],[Código_Actividad]],CodigoActividad,Tabla2[Actividades Programables Presupuestables],"",0))</f>
        <v>Expansión de la Estrategia IPAM en 3 hospitales priorizados (Hospital provincial Dr. Ángel Contreras, Hospital Nuestra Señora de Regla, Hospital Dr. Pedro Emilio de Marchena)</v>
      </c>
      <c r="I665" s="498">
        <f>IFERROR(VLOOKUP('Formulario PPGR3'!$G665,'Formulario PPGR2'!$H$9:$V$721,15,FALSE),"")</f>
        <v>3</v>
      </c>
      <c r="J665" s="502" t="s">
        <v>2004</v>
      </c>
      <c r="K665" s="500" t="s">
        <v>2060</v>
      </c>
      <c r="L665" s="501" t="s">
        <v>2006</v>
      </c>
      <c r="M665" s="499" t="str">
        <f>IF(Tabla1[[#This Row],[Descripción]]="","",_xlfn.XLOOKUP(Tabla1[[#This Row],[Descripción]],Tabla10[Descripción],Tabla10[Unidad de Medida],"",0))</f>
        <v>Depósito</v>
      </c>
      <c r="N665" s="509">
        <v>3</v>
      </c>
      <c r="O665" s="511">
        <f>IF(Tabla1[[#This Row],[Descripción]]="","",_xlfn.XLOOKUP(Tabla1[[#This Row],[Descripción]],Tabla10[Descripción],Tabla10[Precio Unitario],0))</f>
        <v>1700</v>
      </c>
      <c r="P665" s="511">
        <f>IF(Tabla1[[#This Row],[Cantidad de Insumos]]="","",Tabla1[[#This Row],[Precio Unitario]]*Tabla1[[#This Row],[Cantidad de Insumos]])</f>
        <v>5100</v>
      </c>
      <c r="Q665" s="511" t="str">
        <f>IF(Tabla1[[#This Row],[Descripción]]="","",_xlfn.XLOOKUP(Tabla1[[#This Row],[Descripción]],Tabla10[Descripción],Tabla10[CODIGO PRESUPUESTARIO],0))</f>
        <v>2.2.3.1.01</v>
      </c>
      <c r="R665" s="500" t="s">
        <v>2001</v>
      </c>
    </row>
    <row r="666" spans="2:18" ht="51">
      <c r="B666" s="190" t="e">
        <f>IF('Formulario PPGR3'!$G666="","",CONCATENATE('Formulario PPGR3'!$C666,".",'Formulario PPGR3'!$D666,".",'Formulario PPGR3'!$E666,".",'Formulario PPGR3'!$F666))</f>
        <v>#REF!</v>
      </c>
      <c r="C666" s="190" t="e">
        <f>IF('Formulario PPGR3'!$G666="","",'Formulario PPGR1'!#REF!)</f>
        <v>#REF!</v>
      </c>
      <c r="D666" s="190" t="e">
        <f>IF('Formulario PPGR3'!$G666="","",'Formulario PPGR1'!#REF!)</f>
        <v>#REF!</v>
      </c>
      <c r="E666" s="190" t="e">
        <f>IF('Formulario PPGR3'!$G666="","",'Formulario PPGR1'!#REF!)</f>
        <v>#REF!</v>
      </c>
      <c r="F666" s="190" t="e">
        <f>IF('Formulario PPGR3'!$G666="","",'Formulario PPGR1'!#REF!)</f>
        <v>#REF!</v>
      </c>
      <c r="G666" s="507" t="s">
        <v>1118</v>
      </c>
      <c r="H666" s="497" t="str" cm="1">
        <f t="array" ref="H666">IF(Tabla1[[#This Row],[Código_Actividad]]="","",_xlfn.XLOOKUP(Tabla1[[#This Row],[Código_Actividad]],CodigoActividad,Tabla2[Actividades Programables Presupuestables],"",0))</f>
        <v>Expansión de la Estrategia IPAM en 3 hospitales priorizados (Hospital provincial Dr. Ángel Contreras, Hospital Nuestra Señora de Regla, Hospital Dr. Pedro Emilio de Marchena)</v>
      </c>
      <c r="I666" s="498">
        <f>IFERROR(VLOOKUP('Formulario PPGR3'!$G666,'Formulario PPGR2'!$H$9:$V$721,15,FALSE),"")</f>
        <v>3</v>
      </c>
      <c r="J666" s="502" t="s">
        <v>2004</v>
      </c>
      <c r="K666" s="500" t="s">
        <v>2060</v>
      </c>
      <c r="L666" s="501" t="s">
        <v>2007</v>
      </c>
      <c r="M666" s="499" t="str">
        <f>IF(Tabla1[[#This Row],[Descripción]]="","",_xlfn.XLOOKUP(Tabla1[[#This Row],[Descripción]],Tabla10[Descripción],Tabla10[Unidad de Medida],"",0))</f>
        <v>Depósito</v>
      </c>
      <c r="N666" s="509">
        <v>6</v>
      </c>
      <c r="O666" s="511">
        <f>IF(Tabla1[[#This Row],[Descripción]]="","",_xlfn.XLOOKUP(Tabla1[[#This Row],[Descripción]],Tabla10[Descripción],Tabla10[Precio Unitario],0))</f>
        <v>1900</v>
      </c>
      <c r="P666" s="511">
        <f>IF(Tabla1[[#This Row],[Cantidad de Insumos]]="","",Tabla1[[#This Row],[Precio Unitario]]*Tabla1[[#This Row],[Cantidad de Insumos]])</f>
        <v>11400</v>
      </c>
      <c r="Q666" s="511" t="str">
        <f>IF(Tabla1[[#This Row],[Descripción]]="","",_xlfn.XLOOKUP(Tabla1[[#This Row],[Descripción]],Tabla10[Descripción],Tabla10[CODIGO PRESUPUESTARIO],0))</f>
        <v>2.2.3.1.01</v>
      </c>
      <c r="R666" s="500" t="s">
        <v>2001</v>
      </c>
    </row>
    <row r="667" spans="2:18" ht="51">
      <c r="B667" s="190" t="e">
        <f>IF('Formulario PPGR3'!$G667="","",CONCATENATE('Formulario PPGR3'!$C667,".",'Formulario PPGR3'!$D667,".",'Formulario PPGR3'!$E667,".",'Formulario PPGR3'!$F667))</f>
        <v>#REF!</v>
      </c>
      <c r="C667" s="190" t="e">
        <f>IF('Formulario PPGR3'!$G667="","",'Formulario PPGR1'!#REF!)</f>
        <v>#REF!</v>
      </c>
      <c r="D667" s="190" t="e">
        <f>IF('Formulario PPGR3'!$G667="","",'Formulario PPGR1'!#REF!)</f>
        <v>#REF!</v>
      </c>
      <c r="E667" s="190" t="e">
        <f>IF('Formulario PPGR3'!$G667="","",'Formulario PPGR1'!#REF!)</f>
        <v>#REF!</v>
      </c>
      <c r="F667" s="190" t="e">
        <f>IF('Formulario PPGR3'!$G667="","",'Formulario PPGR1'!#REF!)</f>
        <v>#REF!</v>
      </c>
      <c r="G667" s="507" t="s">
        <v>1118</v>
      </c>
      <c r="H667" s="497" t="str" cm="1">
        <f t="array" ref="H667">IF(Tabla1[[#This Row],[Código_Actividad]]="","",_xlfn.XLOOKUP(Tabla1[[#This Row],[Código_Actividad]],CodigoActividad,Tabla2[Actividades Programables Presupuestables],"",0))</f>
        <v>Expansión de la Estrategia IPAM en 3 hospitales priorizados (Hospital provincial Dr. Ángel Contreras, Hospital Nuestra Señora de Regla, Hospital Dr. Pedro Emilio de Marchena)</v>
      </c>
      <c r="I667" s="498">
        <f>IFERROR(VLOOKUP('Formulario PPGR3'!$G667,'Formulario PPGR2'!$H$9:$V$721,15,FALSE),"")</f>
        <v>3</v>
      </c>
      <c r="J667" s="502" t="s">
        <v>2002</v>
      </c>
      <c r="K667" s="500" t="s">
        <v>2061</v>
      </c>
      <c r="L667" s="501" t="s">
        <v>2003</v>
      </c>
      <c r="M667" s="499" t="str">
        <f>IF(Tabla1[[#This Row],[Descripción]]="","",_xlfn.XLOOKUP(Tabla1[[#This Row],[Descripción]],Tabla10[Descripción],Tabla10[Unidad de Medida],"",0))</f>
        <v>galon</v>
      </c>
      <c r="N667" s="509">
        <v>40</v>
      </c>
      <c r="O667" s="511">
        <f>IF(Tabla1[[#This Row],[Descripción]]="","",_xlfn.XLOOKUP(Tabla1[[#This Row],[Descripción]],Tabla10[Descripción],Tabla10[Precio Unitario],0))</f>
        <v>240</v>
      </c>
      <c r="P667" s="511">
        <f>IF(Tabla1[[#This Row],[Cantidad de Insumos]]="","",Tabla1[[#This Row],[Precio Unitario]]*Tabla1[[#This Row],[Cantidad de Insumos]])</f>
        <v>9600</v>
      </c>
      <c r="Q667" s="511" t="str">
        <f>IF(Tabla1[[#This Row],[Descripción]]="","",_xlfn.XLOOKUP(Tabla1[[#This Row],[Descripción]],Tabla10[Descripción],Tabla10[CODIGO PRESUPUESTARIO],0))</f>
        <v>2.3.7.1.02</v>
      </c>
      <c r="R667" s="500" t="s">
        <v>2001</v>
      </c>
    </row>
    <row r="668" spans="2:18" ht="25.5">
      <c r="B668" s="190" t="e">
        <f>IF('Formulario PPGR3'!$G668="","",CONCATENATE('Formulario PPGR3'!$C668,".",'Formulario PPGR3'!$D668,".",'Formulario PPGR3'!$E668,".",'Formulario PPGR3'!$F668))</f>
        <v>#REF!</v>
      </c>
      <c r="C668" s="190" t="e">
        <f>IF('Formulario PPGR3'!$G668="","",'Formulario PPGR1'!#REF!)</f>
        <v>#REF!</v>
      </c>
      <c r="D668" s="190" t="e">
        <f>IF('Formulario PPGR3'!$G668="","",'Formulario PPGR1'!#REF!)</f>
        <v>#REF!</v>
      </c>
      <c r="E668" s="190" t="e">
        <f>IF('Formulario PPGR3'!$G668="","",'Formulario PPGR1'!#REF!)</f>
        <v>#REF!</v>
      </c>
      <c r="F668" s="190" t="e">
        <f>IF('Formulario PPGR3'!$G668="","",'Formulario PPGR1'!#REF!)</f>
        <v>#REF!</v>
      </c>
      <c r="G668" s="507" t="s">
        <v>1120</v>
      </c>
      <c r="H668" s="497" t="str" cm="1">
        <f t="array" ref="H668">IF(Tabla1[[#This Row],[Código_Actividad]]="","",_xlfn.XLOOKUP(Tabla1[[#This Row],[Código_Actividad]],CodigoActividad,Tabla2[Actividades Programables Presupuestables],"",0))</f>
        <v>Capacitación en Consulta Prenatal en 3 SRS (Este, Norcentral, El Valle)</v>
      </c>
      <c r="I668" s="498">
        <f>IFERROR(VLOOKUP('Formulario PPGR3'!$G668,'Formulario PPGR2'!$H$9:$V$721,15,FALSE),"")</f>
        <v>3</v>
      </c>
      <c r="J668" s="502" t="s">
        <v>2004</v>
      </c>
      <c r="K668" s="500" t="s">
        <v>2060</v>
      </c>
      <c r="L668" s="501" t="s">
        <v>2006</v>
      </c>
      <c r="M668" s="499" t="str">
        <f>IF(Tabla1[[#This Row],[Descripción]]="","",_xlfn.XLOOKUP(Tabla1[[#This Row],[Descripción]],Tabla10[Descripción],Tabla10[Unidad de Medida],"",0))</f>
        <v>Depósito</v>
      </c>
      <c r="N668" s="509">
        <v>3</v>
      </c>
      <c r="O668" s="511">
        <f>IF(Tabla1[[#This Row],[Descripción]]="","",_xlfn.XLOOKUP(Tabla1[[#This Row],[Descripción]],Tabla10[Descripción],Tabla10[Precio Unitario],0))</f>
        <v>1700</v>
      </c>
      <c r="P668" s="511">
        <f>IF(Tabla1[[#This Row],[Cantidad de Insumos]]="","",Tabla1[[#This Row],[Precio Unitario]]*Tabla1[[#This Row],[Cantidad de Insumos]])</f>
        <v>5100</v>
      </c>
      <c r="Q668" s="511" t="str">
        <f>IF(Tabla1[[#This Row],[Descripción]]="","",_xlfn.XLOOKUP(Tabla1[[#This Row],[Descripción]],Tabla10[Descripción],Tabla10[CODIGO PRESUPUESTARIO],0))</f>
        <v>2.2.3.1.01</v>
      </c>
      <c r="R668" s="500" t="s">
        <v>2001</v>
      </c>
    </row>
    <row r="669" spans="2:18" ht="25.5">
      <c r="B669" s="190" t="e">
        <f>IF('Formulario PPGR3'!$G669="","",CONCATENATE('Formulario PPGR3'!$C669,".",'Formulario PPGR3'!$D669,".",'Formulario PPGR3'!$E669,".",'Formulario PPGR3'!$F669))</f>
        <v>#REF!</v>
      </c>
      <c r="C669" s="190" t="e">
        <f>IF('Formulario PPGR3'!$G669="","",'Formulario PPGR1'!#REF!)</f>
        <v>#REF!</v>
      </c>
      <c r="D669" s="190" t="e">
        <f>IF('Formulario PPGR3'!$G669="","",'Formulario PPGR1'!#REF!)</f>
        <v>#REF!</v>
      </c>
      <c r="E669" s="190" t="e">
        <f>IF('Formulario PPGR3'!$G669="","",'Formulario PPGR1'!#REF!)</f>
        <v>#REF!</v>
      </c>
      <c r="F669" s="190" t="e">
        <f>IF('Formulario PPGR3'!$G669="","",'Formulario PPGR1'!#REF!)</f>
        <v>#REF!</v>
      </c>
      <c r="G669" s="507" t="s">
        <v>1120</v>
      </c>
      <c r="H669" s="497" t="str" cm="1">
        <f t="array" ref="H669">IF(Tabla1[[#This Row],[Código_Actividad]]="","",_xlfn.XLOOKUP(Tabla1[[#This Row],[Código_Actividad]],CodigoActividad,Tabla2[Actividades Programables Presupuestables],"",0))</f>
        <v>Capacitación en Consulta Prenatal en 3 SRS (Este, Norcentral, El Valle)</v>
      </c>
      <c r="I669" s="498">
        <f>IFERROR(VLOOKUP('Formulario PPGR3'!$G669,'Formulario PPGR2'!$H$9:$V$721,15,FALSE),"")</f>
        <v>3</v>
      </c>
      <c r="J669" s="502" t="s">
        <v>2004</v>
      </c>
      <c r="K669" s="500" t="s">
        <v>2060</v>
      </c>
      <c r="L669" s="501" t="s">
        <v>2007</v>
      </c>
      <c r="M669" s="499" t="str">
        <f>IF(Tabla1[[#This Row],[Descripción]]="","",_xlfn.XLOOKUP(Tabla1[[#This Row],[Descripción]],Tabla10[Descripción],Tabla10[Unidad de Medida],"",0))</f>
        <v>Depósito</v>
      </c>
      <c r="N669" s="509">
        <v>6</v>
      </c>
      <c r="O669" s="511">
        <f>IF(Tabla1[[#This Row],[Descripción]]="","",_xlfn.XLOOKUP(Tabla1[[#This Row],[Descripción]],Tabla10[Descripción],Tabla10[Precio Unitario],0))</f>
        <v>1900</v>
      </c>
      <c r="P669" s="511">
        <f>IF(Tabla1[[#This Row],[Cantidad de Insumos]]="","",Tabla1[[#This Row],[Precio Unitario]]*Tabla1[[#This Row],[Cantidad de Insumos]])</f>
        <v>11400</v>
      </c>
      <c r="Q669" s="511" t="str">
        <f>IF(Tabla1[[#This Row],[Descripción]]="","",_xlfn.XLOOKUP(Tabla1[[#This Row],[Descripción]],Tabla10[Descripción],Tabla10[CODIGO PRESUPUESTARIO],0))</f>
        <v>2.2.3.1.01</v>
      </c>
      <c r="R669" s="500" t="s">
        <v>2001</v>
      </c>
    </row>
    <row r="670" spans="2:18" ht="25.5">
      <c r="B670" s="190" t="e">
        <f>IF('Formulario PPGR3'!$G670="","",CONCATENATE('Formulario PPGR3'!$C670,".",'Formulario PPGR3'!$D670,".",'Formulario PPGR3'!$E670,".",'Formulario PPGR3'!$F670))</f>
        <v>#REF!</v>
      </c>
      <c r="C670" s="190" t="e">
        <f>IF('Formulario PPGR3'!$G670="","",'Formulario PPGR1'!#REF!)</f>
        <v>#REF!</v>
      </c>
      <c r="D670" s="190" t="e">
        <f>IF('Formulario PPGR3'!$G670="","",'Formulario PPGR1'!#REF!)</f>
        <v>#REF!</v>
      </c>
      <c r="E670" s="190" t="e">
        <f>IF('Formulario PPGR3'!$G670="","",'Formulario PPGR1'!#REF!)</f>
        <v>#REF!</v>
      </c>
      <c r="F670" s="190" t="e">
        <f>IF('Formulario PPGR3'!$G670="","",'Formulario PPGR1'!#REF!)</f>
        <v>#REF!</v>
      </c>
      <c r="G670" s="507" t="s">
        <v>1120</v>
      </c>
      <c r="H670" s="497" t="str" cm="1">
        <f t="array" ref="H670">IF(Tabla1[[#This Row],[Código_Actividad]]="","",_xlfn.XLOOKUP(Tabla1[[#This Row],[Código_Actividad]],CodigoActividad,Tabla2[Actividades Programables Presupuestables],"",0))</f>
        <v>Capacitación en Consulta Prenatal en 3 SRS (Este, Norcentral, El Valle)</v>
      </c>
      <c r="I670" s="498">
        <f>IFERROR(VLOOKUP('Formulario PPGR3'!$G670,'Formulario PPGR2'!$H$9:$V$721,15,FALSE),"")</f>
        <v>3</v>
      </c>
      <c r="J670" s="502" t="s">
        <v>2002</v>
      </c>
      <c r="K670" s="500" t="s">
        <v>2061</v>
      </c>
      <c r="L670" s="501" t="s">
        <v>2003</v>
      </c>
      <c r="M670" s="499" t="str">
        <f>IF(Tabla1[[#This Row],[Descripción]]="","",_xlfn.XLOOKUP(Tabla1[[#This Row],[Descripción]],Tabla10[Descripción],Tabla10[Unidad de Medida],"",0))</f>
        <v>galon</v>
      </c>
      <c r="N670" s="509">
        <v>40</v>
      </c>
      <c r="O670" s="511">
        <f>IF(Tabla1[[#This Row],[Descripción]]="","",_xlfn.XLOOKUP(Tabla1[[#This Row],[Descripción]],Tabla10[Descripción],Tabla10[Precio Unitario],0))</f>
        <v>240</v>
      </c>
      <c r="P670" s="511">
        <f>IF(Tabla1[[#This Row],[Cantidad de Insumos]]="","",Tabla1[[#This Row],[Precio Unitario]]*Tabla1[[#This Row],[Cantidad de Insumos]])</f>
        <v>9600</v>
      </c>
      <c r="Q670" s="511" t="str">
        <f>IF(Tabla1[[#This Row],[Descripción]]="","",_xlfn.XLOOKUP(Tabla1[[#This Row],[Descripción]],Tabla10[Descripción],Tabla10[CODIGO PRESUPUESTARIO],0))</f>
        <v>2.3.7.1.02</v>
      </c>
      <c r="R670" s="500" t="s">
        <v>2001</v>
      </c>
    </row>
    <row r="671" spans="2:18" ht="38.25">
      <c r="B671" s="190" t="e">
        <f>IF('Formulario PPGR3'!$G671="","",CONCATENATE('Formulario PPGR3'!$C671,".",'Formulario PPGR3'!$D671,".",'Formulario PPGR3'!$E671,".",'Formulario PPGR3'!$F671))</f>
        <v>#REF!</v>
      </c>
      <c r="C671" s="190" t="e">
        <f>IF('Formulario PPGR3'!$G671="","",'Formulario PPGR1'!#REF!)</f>
        <v>#REF!</v>
      </c>
      <c r="D671" s="190" t="e">
        <f>IF('Formulario PPGR3'!$G671="","",'Formulario PPGR1'!#REF!)</f>
        <v>#REF!</v>
      </c>
      <c r="E671" s="190" t="e">
        <f>IF('Formulario PPGR3'!$G671="","",'Formulario PPGR1'!#REF!)</f>
        <v>#REF!</v>
      </c>
      <c r="F671" s="190" t="e">
        <f>IF('Formulario PPGR3'!$G671="","",'Formulario PPGR1'!#REF!)</f>
        <v>#REF!</v>
      </c>
      <c r="G671" s="507" t="s">
        <v>1122</v>
      </c>
      <c r="H671" s="497" t="str" cm="1">
        <f t="array" ref="H671">IF(Tabla1[[#This Row],[Código_Actividad]]="","",_xlfn.XLOOKUP(Tabla1[[#This Row],[Código_Actividad]],CodigoActividad,Tabla2[Actividades Programables Presupuestables],"",0))</f>
        <v>Capacitación en Consulta Prenatal, Clasificación de Riesgo y   Prevención de Trastornos Hipertensivos en el embarazo en CPNA de  2 SRS</v>
      </c>
      <c r="I671" s="498">
        <f>IFERROR(VLOOKUP('Formulario PPGR3'!$G671,'Formulario PPGR2'!$H$9:$V$721,15,FALSE),"")</f>
        <v>2</v>
      </c>
      <c r="J671" s="502" t="s">
        <v>2004</v>
      </c>
      <c r="K671" s="500" t="s">
        <v>2060</v>
      </c>
      <c r="L671" s="501" t="s">
        <v>2006</v>
      </c>
      <c r="M671" s="499" t="str">
        <f>IF(Tabla1[[#This Row],[Descripción]]="","",_xlfn.XLOOKUP(Tabla1[[#This Row],[Descripción]],Tabla10[Descripción],Tabla10[Unidad de Medida],"",0))</f>
        <v>Depósito</v>
      </c>
      <c r="N671" s="509">
        <v>2</v>
      </c>
      <c r="O671" s="511">
        <f>IF(Tabla1[[#This Row],[Descripción]]="","",_xlfn.XLOOKUP(Tabla1[[#This Row],[Descripción]],Tabla10[Descripción],Tabla10[Precio Unitario],0))</f>
        <v>1700</v>
      </c>
      <c r="P671" s="511">
        <f>IF(Tabla1[[#This Row],[Cantidad de Insumos]]="","",Tabla1[[#This Row],[Precio Unitario]]*Tabla1[[#This Row],[Cantidad de Insumos]])</f>
        <v>3400</v>
      </c>
      <c r="Q671" s="511" t="str">
        <f>IF(Tabla1[[#This Row],[Descripción]]="","",_xlfn.XLOOKUP(Tabla1[[#This Row],[Descripción]],Tabla10[Descripción],Tabla10[CODIGO PRESUPUESTARIO],0))</f>
        <v>2.2.3.1.01</v>
      </c>
      <c r="R671" s="500" t="s">
        <v>2001</v>
      </c>
    </row>
    <row r="672" spans="2:18" ht="38.25">
      <c r="B672" s="190" t="e">
        <f>IF('Formulario PPGR3'!$G672="","",CONCATENATE('Formulario PPGR3'!$C672,".",'Formulario PPGR3'!$D672,".",'Formulario PPGR3'!$E672,".",'Formulario PPGR3'!$F672))</f>
        <v>#REF!</v>
      </c>
      <c r="C672" s="190" t="e">
        <f>IF('Formulario PPGR3'!$G672="","",'Formulario PPGR1'!#REF!)</f>
        <v>#REF!</v>
      </c>
      <c r="D672" s="190" t="e">
        <f>IF('Formulario PPGR3'!$G672="","",'Formulario PPGR1'!#REF!)</f>
        <v>#REF!</v>
      </c>
      <c r="E672" s="190" t="e">
        <f>IF('Formulario PPGR3'!$G672="","",'Formulario PPGR1'!#REF!)</f>
        <v>#REF!</v>
      </c>
      <c r="F672" s="190" t="e">
        <f>IF('Formulario PPGR3'!$G672="","",'Formulario PPGR1'!#REF!)</f>
        <v>#REF!</v>
      </c>
      <c r="G672" s="507" t="s">
        <v>1122</v>
      </c>
      <c r="H672" s="497" t="str" cm="1">
        <f t="array" ref="H672">IF(Tabla1[[#This Row],[Código_Actividad]]="","",_xlfn.XLOOKUP(Tabla1[[#This Row],[Código_Actividad]],CodigoActividad,Tabla2[Actividades Programables Presupuestables],"",0))</f>
        <v>Capacitación en Consulta Prenatal, Clasificación de Riesgo y   Prevención de Trastornos Hipertensivos en el embarazo en CPNA de  2 SRS</v>
      </c>
      <c r="I672" s="498">
        <f>IFERROR(VLOOKUP('Formulario PPGR3'!$G672,'Formulario PPGR2'!$H$9:$V$721,15,FALSE),"")</f>
        <v>2</v>
      </c>
      <c r="J672" s="502" t="s">
        <v>2004</v>
      </c>
      <c r="K672" s="500" t="s">
        <v>2060</v>
      </c>
      <c r="L672" s="501" t="s">
        <v>2007</v>
      </c>
      <c r="M672" s="499" t="str">
        <f>IF(Tabla1[[#This Row],[Descripción]]="","",_xlfn.XLOOKUP(Tabla1[[#This Row],[Descripción]],Tabla10[Descripción],Tabla10[Unidad de Medida],"",0))</f>
        <v>Depósito</v>
      </c>
      <c r="N672" s="509">
        <v>4</v>
      </c>
      <c r="O672" s="511">
        <f>IF(Tabla1[[#This Row],[Descripción]]="","",_xlfn.XLOOKUP(Tabla1[[#This Row],[Descripción]],Tabla10[Descripción],Tabla10[Precio Unitario],0))</f>
        <v>1900</v>
      </c>
      <c r="P672" s="511">
        <f>IF(Tabla1[[#This Row],[Cantidad de Insumos]]="","",Tabla1[[#This Row],[Precio Unitario]]*Tabla1[[#This Row],[Cantidad de Insumos]])</f>
        <v>7600</v>
      </c>
      <c r="Q672" s="511" t="str">
        <f>IF(Tabla1[[#This Row],[Descripción]]="","",_xlfn.XLOOKUP(Tabla1[[#This Row],[Descripción]],Tabla10[Descripción],Tabla10[CODIGO PRESUPUESTARIO],0))</f>
        <v>2.2.3.1.01</v>
      </c>
      <c r="R672" s="500" t="s">
        <v>2001</v>
      </c>
    </row>
    <row r="673" spans="2:18" ht="38.25">
      <c r="B673" s="190" t="e">
        <f>IF('Formulario PPGR3'!$G673="","",CONCATENATE('Formulario PPGR3'!$C673,".",'Formulario PPGR3'!$D673,".",'Formulario PPGR3'!$E673,".",'Formulario PPGR3'!$F673))</f>
        <v>#REF!</v>
      </c>
      <c r="C673" s="190" t="e">
        <f>IF('Formulario PPGR3'!$G673="","",'Formulario PPGR1'!#REF!)</f>
        <v>#REF!</v>
      </c>
      <c r="D673" s="190" t="e">
        <f>IF('Formulario PPGR3'!$G673="","",'Formulario PPGR1'!#REF!)</f>
        <v>#REF!</v>
      </c>
      <c r="E673" s="190" t="e">
        <f>IF('Formulario PPGR3'!$G673="","",'Formulario PPGR1'!#REF!)</f>
        <v>#REF!</v>
      </c>
      <c r="F673" s="190" t="e">
        <f>IF('Formulario PPGR3'!$G673="","",'Formulario PPGR1'!#REF!)</f>
        <v>#REF!</v>
      </c>
      <c r="G673" s="507" t="s">
        <v>1122</v>
      </c>
      <c r="H673" s="497" t="str" cm="1">
        <f t="array" ref="H673">IF(Tabla1[[#This Row],[Código_Actividad]]="","",_xlfn.XLOOKUP(Tabla1[[#This Row],[Código_Actividad]],CodigoActividad,Tabla2[Actividades Programables Presupuestables],"",0))</f>
        <v>Capacitación en Consulta Prenatal, Clasificación de Riesgo y   Prevención de Trastornos Hipertensivos en el embarazo en CPNA de  2 SRS</v>
      </c>
      <c r="I673" s="498">
        <f>IFERROR(VLOOKUP('Formulario PPGR3'!$G673,'Formulario PPGR2'!$H$9:$V$721,15,FALSE),"")</f>
        <v>2</v>
      </c>
      <c r="J673" s="502" t="s">
        <v>2002</v>
      </c>
      <c r="K673" s="500" t="s">
        <v>2061</v>
      </c>
      <c r="L673" s="501" t="s">
        <v>2003</v>
      </c>
      <c r="M673" s="499" t="str">
        <f>IF(Tabla1[[#This Row],[Descripción]]="","",_xlfn.XLOOKUP(Tabla1[[#This Row],[Descripción]],Tabla10[Descripción],Tabla10[Unidad de Medida],"",0))</f>
        <v>galon</v>
      </c>
      <c r="N673" s="509">
        <v>30</v>
      </c>
      <c r="O673" s="511">
        <f>IF(Tabla1[[#This Row],[Descripción]]="","",_xlfn.XLOOKUP(Tabla1[[#This Row],[Descripción]],Tabla10[Descripción],Tabla10[Precio Unitario],0))</f>
        <v>240</v>
      </c>
      <c r="P673" s="511">
        <f>IF(Tabla1[[#This Row],[Cantidad de Insumos]]="","",Tabla1[[#This Row],[Precio Unitario]]*Tabla1[[#This Row],[Cantidad de Insumos]])</f>
        <v>7200</v>
      </c>
      <c r="Q673" s="511" t="str">
        <f>IF(Tabla1[[#This Row],[Descripción]]="","",_xlfn.XLOOKUP(Tabla1[[#This Row],[Descripción]],Tabla10[Descripción],Tabla10[CODIGO PRESUPUESTARIO],0))</f>
        <v>2.3.7.1.02</v>
      </c>
      <c r="R673" s="500" t="s">
        <v>2001</v>
      </c>
    </row>
    <row r="674" spans="2:18" ht="51">
      <c r="B674" s="190" t="e">
        <f>IF('Formulario PPGR3'!$G674="","",CONCATENATE('Formulario PPGR3'!$C674,".",'Formulario PPGR3'!$D674,".",'Formulario PPGR3'!$E674,".",'Formulario PPGR3'!$F674))</f>
        <v>#REF!</v>
      </c>
      <c r="C674" s="190" t="e">
        <f>IF('Formulario PPGR3'!$G674="","",'Formulario PPGR1'!#REF!)</f>
        <v>#REF!</v>
      </c>
      <c r="D674" s="190" t="e">
        <f>IF('Formulario PPGR3'!$G674="","",'Formulario PPGR1'!#REF!)</f>
        <v>#REF!</v>
      </c>
      <c r="E674" s="190" t="e">
        <f>IF('Formulario PPGR3'!$G674="","",'Formulario PPGR1'!#REF!)</f>
        <v>#REF!</v>
      </c>
      <c r="F674" s="190" t="e">
        <f>IF('Formulario PPGR3'!$G674="","",'Formulario PPGR1'!#REF!)</f>
        <v>#REF!</v>
      </c>
      <c r="G674" s="507" t="s">
        <v>1124</v>
      </c>
      <c r="H674" s="497" t="str" cm="1">
        <f t="array" ref="H674">IF(Tabla1[[#This Row],[Código_Actividad]]="","",_xlfn.XLOOKUP(Tabla1[[#This Row],[Código_Actividad]],CodigoActividad,Tabla2[Actividades Programables Presupuestables],"",0))</f>
        <v>Coordinación de la creación de los Comités de Control de IAAS en neonatología. (Hospital Dr. Luis Morillo King, Juan Pablo Pina y Materno Infantil Nuestra Señora de la Altagracia)</v>
      </c>
      <c r="I674" s="498">
        <f>IFERROR(VLOOKUP('Formulario PPGR3'!$G674,'Formulario PPGR2'!$H$9:$V$721,15,FALSE),"")</f>
        <v>1</v>
      </c>
      <c r="J674" s="502" t="s">
        <v>2004</v>
      </c>
      <c r="K674" s="500" t="s">
        <v>2060</v>
      </c>
      <c r="L674" s="501" t="s">
        <v>2006</v>
      </c>
      <c r="M674" s="499" t="str">
        <f>IF(Tabla1[[#This Row],[Descripción]]="","",_xlfn.XLOOKUP(Tabla1[[#This Row],[Descripción]],Tabla10[Descripción],Tabla10[Unidad de Medida],"",0))</f>
        <v>Depósito</v>
      </c>
      <c r="N674" s="509">
        <v>1</v>
      </c>
      <c r="O674" s="511">
        <f>IF(Tabla1[[#This Row],[Descripción]]="","",_xlfn.XLOOKUP(Tabla1[[#This Row],[Descripción]],Tabla10[Descripción],Tabla10[Precio Unitario],0))</f>
        <v>1700</v>
      </c>
      <c r="P674" s="511">
        <f>IF(Tabla1[[#This Row],[Cantidad de Insumos]]="","",Tabla1[[#This Row],[Precio Unitario]]*Tabla1[[#This Row],[Cantidad de Insumos]])</f>
        <v>1700</v>
      </c>
      <c r="Q674" s="511" t="str">
        <f>IF(Tabla1[[#This Row],[Descripción]]="","",_xlfn.XLOOKUP(Tabla1[[#This Row],[Descripción]],Tabla10[Descripción],Tabla10[CODIGO PRESUPUESTARIO],0))</f>
        <v>2.2.3.1.01</v>
      </c>
      <c r="R674" s="500" t="s">
        <v>2001</v>
      </c>
    </row>
    <row r="675" spans="2:18" ht="51">
      <c r="B675" s="190" t="e">
        <f>IF('Formulario PPGR3'!$G675="","",CONCATENATE('Formulario PPGR3'!$C675,".",'Formulario PPGR3'!$D675,".",'Formulario PPGR3'!$E675,".",'Formulario PPGR3'!$F675))</f>
        <v>#REF!</v>
      </c>
      <c r="C675" s="190" t="e">
        <f>IF('Formulario PPGR3'!$G675="","",'Formulario PPGR1'!#REF!)</f>
        <v>#REF!</v>
      </c>
      <c r="D675" s="190" t="e">
        <f>IF('Formulario PPGR3'!$G675="","",'Formulario PPGR1'!#REF!)</f>
        <v>#REF!</v>
      </c>
      <c r="E675" s="190" t="e">
        <f>IF('Formulario PPGR3'!$G675="","",'Formulario PPGR1'!#REF!)</f>
        <v>#REF!</v>
      </c>
      <c r="F675" s="190" t="e">
        <f>IF('Formulario PPGR3'!$G675="","",'Formulario PPGR1'!#REF!)</f>
        <v>#REF!</v>
      </c>
      <c r="G675" s="507" t="s">
        <v>1124</v>
      </c>
      <c r="H675" s="497" t="str" cm="1">
        <f t="array" ref="H675">IF(Tabla1[[#This Row],[Código_Actividad]]="","",_xlfn.XLOOKUP(Tabla1[[#This Row],[Código_Actividad]],CodigoActividad,Tabla2[Actividades Programables Presupuestables],"",0))</f>
        <v>Coordinación de la creación de los Comités de Control de IAAS en neonatología. (Hospital Dr. Luis Morillo King, Juan Pablo Pina y Materno Infantil Nuestra Señora de la Altagracia)</v>
      </c>
      <c r="I675" s="498">
        <f>IFERROR(VLOOKUP('Formulario PPGR3'!$G675,'Formulario PPGR2'!$H$9:$V$721,15,FALSE),"")</f>
        <v>1</v>
      </c>
      <c r="J675" s="502" t="s">
        <v>2004</v>
      </c>
      <c r="K675" s="500" t="s">
        <v>2060</v>
      </c>
      <c r="L675" s="501" t="s">
        <v>2007</v>
      </c>
      <c r="M675" s="499" t="str">
        <f>IF(Tabla1[[#This Row],[Descripción]]="","",_xlfn.XLOOKUP(Tabla1[[#This Row],[Descripción]],Tabla10[Descripción],Tabla10[Unidad de Medida],"",0))</f>
        <v>Depósito</v>
      </c>
      <c r="N675" s="509">
        <v>2</v>
      </c>
      <c r="O675" s="511">
        <f>IF(Tabla1[[#This Row],[Descripción]]="","",_xlfn.XLOOKUP(Tabla1[[#This Row],[Descripción]],Tabla10[Descripción],Tabla10[Precio Unitario],0))</f>
        <v>1900</v>
      </c>
      <c r="P675" s="511">
        <f>IF(Tabla1[[#This Row],[Cantidad de Insumos]]="","",Tabla1[[#This Row],[Precio Unitario]]*Tabla1[[#This Row],[Cantidad de Insumos]])</f>
        <v>3800</v>
      </c>
      <c r="Q675" s="511" t="str">
        <f>IF(Tabla1[[#This Row],[Descripción]]="","",_xlfn.XLOOKUP(Tabla1[[#This Row],[Descripción]],Tabla10[Descripción],Tabla10[CODIGO PRESUPUESTARIO],0))</f>
        <v>2.2.3.1.01</v>
      </c>
      <c r="R675" s="500" t="s">
        <v>2001</v>
      </c>
    </row>
    <row r="676" spans="2:18" ht="51">
      <c r="B676" s="190" t="e">
        <f>IF('Formulario PPGR3'!$G676="","",CONCATENATE('Formulario PPGR3'!$C676,".",'Formulario PPGR3'!$D676,".",'Formulario PPGR3'!$E676,".",'Formulario PPGR3'!$F676))</f>
        <v>#REF!</v>
      </c>
      <c r="C676" s="190" t="e">
        <f>IF('Formulario PPGR3'!$G676="","",'Formulario PPGR1'!#REF!)</f>
        <v>#REF!</v>
      </c>
      <c r="D676" s="190" t="e">
        <f>IF('Formulario PPGR3'!$G676="","",'Formulario PPGR1'!#REF!)</f>
        <v>#REF!</v>
      </c>
      <c r="E676" s="190" t="e">
        <f>IF('Formulario PPGR3'!$G676="","",'Formulario PPGR1'!#REF!)</f>
        <v>#REF!</v>
      </c>
      <c r="F676" s="190" t="e">
        <f>IF('Formulario PPGR3'!$G676="","",'Formulario PPGR1'!#REF!)</f>
        <v>#REF!</v>
      </c>
      <c r="G676" s="507" t="s">
        <v>1124</v>
      </c>
      <c r="H676" s="497" t="str" cm="1">
        <f t="array" ref="H676">IF(Tabla1[[#This Row],[Código_Actividad]]="","",_xlfn.XLOOKUP(Tabla1[[#This Row],[Código_Actividad]],CodigoActividad,Tabla2[Actividades Programables Presupuestables],"",0))</f>
        <v>Coordinación de la creación de los Comités de Control de IAAS en neonatología. (Hospital Dr. Luis Morillo King, Juan Pablo Pina y Materno Infantil Nuestra Señora de la Altagracia)</v>
      </c>
      <c r="I676" s="498">
        <f>IFERROR(VLOOKUP('Formulario PPGR3'!$G676,'Formulario PPGR2'!$H$9:$V$721,15,FALSE),"")</f>
        <v>1</v>
      </c>
      <c r="J676" s="502" t="s">
        <v>2002</v>
      </c>
      <c r="K676" s="500" t="s">
        <v>2061</v>
      </c>
      <c r="L676" s="501" t="s">
        <v>2003</v>
      </c>
      <c r="M676" s="499" t="str">
        <f>IF(Tabla1[[#This Row],[Descripción]]="","",_xlfn.XLOOKUP(Tabla1[[#This Row],[Descripción]],Tabla10[Descripción],Tabla10[Unidad de Medida],"",0))</f>
        <v>galon</v>
      </c>
      <c r="N676" s="509">
        <v>20</v>
      </c>
      <c r="O676" s="511">
        <f>IF(Tabla1[[#This Row],[Descripción]]="","",_xlfn.XLOOKUP(Tabla1[[#This Row],[Descripción]],Tabla10[Descripción],Tabla10[Precio Unitario],0))</f>
        <v>240</v>
      </c>
      <c r="P676" s="511">
        <f>IF(Tabla1[[#This Row],[Cantidad de Insumos]]="","",Tabla1[[#This Row],[Precio Unitario]]*Tabla1[[#This Row],[Cantidad de Insumos]])</f>
        <v>4800</v>
      </c>
      <c r="Q676" s="511" t="str">
        <f>IF(Tabla1[[#This Row],[Descripción]]="","",_xlfn.XLOOKUP(Tabla1[[#This Row],[Descripción]],Tabla10[Descripción],Tabla10[CODIGO PRESUPUESTARIO],0))</f>
        <v>2.3.7.1.02</v>
      </c>
      <c r="R676" s="500" t="s">
        <v>2001</v>
      </c>
    </row>
    <row r="677" spans="2:18" ht="25.5">
      <c r="B677" s="190" t="e">
        <f>IF('Formulario PPGR3'!$G677="","",CONCATENATE('Formulario PPGR3'!$C677,".",'Formulario PPGR3'!$D677,".",'Formulario PPGR3'!$E677,".",'Formulario PPGR3'!$F677))</f>
        <v>#REF!</v>
      </c>
      <c r="C677" s="190" t="e">
        <f>IF('Formulario PPGR3'!$G677="","",'Formulario PPGR1'!#REF!)</f>
        <v>#REF!</v>
      </c>
      <c r="D677" s="190" t="e">
        <f>IF('Formulario PPGR3'!$G677="","",'Formulario PPGR1'!#REF!)</f>
        <v>#REF!</v>
      </c>
      <c r="E677" s="190" t="e">
        <f>IF('Formulario PPGR3'!$G677="","",'Formulario PPGR1'!#REF!)</f>
        <v>#REF!</v>
      </c>
      <c r="F677" s="190" t="e">
        <f>IF('Formulario PPGR3'!$G677="","",'Formulario PPGR1'!#REF!)</f>
        <v>#REF!</v>
      </c>
      <c r="G677" s="507" t="s">
        <v>1128</v>
      </c>
      <c r="H677" s="497" t="str" cm="1">
        <f t="array" ref="H677">IF(Tabla1[[#This Row],[Código_Actividad]]="","",_xlfn.XLOOKUP(Tabla1[[#This Row],[Código_Actividad]],CodigoActividad,Tabla2[Actividades Programables Presupuestables],"",0))</f>
        <v xml:space="preserve">Entrenamiento en Accesos Vasculares  Hospital Juan Pablo Pina </v>
      </c>
      <c r="I677" s="498">
        <f>IFERROR(VLOOKUP('Formulario PPGR3'!$G677,'Formulario PPGR2'!$H$9:$V$721,15,FALSE),"")</f>
        <v>1</v>
      </c>
      <c r="J677" s="502" t="s">
        <v>2004</v>
      </c>
      <c r="K677" s="500" t="s">
        <v>2060</v>
      </c>
      <c r="L677" s="501" t="s">
        <v>2006</v>
      </c>
      <c r="M677" s="499" t="str">
        <f>IF(Tabla1[[#This Row],[Descripción]]="","",_xlfn.XLOOKUP(Tabla1[[#This Row],[Descripción]],Tabla10[Descripción],Tabla10[Unidad de Medida],"",0))</f>
        <v>Depósito</v>
      </c>
      <c r="N677" s="509">
        <v>1</v>
      </c>
      <c r="O677" s="511">
        <f>IF(Tabla1[[#This Row],[Descripción]]="","",_xlfn.XLOOKUP(Tabla1[[#This Row],[Descripción]],Tabla10[Descripción],Tabla10[Precio Unitario],0))</f>
        <v>1700</v>
      </c>
      <c r="P677" s="511">
        <f>IF(Tabla1[[#This Row],[Cantidad de Insumos]]="","",Tabla1[[#This Row],[Precio Unitario]]*Tabla1[[#This Row],[Cantidad de Insumos]])</f>
        <v>1700</v>
      </c>
      <c r="Q677" s="511" t="str">
        <f>IF(Tabla1[[#This Row],[Descripción]]="","",_xlfn.XLOOKUP(Tabla1[[#This Row],[Descripción]],Tabla10[Descripción],Tabla10[CODIGO PRESUPUESTARIO],0))</f>
        <v>2.2.3.1.01</v>
      </c>
      <c r="R677" s="500" t="s">
        <v>2001</v>
      </c>
    </row>
    <row r="678" spans="2:18" ht="25.5">
      <c r="B678" s="190" t="e">
        <f>IF('Formulario PPGR3'!$G678="","",CONCATENATE('Formulario PPGR3'!$C678,".",'Formulario PPGR3'!$D678,".",'Formulario PPGR3'!$E678,".",'Formulario PPGR3'!$F678))</f>
        <v>#REF!</v>
      </c>
      <c r="C678" s="190" t="e">
        <f>IF('Formulario PPGR3'!$G678="","",'Formulario PPGR1'!#REF!)</f>
        <v>#REF!</v>
      </c>
      <c r="D678" s="190" t="e">
        <f>IF('Formulario PPGR3'!$G678="","",'Formulario PPGR1'!#REF!)</f>
        <v>#REF!</v>
      </c>
      <c r="E678" s="190" t="e">
        <f>IF('Formulario PPGR3'!$G678="","",'Formulario PPGR1'!#REF!)</f>
        <v>#REF!</v>
      </c>
      <c r="F678" s="190" t="e">
        <f>IF('Formulario PPGR3'!$G678="","",'Formulario PPGR1'!#REF!)</f>
        <v>#REF!</v>
      </c>
      <c r="G678" s="507" t="s">
        <v>1128</v>
      </c>
      <c r="H678" s="497" t="str" cm="1">
        <f t="array" ref="H678">IF(Tabla1[[#This Row],[Código_Actividad]]="","",_xlfn.XLOOKUP(Tabla1[[#This Row],[Código_Actividad]],CodigoActividad,Tabla2[Actividades Programables Presupuestables],"",0))</f>
        <v xml:space="preserve">Entrenamiento en Accesos Vasculares  Hospital Juan Pablo Pina </v>
      </c>
      <c r="I678" s="498">
        <f>IFERROR(VLOOKUP('Formulario PPGR3'!$G678,'Formulario PPGR2'!$H$9:$V$721,15,FALSE),"")</f>
        <v>1</v>
      </c>
      <c r="J678" s="502" t="s">
        <v>2004</v>
      </c>
      <c r="K678" s="500" t="s">
        <v>2060</v>
      </c>
      <c r="L678" s="501" t="s">
        <v>2007</v>
      </c>
      <c r="M678" s="499" t="str">
        <f>IF(Tabla1[[#This Row],[Descripción]]="","",_xlfn.XLOOKUP(Tabla1[[#This Row],[Descripción]],Tabla10[Descripción],Tabla10[Unidad de Medida],"",0))</f>
        <v>Depósito</v>
      </c>
      <c r="N678" s="509">
        <v>2</v>
      </c>
      <c r="O678" s="511">
        <f>IF(Tabla1[[#This Row],[Descripción]]="","",_xlfn.XLOOKUP(Tabla1[[#This Row],[Descripción]],Tabla10[Descripción],Tabla10[Precio Unitario],0))</f>
        <v>1900</v>
      </c>
      <c r="P678" s="511">
        <f>IF(Tabla1[[#This Row],[Cantidad de Insumos]]="","",Tabla1[[#This Row],[Precio Unitario]]*Tabla1[[#This Row],[Cantidad de Insumos]])</f>
        <v>3800</v>
      </c>
      <c r="Q678" s="511" t="str">
        <f>IF(Tabla1[[#This Row],[Descripción]]="","",_xlfn.XLOOKUP(Tabla1[[#This Row],[Descripción]],Tabla10[Descripción],Tabla10[CODIGO PRESUPUESTARIO],0))</f>
        <v>2.2.3.1.01</v>
      </c>
      <c r="R678" s="500" t="s">
        <v>2001</v>
      </c>
    </row>
    <row r="679" spans="2:18" ht="25.5">
      <c r="B679" s="190" t="e">
        <f>IF('Formulario PPGR3'!$G679="","",CONCATENATE('Formulario PPGR3'!$C679,".",'Formulario PPGR3'!$D679,".",'Formulario PPGR3'!$E679,".",'Formulario PPGR3'!$F679))</f>
        <v>#REF!</v>
      </c>
      <c r="C679" s="190" t="e">
        <f>IF('Formulario PPGR3'!$G679="","",'Formulario PPGR1'!#REF!)</f>
        <v>#REF!</v>
      </c>
      <c r="D679" s="190" t="e">
        <f>IF('Formulario PPGR3'!$G679="","",'Formulario PPGR1'!#REF!)</f>
        <v>#REF!</v>
      </c>
      <c r="E679" s="190" t="e">
        <f>IF('Formulario PPGR3'!$G679="","",'Formulario PPGR1'!#REF!)</f>
        <v>#REF!</v>
      </c>
      <c r="F679" s="190" t="e">
        <f>IF('Formulario PPGR3'!$G679="","",'Formulario PPGR1'!#REF!)</f>
        <v>#REF!</v>
      </c>
      <c r="G679" s="507" t="s">
        <v>1128</v>
      </c>
      <c r="H679" s="497" t="str" cm="1">
        <f t="array" ref="H679">IF(Tabla1[[#This Row],[Código_Actividad]]="","",_xlfn.XLOOKUP(Tabla1[[#This Row],[Código_Actividad]],CodigoActividad,Tabla2[Actividades Programables Presupuestables],"",0))</f>
        <v xml:space="preserve">Entrenamiento en Accesos Vasculares  Hospital Juan Pablo Pina </v>
      </c>
      <c r="I679" s="498">
        <f>IFERROR(VLOOKUP('Formulario PPGR3'!$G679,'Formulario PPGR2'!$H$9:$V$721,15,FALSE),"")</f>
        <v>1</v>
      </c>
      <c r="J679" s="502" t="s">
        <v>2002</v>
      </c>
      <c r="K679" s="500" t="s">
        <v>2061</v>
      </c>
      <c r="L679" s="501" t="s">
        <v>2003</v>
      </c>
      <c r="M679" s="499" t="str">
        <f>IF(Tabla1[[#This Row],[Descripción]]="","",_xlfn.XLOOKUP(Tabla1[[#This Row],[Descripción]],Tabla10[Descripción],Tabla10[Unidad de Medida],"",0))</f>
        <v>galon</v>
      </c>
      <c r="N679" s="509">
        <v>10</v>
      </c>
      <c r="O679" s="511">
        <f>IF(Tabla1[[#This Row],[Descripción]]="","",_xlfn.XLOOKUP(Tabla1[[#This Row],[Descripción]],Tabla10[Descripción],Tabla10[Precio Unitario],0))</f>
        <v>240</v>
      </c>
      <c r="P679" s="511">
        <f>IF(Tabla1[[#This Row],[Cantidad de Insumos]]="","",Tabla1[[#This Row],[Precio Unitario]]*Tabla1[[#This Row],[Cantidad de Insumos]])</f>
        <v>2400</v>
      </c>
      <c r="Q679" s="511" t="str">
        <f>IF(Tabla1[[#This Row],[Descripción]]="","",_xlfn.XLOOKUP(Tabla1[[#This Row],[Descripción]],Tabla10[Descripción],Tabla10[CODIGO PRESUPUESTARIO],0))</f>
        <v>2.3.7.1.02</v>
      </c>
      <c r="R679" s="500" t="s">
        <v>2001</v>
      </c>
    </row>
    <row r="680" spans="2:18" ht="25.5">
      <c r="B680" s="190" t="e">
        <f>IF('Formulario PPGR3'!$G680="","",CONCATENATE('Formulario PPGR3'!$C680,".",'Formulario PPGR3'!$D680,".",'Formulario PPGR3'!$E680,".",'Formulario PPGR3'!$F680))</f>
        <v>#REF!</v>
      </c>
      <c r="C680" s="190" t="e">
        <f>IF('Formulario PPGR3'!$G680="","",'Formulario PPGR1'!#REF!)</f>
        <v>#REF!</v>
      </c>
      <c r="D680" s="190" t="e">
        <f>IF('Formulario PPGR3'!$G680="","",'Formulario PPGR1'!#REF!)</f>
        <v>#REF!</v>
      </c>
      <c r="E680" s="190" t="e">
        <f>IF('Formulario PPGR3'!$G680="","",'Formulario PPGR1'!#REF!)</f>
        <v>#REF!</v>
      </c>
      <c r="F680" s="190" t="e">
        <f>IF('Formulario PPGR3'!$G680="","",'Formulario PPGR1'!#REF!)</f>
        <v>#REF!</v>
      </c>
      <c r="G680" s="507" t="s">
        <v>1130</v>
      </c>
      <c r="H680" s="497" t="str" cm="1">
        <f t="array" ref="H680">IF(Tabla1[[#This Row],[Código_Actividad]]="","",_xlfn.XLOOKUP(Tabla1[[#This Row],[Código_Actividad]],CodigoActividad,Tabla2[Actividades Programables Presupuestables],"",0))</f>
        <v>Entrenamiento en Accesos Vasculares para el Hospital Dr. Luis Morillo King</v>
      </c>
      <c r="I680" s="498">
        <f>IFERROR(VLOOKUP('Formulario PPGR3'!$G680,'Formulario PPGR2'!$H$9:$V$721,15,FALSE),"")</f>
        <v>1</v>
      </c>
      <c r="J680" s="502" t="s">
        <v>2004</v>
      </c>
      <c r="K680" s="500" t="s">
        <v>2060</v>
      </c>
      <c r="L680" s="501" t="s">
        <v>2006</v>
      </c>
      <c r="M680" s="499" t="str">
        <f>IF(Tabla1[[#This Row],[Descripción]]="","",_xlfn.XLOOKUP(Tabla1[[#This Row],[Descripción]],Tabla10[Descripción],Tabla10[Unidad de Medida],"",0))</f>
        <v>Depósito</v>
      </c>
      <c r="N680" s="509">
        <v>1</v>
      </c>
      <c r="O680" s="511">
        <f>IF(Tabla1[[#This Row],[Descripción]]="","",_xlfn.XLOOKUP(Tabla1[[#This Row],[Descripción]],Tabla10[Descripción],Tabla10[Precio Unitario],0))</f>
        <v>1700</v>
      </c>
      <c r="P680" s="511">
        <f>IF(Tabla1[[#This Row],[Cantidad de Insumos]]="","",Tabla1[[#This Row],[Precio Unitario]]*Tabla1[[#This Row],[Cantidad de Insumos]])</f>
        <v>1700</v>
      </c>
      <c r="Q680" s="511" t="str">
        <f>IF(Tabla1[[#This Row],[Descripción]]="","",_xlfn.XLOOKUP(Tabla1[[#This Row],[Descripción]],Tabla10[Descripción],Tabla10[CODIGO PRESUPUESTARIO],0))</f>
        <v>2.2.3.1.01</v>
      </c>
      <c r="R680" s="500" t="s">
        <v>2001</v>
      </c>
    </row>
    <row r="681" spans="2:18" ht="25.5">
      <c r="B681" s="190" t="e">
        <f>IF('Formulario PPGR3'!$G681="","",CONCATENATE('Formulario PPGR3'!$C681,".",'Formulario PPGR3'!$D681,".",'Formulario PPGR3'!$E681,".",'Formulario PPGR3'!$F681))</f>
        <v>#REF!</v>
      </c>
      <c r="C681" s="190" t="e">
        <f>IF('Formulario PPGR3'!$G681="","",'Formulario PPGR1'!#REF!)</f>
        <v>#REF!</v>
      </c>
      <c r="D681" s="190" t="e">
        <f>IF('Formulario PPGR3'!$G681="","",'Formulario PPGR1'!#REF!)</f>
        <v>#REF!</v>
      </c>
      <c r="E681" s="190" t="e">
        <f>IF('Formulario PPGR3'!$G681="","",'Formulario PPGR1'!#REF!)</f>
        <v>#REF!</v>
      </c>
      <c r="F681" s="190" t="e">
        <f>IF('Formulario PPGR3'!$G681="","",'Formulario PPGR1'!#REF!)</f>
        <v>#REF!</v>
      </c>
      <c r="G681" s="507" t="s">
        <v>1130</v>
      </c>
      <c r="H681" s="497" t="str" cm="1">
        <f t="array" ref="H681">IF(Tabla1[[#This Row],[Código_Actividad]]="","",_xlfn.XLOOKUP(Tabla1[[#This Row],[Código_Actividad]],CodigoActividad,Tabla2[Actividades Programables Presupuestables],"",0))</f>
        <v>Entrenamiento en Accesos Vasculares para el Hospital Dr. Luis Morillo King</v>
      </c>
      <c r="I681" s="498">
        <f>IFERROR(VLOOKUP('Formulario PPGR3'!$G681,'Formulario PPGR2'!$H$9:$V$721,15,FALSE),"")</f>
        <v>1</v>
      </c>
      <c r="J681" s="502" t="s">
        <v>2004</v>
      </c>
      <c r="K681" s="500" t="s">
        <v>2060</v>
      </c>
      <c r="L681" s="501" t="s">
        <v>2007</v>
      </c>
      <c r="M681" s="499" t="str">
        <f>IF(Tabla1[[#This Row],[Descripción]]="","",_xlfn.XLOOKUP(Tabla1[[#This Row],[Descripción]],Tabla10[Descripción],Tabla10[Unidad de Medida],"",0))</f>
        <v>Depósito</v>
      </c>
      <c r="N681" s="509">
        <v>2</v>
      </c>
      <c r="O681" s="511">
        <f>IF(Tabla1[[#This Row],[Descripción]]="","",_xlfn.XLOOKUP(Tabla1[[#This Row],[Descripción]],Tabla10[Descripción],Tabla10[Precio Unitario],0))</f>
        <v>1900</v>
      </c>
      <c r="P681" s="511">
        <f>IF(Tabla1[[#This Row],[Cantidad de Insumos]]="","",Tabla1[[#This Row],[Precio Unitario]]*Tabla1[[#This Row],[Cantidad de Insumos]])</f>
        <v>3800</v>
      </c>
      <c r="Q681" s="511" t="str">
        <f>IF(Tabla1[[#This Row],[Descripción]]="","",_xlfn.XLOOKUP(Tabla1[[#This Row],[Descripción]],Tabla10[Descripción],Tabla10[CODIGO PRESUPUESTARIO],0))</f>
        <v>2.2.3.1.01</v>
      </c>
      <c r="R681" s="500" t="s">
        <v>2001</v>
      </c>
    </row>
    <row r="682" spans="2:18" ht="25.5">
      <c r="B682" s="190" t="e">
        <f>IF('Formulario PPGR3'!$G682="","",CONCATENATE('Formulario PPGR3'!$C682,".",'Formulario PPGR3'!$D682,".",'Formulario PPGR3'!$E682,".",'Formulario PPGR3'!$F682))</f>
        <v>#REF!</v>
      </c>
      <c r="C682" s="190" t="e">
        <f>IF('Formulario PPGR3'!$G682="","",'Formulario PPGR1'!#REF!)</f>
        <v>#REF!</v>
      </c>
      <c r="D682" s="190" t="e">
        <f>IF('Formulario PPGR3'!$G682="","",'Formulario PPGR1'!#REF!)</f>
        <v>#REF!</v>
      </c>
      <c r="E682" s="190" t="e">
        <f>IF('Formulario PPGR3'!$G682="","",'Formulario PPGR1'!#REF!)</f>
        <v>#REF!</v>
      </c>
      <c r="F682" s="190" t="e">
        <f>IF('Formulario PPGR3'!$G682="","",'Formulario PPGR1'!#REF!)</f>
        <v>#REF!</v>
      </c>
      <c r="G682" s="507" t="s">
        <v>1130</v>
      </c>
      <c r="H682" s="497" t="str" cm="1">
        <f t="array" ref="H682">IF(Tabla1[[#This Row],[Código_Actividad]]="","",_xlfn.XLOOKUP(Tabla1[[#This Row],[Código_Actividad]],CodigoActividad,Tabla2[Actividades Programables Presupuestables],"",0))</f>
        <v>Entrenamiento en Accesos Vasculares para el Hospital Dr. Luis Morillo King</v>
      </c>
      <c r="I682" s="498">
        <f>IFERROR(VLOOKUP('Formulario PPGR3'!$G682,'Formulario PPGR2'!$H$9:$V$721,15,FALSE),"")</f>
        <v>1</v>
      </c>
      <c r="J682" s="502" t="s">
        <v>2002</v>
      </c>
      <c r="K682" s="500" t="s">
        <v>2061</v>
      </c>
      <c r="L682" s="501" t="s">
        <v>2003</v>
      </c>
      <c r="M682" s="499" t="str">
        <f>IF(Tabla1[[#This Row],[Descripción]]="","",_xlfn.XLOOKUP(Tabla1[[#This Row],[Descripción]],Tabla10[Descripción],Tabla10[Unidad de Medida],"",0))</f>
        <v>galon</v>
      </c>
      <c r="N682" s="509">
        <v>10</v>
      </c>
      <c r="O682" s="511">
        <f>IF(Tabla1[[#This Row],[Descripción]]="","",_xlfn.XLOOKUP(Tabla1[[#This Row],[Descripción]],Tabla10[Descripción],Tabla10[Precio Unitario],0))</f>
        <v>240</v>
      </c>
      <c r="P682" s="511">
        <f>IF(Tabla1[[#This Row],[Cantidad de Insumos]]="","",Tabla1[[#This Row],[Precio Unitario]]*Tabla1[[#This Row],[Cantidad de Insumos]])</f>
        <v>2400</v>
      </c>
      <c r="Q682" s="511" t="str">
        <f>IF(Tabla1[[#This Row],[Descripción]]="","",_xlfn.XLOOKUP(Tabla1[[#This Row],[Descripción]],Tabla10[Descripción],Tabla10[CODIGO PRESUPUESTARIO],0))</f>
        <v>2.3.7.1.02</v>
      </c>
      <c r="R682" s="500" t="s">
        <v>2001</v>
      </c>
    </row>
    <row r="683" spans="2:18" ht="25.5">
      <c r="B683" s="190" t="e">
        <f>IF('Formulario PPGR3'!$G683="","",CONCATENATE('Formulario PPGR3'!$C683,".",'Formulario PPGR3'!$D683,".",'Formulario PPGR3'!$E683,".",'Formulario PPGR3'!$F683))</f>
        <v>#REF!</v>
      </c>
      <c r="C683" s="190" t="e">
        <f>IF('Formulario PPGR3'!$G683="","",'Formulario PPGR1'!#REF!)</f>
        <v>#REF!</v>
      </c>
      <c r="D683" s="190" t="e">
        <f>IF('Formulario PPGR3'!$G683="","",'Formulario PPGR1'!#REF!)</f>
        <v>#REF!</v>
      </c>
      <c r="E683" s="190" t="e">
        <f>IF('Formulario PPGR3'!$G683="","",'Formulario PPGR1'!#REF!)</f>
        <v>#REF!</v>
      </c>
      <c r="F683" s="190" t="e">
        <f>IF('Formulario PPGR3'!$G683="","",'Formulario PPGR1'!#REF!)</f>
        <v>#REF!</v>
      </c>
      <c r="G683" s="507" t="s">
        <v>1132</v>
      </c>
      <c r="H683" s="497" t="str" cm="1">
        <f t="array" ref="H683">IF(Tabla1[[#This Row],[Código_Actividad]]="","",_xlfn.XLOOKUP(Tabla1[[#This Row],[Código_Actividad]],CodigoActividad,Tabla2[Actividades Programables Presupuestables],"",0))</f>
        <v>Seguimiento a la  expansión de las Centrales de Unidosis en 2 CEAS</v>
      </c>
      <c r="I683" s="498">
        <f>IFERROR(VLOOKUP('Formulario PPGR3'!$G683,'Formulario PPGR2'!$H$9:$V$721,15,FALSE),"")</f>
        <v>2</v>
      </c>
      <c r="J683" s="502" t="s">
        <v>2004</v>
      </c>
      <c r="K683" s="500" t="s">
        <v>2060</v>
      </c>
      <c r="L683" s="501" t="s">
        <v>2006</v>
      </c>
      <c r="M683" s="499" t="str">
        <f>IF(Tabla1[[#This Row],[Descripción]]="","",_xlfn.XLOOKUP(Tabla1[[#This Row],[Descripción]],Tabla10[Descripción],Tabla10[Unidad de Medida],"",0))</f>
        <v>Depósito</v>
      </c>
      <c r="N683" s="509">
        <v>2</v>
      </c>
      <c r="O683" s="511">
        <f>IF(Tabla1[[#This Row],[Descripción]]="","",_xlfn.XLOOKUP(Tabla1[[#This Row],[Descripción]],Tabla10[Descripción],Tabla10[Precio Unitario],0))</f>
        <v>1700</v>
      </c>
      <c r="P683" s="511">
        <f>IF(Tabla1[[#This Row],[Cantidad de Insumos]]="","",Tabla1[[#This Row],[Precio Unitario]]*Tabla1[[#This Row],[Cantidad de Insumos]])</f>
        <v>3400</v>
      </c>
      <c r="Q683" s="511" t="str">
        <f>IF(Tabla1[[#This Row],[Descripción]]="","",_xlfn.XLOOKUP(Tabla1[[#This Row],[Descripción]],Tabla10[Descripción],Tabla10[CODIGO PRESUPUESTARIO],0))</f>
        <v>2.2.3.1.01</v>
      </c>
      <c r="R683" s="500" t="s">
        <v>2001</v>
      </c>
    </row>
    <row r="684" spans="2:18" ht="25.5">
      <c r="B684" s="190" t="e">
        <f>IF('Formulario PPGR3'!$G684="","",CONCATENATE('Formulario PPGR3'!$C684,".",'Formulario PPGR3'!$D684,".",'Formulario PPGR3'!$E684,".",'Formulario PPGR3'!$F684))</f>
        <v>#REF!</v>
      </c>
      <c r="C684" s="190" t="e">
        <f>IF('Formulario PPGR3'!$G684="","",'Formulario PPGR1'!#REF!)</f>
        <v>#REF!</v>
      </c>
      <c r="D684" s="190" t="e">
        <f>IF('Formulario PPGR3'!$G684="","",'Formulario PPGR1'!#REF!)</f>
        <v>#REF!</v>
      </c>
      <c r="E684" s="190" t="e">
        <f>IF('Formulario PPGR3'!$G684="","",'Formulario PPGR1'!#REF!)</f>
        <v>#REF!</v>
      </c>
      <c r="F684" s="190" t="e">
        <f>IF('Formulario PPGR3'!$G684="","",'Formulario PPGR1'!#REF!)</f>
        <v>#REF!</v>
      </c>
      <c r="G684" s="507" t="s">
        <v>1132</v>
      </c>
      <c r="H684" s="497" t="str" cm="1">
        <f t="array" ref="H684">IF(Tabla1[[#This Row],[Código_Actividad]]="","",_xlfn.XLOOKUP(Tabla1[[#This Row],[Código_Actividad]],CodigoActividad,Tabla2[Actividades Programables Presupuestables],"",0))</f>
        <v>Seguimiento a la  expansión de las Centrales de Unidosis en 2 CEAS</v>
      </c>
      <c r="I684" s="498">
        <f>IFERROR(VLOOKUP('Formulario PPGR3'!$G684,'Formulario PPGR2'!$H$9:$V$721,15,FALSE),"")</f>
        <v>2</v>
      </c>
      <c r="J684" s="502" t="s">
        <v>2004</v>
      </c>
      <c r="K684" s="500" t="s">
        <v>2060</v>
      </c>
      <c r="L684" s="501" t="s">
        <v>2007</v>
      </c>
      <c r="M684" s="499" t="str">
        <f>IF(Tabla1[[#This Row],[Descripción]]="","",_xlfn.XLOOKUP(Tabla1[[#This Row],[Descripción]],Tabla10[Descripción],Tabla10[Unidad de Medida],"",0))</f>
        <v>Depósito</v>
      </c>
      <c r="N684" s="509">
        <v>4</v>
      </c>
      <c r="O684" s="511">
        <f>IF(Tabla1[[#This Row],[Descripción]]="","",_xlfn.XLOOKUP(Tabla1[[#This Row],[Descripción]],Tabla10[Descripción],Tabla10[Precio Unitario],0))</f>
        <v>1900</v>
      </c>
      <c r="P684" s="511">
        <f>IF(Tabla1[[#This Row],[Cantidad de Insumos]]="","",Tabla1[[#This Row],[Precio Unitario]]*Tabla1[[#This Row],[Cantidad de Insumos]])</f>
        <v>7600</v>
      </c>
      <c r="Q684" s="511" t="str">
        <f>IF(Tabla1[[#This Row],[Descripción]]="","",_xlfn.XLOOKUP(Tabla1[[#This Row],[Descripción]],Tabla10[Descripción],Tabla10[CODIGO PRESUPUESTARIO],0))</f>
        <v>2.2.3.1.01</v>
      </c>
      <c r="R684" s="500" t="s">
        <v>2001</v>
      </c>
    </row>
    <row r="685" spans="2:18" ht="25.5">
      <c r="B685" s="190" t="e">
        <f>IF('Formulario PPGR3'!$G685="","",CONCATENATE('Formulario PPGR3'!$C685,".",'Formulario PPGR3'!$D685,".",'Formulario PPGR3'!$E685,".",'Formulario PPGR3'!$F685))</f>
        <v>#REF!</v>
      </c>
      <c r="C685" s="190" t="e">
        <f>IF('Formulario PPGR3'!$G685="","",'Formulario PPGR1'!#REF!)</f>
        <v>#REF!</v>
      </c>
      <c r="D685" s="190" t="e">
        <f>IF('Formulario PPGR3'!$G685="","",'Formulario PPGR1'!#REF!)</f>
        <v>#REF!</v>
      </c>
      <c r="E685" s="190" t="e">
        <f>IF('Formulario PPGR3'!$G685="","",'Formulario PPGR1'!#REF!)</f>
        <v>#REF!</v>
      </c>
      <c r="F685" s="190" t="e">
        <f>IF('Formulario PPGR3'!$G685="","",'Formulario PPGR1'!#REF!)</f>
        <v>#REF!</v>
      </c>
      <c r="G685" s="507" t="s">
        <v>1132</v>
      </c>
      <c r="H685" s="497" t="str" cm="1">
        <f t="array" ref="H685">IF(Tabla1[[#This Row],[Código_Actividad]]="","",_xlfn.XLOOKUP(Tabla1[[#This Row],[Código_Actividad]],CodigoActividad,Tabla2[Actividades Programables Presupuestables],"",0))</f>
        <v>Seguimiento a la  expansión de las Centrales de Unidosis en 2 CEAS</v>
      </c>
      <c r="I685" s="498">
        <f>IFERROR(VLOOKUP('Formulario PPGR3'!$G685,'Formulario PPGR2'!$H$9:$V$721,15,FALSE),"")</f>
        <v>2</v>
      </c>
      <c r="J685" s="502" t="s">
        <v>2002</v>
      </c>
      <c r="K685" s="500" t="s">
        <v>2061</v>
      </c>
      <c r="L685" s="501" t="s">
        <v>2003</v>
      </c>
      <c r="M685" s="499" t="str">
        <f>IF(Tabla1[[#This Row],[Descripción]]="","",_xlfn.XLOOKUP(Tabla1[[#This Row],[Descripción]],Tabla10[Descripción],Tabla10[Unidad de Medida],"",0))</f>
        <v>galon</v>
      </c>
      <c r="N685" s="509">
        <v>20</v>
      </c>
      <c r="O685" s="511">
        <f>IF(Tabla1[[#This Row],[Descripción]]="","",_xlfn.XLOOKUP(Tabla1[[#This Row],[Descripción]],Tabla10[Descripción],Tabla10[Precio Unitario],0))</f>
        <v>240</v>
      </c>
      <c r="P685" s="511">
        <f>IF(Tabla1[[#This Row],[Cantidad de Insumos]]="","",Tabla1[[#This Row],[Precio Unitario]]*Tabla1[[#This Row],[Cantidad de Insumos]])</f>
        <v>4800</v>
      </c>
      <c r="Q685" s="511" t="str">
        <f>IF(Tabla1[[#This Row],[Descripción]]="","",_xlfn.XLOOKUP(Tabla1[[#This Row],[Descripción]],Tabla10[Descripción],Tabla10[CODIGO PRESUPUESTARIO],0))</f>
        <v>2.3.7.1.02</v>
      </c>
      <c r="R685" s="500" t="s">
        <v>2001</v>
      </c>
    </row>
    <row r="686" spans="2:18" ht="25.5">
      <c r="B686" s="190" t="e">
        <f>IF('Formulario PPGR3'!$G686="","",CONCATENATE('Formulario PPGR3'!$C686,".",'Formulario PPGR3'!$D686,".",'Formulario PPGR3'!$E686,".",'Formulario PPGR3'!$F686))</f>
        <v>#REF!</v>
      </c>
      <c r="C686" s="190" t="e">
        <f>IF('Formulario PPGR3'!$G686="","",'Formulario PPGR1'!#REF!)</f>
        <v>#REF!</v>
      </c>
      <c r="D686" s="190" t="e">
        <f>IF('Formulario PPGR3'!$G686="","",'Formulario PPGR1'!#REF!)</f>
        <v>#REF!</v>
      </c>
      <c r="E686" s="190" t="e">
        <f>IF('Formulario PPGR3'!$G686="","",'Formulario PPGR1'!#REF!)</f>
        <v>#REF!</v>
      </c>
      <c r="F686" s="190" t="e">
        <f>IF('Formulario PPGR3'!$G686="","",'Formulario PPGR1'!#REF!)</f>
        <v>#REF!</v>
      </c>
      <c r="G686" s="507" t="s">
        <v>1136</v>
      </c>
      <c r="H686" s="497" t="str" cm="1">
        <f t="array" ref="H686">IF(Tabla1[[#This Row],[Código_Actividad]]="","",_xlfn.XLOOKUP(Tabla1[[#This Row],[Código_Actividad]],CodigoActividad,Tabla2[Actividades Programables Presupuestables],"",0))</f>
        <v>Fortalecimiento para el traslado seguro del neonato de alto riesgo</v>
      </c>
      <c r="I686" s="498">
        <f>IFERROR(VLOOKUP('Formulario PPGR3'!$G686,'Formulario PPGR2'!$H$9:$V$721,15,FALSE),"")</f>
        <v>2</v>
      </c>
      <c r="J686" s="502" t="s">
        <v>2004</v>
      </c>
      <c r="K686" s="500" t="s">
        <v>2060</v>
      </c>
      <c r="L686" s="501" t="s">
        <v>2006</v>
      </c>
      <c r="M686" s="499" t="str">
        <f>IF(Tabla1[[#This Row],[Descripción]]="","",_xlfn.XLOOKUP(Tabla1[[#This Row],[Descripción]],Tabla10[Descripción],Tabla10[Unidad de Medida],"",0))</f>
        <v>Depósito</v>
      </c>
      <c r="N686" s="509">
        <v>2</v>
      </c>
      <c r="O686" s="511">
        <f>IF(Tabla1[[#This Row],[Descripción]]="","",_xlfn.XLOOKUP(Tabla1[[#This Row],[Descripción]],Tabla10[Descripción],Tabla10[Precio Unitario],0))</f>
        <v>1700</v>
      </c>
      <c r="P686" s="511">
        <f>IF(Tabla1[[#This Row],[Cantidad de Insumos]]="","",Tabla1[[#This Row],[Precio Unitario]]*Tabla1[[#This Row],[Cantidad de Insumos]])</f>
        <v>3400</v>
      </c>
      <c r="Q686" s="511" t="str">
        <f>IF(Tabla1[[#This Row],[Descripción]]="","",_xlfn.XLOOKUP(Tabla1[[#This Row],[Descripción]],Tabla10[Descripción],Tabla10[CODIGO PRESUPUESTARIO],0))</f>
        <v>2.2.3.1.01</v>
      </c>
      <c r="R686" s="500" t="s">
        <v>2001</v>
      </c>
    </row>
    <row r="687" spans="2:18" ht="25.5">
      <c r="B687" s="190" t="e">
        <f>IF('Formulario PPGR3'!$G687="","",CONCATENATE('Formulario PPGR3'!$C687,".",'Formulario PPGR3'!$D687,".",'Formulario PPGR3'!$E687,".",'Formulario PPGR3'!$F687))</f>
        <v>#REF!</v>
      </c>
      <c r="C687" s="190" t="e">
        <f>IF('Formulario PPGR3'!$G687="","",'Formulario PPGR1'!#REF!)</f>
        <v>#REF!</v>
      </c>
      <c r="D687" s="190" t="e">
        <f>IF('Formulario PPGR3'!$G687="","",'Formulario PPGR1'!#REF!)</f>
        <v>#REF!</v>
      </c>
      <c r="E687" s="190" t="e">
        <f>IF('Formulario PPGR3'!$G687="","",'Formulario PPGR1'!#REF!)</f>
        <v>#REF!</v>
      </c>
      <c r="F687" s="190" t="e">
        <f>IF('Formulario PPGR3'!$G687="","",'Formulario PPGR1'!#REF!)</f>
        <v>#REF!</v>
      </c>
      <c r="G687" s="507" t="s">
        <v>1136</v>
      </c>
      <c r="H687" s="497" t="str" cm="1">
        <f t="array" ref="H687">IF(Tabla1[[#This Row],[Código_Actividad]]="","",_xlfn.XLOOKUP(Tabla1[[#This Row],[Código_Actividad]],CodigoActividad,Tabla2[Actividades Programables Presupuestables],"",0))</f>
        <v>Fortalecimiento para el traslado seguro del neonato de alto riesgo</v>
      </c>
      <c r="I687" s="498">
        <f>IFERROR(VLOOKUP('Formulario PPGR3'!$G687,'Formulario PPGR2'!$H$9:$V$721,15,FALSE),"")</f>
        <v>2</v>
      </c>
      <c r="J687" s="502" t="s">
        <v>2004</v>
      </c>
      <c r="K687" s="500" t="s">
        <v>2060</v>
      </c>
      <c r="L687" s="501" t="s">
        <v>2007</v>
      </c>
      <c r="M687" s="499" t="str">
        <f>IF(Tabla1[[#This Row],[Descripción]]="","",_xlfn.XLOOKUP(Tabla1[[#This Row],[Descripción]],Tabla10[Descripción],Tabla10[Unidad de Medida],"",0))</f>
        <v>Depósito</v>
      </c>
      <c r="N687" s="509">
        <v>4</v>
      </c>
      <c r="O687" s="511">
        <f>IF(Tabla1[[#This Row],[Descripción]]="","",_xlfn.XLOOKUP(Tabla1[[#This Row],[Descripción]],Tabla10[Descripción],Tabla10[Precio Unitario],0))</f>
        <v>1900</v>
      </c>
      <c r="P687" s="511">
        <f>IF(Tabla1[[#This Row],[Cantidad de Insumos]]="","",Tabla1[[#This Row],[Precio Unitario]]*Tabla1[[#This Row],[Cantidad de Insumos]])</f>
        <v>7600</v>
      </c>
      <c r="Q687" s="511" t="str">
        <f>IF(Tabla1[[#This Row],[Descripción]]="","",_xlfn.XLOOKUP(Tabla1[[#This Row],[Descripción]],Tabla10[Descripción],Tabla10[CODIGO PRESUPUESTARIO],0))</f>
        <v>2.2.3.1.01</v>
      </c>
      <c r="R687" s="500" t="s">
        <v>2001</v>
      </c>
    </row>
    <row r="688" spans="2:18" ht="25.5">
      <c r="B688" s="190" t="e">
        <f>IF('Formulario PPGR3'!$G688="","",CONCATENATE('Formulario PPGR3'!$C688,".",'Formulario PPGR3'!$D688,".",'Formulario PPGR3'!$E688,".",'Formulario PPGR3'!$F688))</f>
        <v>#REF!</v>
      </c>
      <c r="C688" s="190" t="e">
        <f>IF('Formulario PPGR3'!$G688="","",'Formulario PPGR1'!#REF!)</f>
        <v>#REF!</v>
      </c>
      <c r="D688" s="190" t="e">
        <f>IF('Formulario PPGR3'!$G688="","",'Formulario PPGR1'!#REF!)</f>
        <v>#REF!</v>
      </c>
      <c r="E688" s="190" t="e">
        <f>IF('Formulario PPGR3'!$G688="","",'Formulario PPGR1'!#REF!)</f>
        <v>#REF!</v>
      </c>
      <c r="F688" s="190" t="e">
        <f>IF('Formulario PPGR3'!$G688="","",'Formulario PPGR1'!#REF!)</f>
        <v>#REF!</v>
      </c>
      <c r="G688" s="507" t="s">
        <v>1136</v>
      </c>
      <c r="H688" s="497" t="str" cm="1">
        <f t="array" ref="H688">IF(Tabla1[[#This Row],[Código_Actividad]]="","",_xlfn.XLOOKUP(Tabla1[[#This Row],[Código_Actividad]],CodigoActividad,Tabla2[Actividades Programables Presupuestables],"",0))</f>
        <v>Fortalecimiento para el traslado seguro del neonato de alto riesgo</v>
      </c>
      <c r="I688" s="498">
        <f>IFERROR(VLOOKUP('Formulario PPGR3'!$G688,'Formulario PPGR2'!$H$9:$V$721,15,FALSE),"")</f>
        <v>2</v>
      </c>
      <c r="J688" s="502" t="s">
        <v>2002</v>
      </c>
      <c r="K688" s="500" t="s">
        <v>2061</v>
      </c>
      <c r="L688" s="501" t="s">
        <v>2003</v>
      </c>
      <c r="M688" s="499" t="str">
        <f>IF(Tabla1[[#This Row],[Descripción]]="","",_xlfn.XLOOKUP(Tabla1[[#This Row],[Descripción]],Tabla10[Descripción],Tabla10[Unidad de Medida],"",0))</f>
        <v>galon</v>
      </c>
      <c r="N688" s="509">
        <v>20</v>
      </c>
      <c r="O688" s="511">
        <f>IF(Tabla1[[#This Row],[Descripción]]="","",_xlfn.XLOOKUP(Tabla1[[#This Row],[Descripción]],Tabla10[Descripción],Tabla10[Precio Unitario],0))</f>
        <v>240</v>
      </c>
      <c r="P688" s="511">
        <f>IF(Tabla1[[#This Row],[Cantidad de Insumos]]="","",Tabla1[[#This Row],[Precio Unitario]]*Tabla1[[#This Row],[Cantidad de Insumos]])</f>
        <v>4800</v>
      </c>
      <c r="Q688" s="511" t="str">
        <f>IF(Tabla1[[#This Row],[Descripción]]="","",_xlfn.XLOOKUP(Tabla1[[#This Row],[Descripción]],Tabla10[Descripción],Tabla10[CODIGO PRESUPUESTARIO],0))</f>
        <v>2.3.7.1.02</v>
      </c>
      <c r="R688" s="500" t="s">
        <v>2001</v>
      </c>
    </row>
    <row r="689" spans="2:18" ht="38.25">
      <c r="B689" s="190" t="e">
        <f>IF('Formulario PPGR3'!$G689="","",CONCATENATE('Formulario PPGR3'!$C689,".",'Formulario PPGR3'!$D689,".",'Formulario PPGR3'!$E689,".",'Formulario PPGR3'!$F689))</f>
        <v>#REF!</v>
      </c>
      <c r="C689" s="190" t="e">
        <f>IF('Formulario PPGR3'!$G689="","",'Formulario PPGR1'!#REF!)</f>
        <v>#REF!</v>
      </c>
      <c r="D689" s="190" t="e">
        <f>IF('Formulario PPGR3'!$G689="","",'Formulario PPGR1'!#REF!)</f>
        <v>#REF!</v>
      </c>
      <c r="E689" s="190" t="e">
        <f>IF('Formulario PPGR3'!$G689="","",'Formulario PPGR1'!#REF!)</f>
        <v>#REF!</v>
      </c>
      <c r="F689" s="190" t="e">
        <f>IF('Formulario PPGR3'!$G689="","",'Formulario PPGR1'!#REF!)</f>
        <v>#REF!</v>
      </c>
      <c r="G689" s="507" t="s">
        <v>1138</v>
      </c>
      <c r="H689" s="497" t="str" cm="1">
        <f t="array" ref="H689">IF(Tabla1[[#This Row],[Código_Actividad]]="","",_xlfn.XLOOKUP(Tabla1[[#This Row],[Código_Actividad]],CodigoActividad,Tabla2[Actividades Programables Presupuestables],"",0))</f>
        <v>Fortalecimiento de las competencias del personal de salud en Atención Inmediata al Recién Nacido en 2 Servicios Regionales de Salud</v>
      </c>
      <c r="I689" s="498">
        <f>IFERROR(VLOOKUP('Formulario PPGR3'!$G689,'Formulario PPGR2'!$H$9:$V$721,15,FALSE),"")</f>
        <v>2</v>
      </c>
      <c r="J689" s="502" t="s">
        <v>2004</v>
      </c>
      <c r="K689" s="500" t="s">
        <v>2060</v>
      </c>
      <c r="L689" s="501" t="s">
        <v>2006</v>
      </c>
      <c r="M689" s="499" t="str">
        <f>IF(Tabla1[[#This Row],[Descripción]]="","",_xlfn.XLOOKUP(Tabla1[[#This Row],[Descripción]],Tabla10[Descripción],Tabla10[Unidad de Medida],"",0))</f>
        <v>Depósito</v>
      </c>
      <c r="N689" s="509">
        <v>2</v>
      </c>
      <c r="O689" s="511">
        <f>IF(Tabla1[[#This Row],[Descripción]]="","",_xlfn.XLOOKUP(Tabla1[[#This Row],[Descripción]],Tabla10[Descripción],Tabla10[Precio Unitario],0))</f>
        <v>1700</v>
      </c>
      <c r="P689" s="511">
        <f>IF(Tabla1[[#This Row],[Cantidad de Insumos]]="","",Tabla1[[#This Row],[Precio Unitario]]*Tabla1[[#This Row],[Cantidad de Insumos]])</f>
        <v>3400</v>
      </c>
      <c r="Q689" s="511" t="str">
        <f>IF(Tabla1[[#This Row],[Descripción]]="","",_xlfn.XLOOKUP(Tabla1[[#This Row],[Descripción]],Tabla10[Descripción],Tabla10[CODIGO PRESUPUESTARIO],0))</f>
        <v>2.2.3.1.01</v>
      </c>
      <c r="R689" s="500" t="s">
        <v>2001</v>
      </c>
    </row>
    <row r="690" spans="2:18" ht="38.25">
      <c r="B690" s="190" t="e">
        <f>IF('Formulario PPGR3'!$G690="","",CONCATENATE('Formulario PPGR3'!$C690,".",'Formulario PPGR3'!$D690,".",'Formulario PPGR3'!$E690,".",'Formulario PPGR3'!$F690))</f>
        <v>#REF!</v>
      </c>
      <c r="C690" s="190" t="e">
        <f>IF('Formulario PPGR3'!$G690="","",'Formulario PPGR1'!#REF!)</f>
        <v>#REF!</v>
      </c>
      <c r="D690" s="190" t="e">
        <f>IF('Formulario PPGR3'!$G690="","",'Formulario PPGR1'!#REF!)</f>
        <v>#REF!</v>
      </c>
      <c r="E690" s="190" t="e">
        <f>IF('Formulario PPGR3'!$G690="","",'Formulario PPGR1'!#REF!)</f>
        <v>#REF!</v>
      </c>
      <c r="F690" s="190" t="e">
        <f>IF('Formulario PPGR3'!$G690="","",'Formulario PPGR1'!#REF!)</f>
        <v>#REF!</v>
      </c>
      <c r="G690" s="507" t="s">
        <v>1138</v>
      </c>
      <c r="H690" s="497" t="str" cm="1">
        <f t="array" ref="H690">IF(Tabla1[[#This Row],[Código_Actividad]]="","",_xlfn.XLOOKUP(Tabla1[[#This Row],[Código_Actividad]],CodigoActividad,Tabla2[Actividades Programables Presupuestables],"",0))</f>
        <v>Fortalecimiento de las competencias del personal de salud en Atención Inmediata al Recién Nacido en 2 Servicios Regionales de Salud</v>
      </c>
      <c r="I690" s="498">
        <f>IFERROR(VLOOKUP('Formulario PPGR3'!$G690,'Formulario PPGR2'!$H$9:$V$721,15,FALSE),"")</f>
        <v>2</v>
      </c>
      <c r="J690" s="502" t="s">
        <v>2004</v>
      </c>
      <c r="K690" s="500" t="s">
        <v>2060</v>
      </c>
      <c r="L690" s="501" t="s">
        <v>2007</v>
      </c>
      <c r="M690" s="499" t="str">
        <f>IF(Tabla1[[#This Row],[Descripción]]="","",_xlfn.XLOOKUP(Tabla1[[#This Row],[Descripción]],Tabla10[Descripción],Tabla10[Unidad de Medida],"",0))</f>
        <v>Depósito</v>
      </c>
      <c r="N690" s="509">
        <v>4</v>
      </c>
      <c r="O690" s="511">
        <f>IF(Tabla1[[#This Row],[Descripción]]="","",_xlfn.XLOOKUP(Tabla1[[#This Row],[Descripción]],Tabla10[Descripción],Tabla10[Precio Unitario],0))</f>
        <v>1900</v>
      </c>
      <c r="P690" s="511">
        <f>IF(Tabla1[[#This Row],[Cantidad de Insumos]]="","",Tabla1[[#This Row],[Precio Unitario]]*Tabla1[[#This Row],[Cantidad de Insumos]])</f>
        <v>7600</v>
      </c>
      <c r="Q690" s="511" t="str">
        <f>IF(Tabla1[[#This Row],[Descripción]]="","",_xlfn.XLOOKUP(Tabla1[[#This Row],[Descripción]],Tabla10[Descripción],Tabla10[CODIGO PRESUPUESTARIO],0))</f>
        <v>2.2.3.1.01</v>
      </c>
      <c r="R690" s="500" t="s">
        <v>2001</v>
      </c>
    </row>
    <row r="691" spans="2:18" ht="38.25">
      <c r="B691" s="190" t="e">
        <f>IF('Formulario PPGR3'!$G691="","",CONCATENATE('Formulario PPGR3'!$C691,".",'Formulario PPGR3'!$D691,".",'Formulario PPGR3'!$E691,".",'Formulario PPGR3'!$F691))</f>
        <v>#REF!</v>
      </c>
      <c r="C691" s="190" t="e">
        <f>IF('Formulario PPGR3'!$G691="","",'Formulario PPGR1'!#REF!)</f>
        <v>#REF!</v>
      </c>
      <c r="D691" s="190" t="e">
        <f>IF('Formulario PPGR3'!$G691="","",'Formulario PPGR1'!#REF!)</f>
        <v>#REF!</v>
      </c>
      <c r="E691" s="190" t="e">
        <f>IF('Formulario PPGR3'!$G691="","",'Formulario PPGR1'!#REF!)</f>
        <v>#REF!</v>
      </c>
      <c r="F691" s="190" t="e">
        <f>IF('Formulario PPGR3'!$G691="","",'Formulario PPGR1'!#REF!)</f>
        <v>#REF!</v>
      </c>
      <c r="G691" s="507" t="s">
        <v>1138</v>
      </c>
      <c r="H691" s="497" t="str" cm="1">
        <f t="array" ref="H691">IF(Tabla1[[#This Row],[Código_Actividad]]="","",_xlfn.XLOOKUP(Tabla1[[#This Row],[Código_Actividad]],CodigoActividad,Tabla2[Actividades Programables Presupuestables],"",0))</f>
        <v>Fortalecimiento de las competencias del personal de salud en Atención Inmediata al Recién Nacido en 2 Servicios Regionales de Salud</v>
      </c>
      <c r="I691" s="498">
        <f>IFERROR(VLOOKUP('Formulario PPGR3'!$G691,'Formulario PPGR2'!$H$9:$V$721,15,FALSE),"")</f>
        <v>2</v>
      </c>
      <c r="J691" s="502" t="s">
        <v>2002</v>
      </c>
      <c r="K691" s="500" t="s">
        <v>2061</v>
      </c>
      <c r="L691" s="501" t="s">
        <v>2003</v>
      </c>
      <c r="M691" s="499" t="str">
        <f>IF(Tabla1[[#This Row],[Descripción]]="","",_xlfn.XLOOKUP(Tabla1[[#This Row],[Descripción]],Tabla10[Descripción],Tabla10[Unidad de Medida],"",0))</f>
        <v>galon</v>
      </c>
      <c r="N691" s="509">
        <v>20</v>
      </c>
      <c r="O691" s="511">
        <f>IF(Tabla1[[#This Row],[Descripción]]="","",_xlfn.XLOOKUP(Tabla1[[#This Row],[Descripción]],Tabla10[Descripción],Tabla10[Precio Unitario],0))</f>
        <v>240</v>
      </c>
      <c r="P691" s="511">
        <f>IF(Tabla1[[#This Row],[Cantidad de Insumos]]="","",Tabla1[[#This Row],[Precio Unitario]]*Tabla1[[#This Row],[Cantidad de Insumos]])</f>
        <v>4800</v>
      </c>
      <c r="Q691" s="511" t="str">
        <f>IF(Tabla1[[#This Row],[Descripción]]="","",_xlfn.XLOOKUP(Tabla1[[#This Row],[Descripción]],Tabla10[Descripción],Tabla10[CODIGO PRESUPUESTARIO],0))</f>
        <v>2.3.7.1.02</v>
      </c>
      <c r="R691" s="500" t="s">
        <v>2001</v>
      </c>
    </row>
    <row r="692" spans="2:18" ht="38.25">
      <c r="B692" s="190" t="e">
        <f>IF('Formulario PPGR3'!$G692="","",CONCATENATE('Formulario PPGR3'!$C692,".",'Formulario PPGR3'!$D692,".",'Formulario PPGR3'!$E692,".",'Formulario PPGR3'!$F692))</f>
        <v>#REF!</v>
      </c>
      <c r="C692" s="190" t="e">
        <f>IF('Formulario PPGR3'!$G692="","",'Formulario PPGR1'!#REF!)</f>
        <v>#REF!</v>
      </c>
      <c r="D692" s="190" t="e">
        <f>IF('Formulario PPGR3'!$G692="","",'Formulario PPGR1'!#REF!)</f>
        <v>#REF!</v>
      </c>
      <c r="E692" s="190" t="e">
        <f>IF('Formulario PPGR3'!$G692="","",'Formulario PPGR1'!#REF!)</f>
        <v>#REF!</v>
      </c>
      <c r="F692" s="190" t="e">
        <f>IF('Formulario PPGR3'!$G692="","",'Formulario PPGR1'!#REF!)</f>
        <v>#REF!</v>
      </c>
      <c r="G692" s="507" t="s">
        <v>1140</v>
      </c>
      <c r="H692" s="497" t="str" cm="1">
        <f t="array" ref="H692">IF(Tabla1[[#This Row],[Código_Actividad]]="","",_xlfn.XLOOKUP(Tabla1[[#This Row],[Código_Actividad]],CodigoActividad,Tabla2[Actividades Programables Presupuestables],"",0))</f>
        <v>Fortalecimiento de las competencias del personal de salud en uso de hemoderivados en recién nacido por la SIBEN</v>
      </c>
      <c r="I692" s="498">
        <f>IFERROR(VLOOKUP('Formulario PPGR3'!$G692,'Formulario PPGR2'!$H$9:$V$721,15,FALSE),"")</f>
        <v>1</v>
      </c>
      <c r="J692" s="504" t="s">
        <v>1999</v>
      </c>
      <c r="K692" s="500" t="str">
        <f>IF(Tabla1[[#This Row],[Insumos]]="","",_xlfn.XLOOKUP(Tabla1[[#This Row],[Insumos]],Tabla10[Insumo],Tabla10[InsumoAbrev],"",0))</f>
        <v>lsAlimentosyBebidas</v>
      </c>
      <c r="L692" s="501" t="s">
        <v>2053</v>
      </c>
      <c r="M692" s="499" t="str">
        <f>IF(Tabla1[[#This Row],[Descripción]]="","",_xlfn.XLOOKUP(Tabla1[[#This Row],[Descripción]],Tabla10[Descripción],Tabla10[Unidad de Medida],"",0))</f>
        <v>unidad</v>
      </c>
      <c r="N692" s="509">
        <v>6</v>
      </c>
      <c r="O692" s="511">
        <f>IF(Tabla1[[#This Row],[Descripción]]="","",_xlfn.XLOOKUP(Tabla1[[#This Row],[Descripción]],Tabla10[Descripción],Tabla10[Precio Unitario],0))</f>
        <v>30975</v>
      </c>
      <c r="P692" s="511">
        <f>IF(Tabla1[[#This Row],[Cantidad de Insumos]]="","",Tabla1[[#This Row],[Precio Unitario]]*Tabla1[[#This Row],[Cantidad de Insumos]])</f>
        <v>185850</v>
      </c>
      <c r="Q692" s="511" t="str">
        <f>IF(Tabla1[[#This Row],[Descripción]]="","",_xlfn.XLOOKUP(Tabla1[[#This Row],[Descripción]],Tabla10[Descripción],Tabla10[CODIGO PRESUPUESTARIO],0))</f>
        <v>2.3.1.1.01</v>
      </c>
      <c r="R692" s="500" t="s">
        <v>2001</v>
      </c>
    </row>
    <row r="693" spans="2:18" ht="38.25">
      <c r="B693" s="190" t="e">
        <f>IF('Formulario PPGR3'!$G693="","",CONCATENATE('Formulario PPGR3'!$C693,".",'Formulario PPGR3'!$D693,".",'Formulario PPGR3'!$E693,".",'Formulario PPGR3'!$F693))</f>
        <v>#REF!</v>
      </c>
      <c r="C693" s="190" t="e">
        <f>IF('Formulario PPGR3'!$G693="","",'Formulario PPGR1'!#REF!)</f>
        <v>#REF!</v>
      </c>
      <c r="D693" s="190" t="e">
        <f>IF('Formulario PPGR3'!$G693="","",'Formulario PPGR1'!#REF!)</f>
        <v>#REF!</v>
      </c>
      <c r="E693" s="190" t="e">
        <f>IF('Formulario PPGR3'!$G693="","",'Formulario PPGR1'!#REF!)</f>
        <v>#REF!</v>
      </c>
      <c r="F693" s="190" t="e">
        <f>IF('Formulario PPGR3'!$G693="","",'Formulario PPGR1'!#REF!)</f>
        <v>#REF!</v>
      </c>
      <c r="G693" s="507" t="s">
        <v>1140</v>
      </c>
      <c r="H693" s="497" t="str" cm="1">
        <f t="array" ref="H693">IF(Tabla1[[#This Row],[Código_Actividad]]="","",_xlfn.XLOOKUP(Tabla1[[#This Row],[Código_Actividad]],CodigoActividad,Tabla2[Actividades Programables Presupuestables],"",0))</f>
        <v>Fortalecimiento de las competencias del personal de salud en uso de hemoderivados en recién nacido por la SIBEN</v>
      </c>
      <c r="I693" s="498">
        <f>IFERROR(VLOOKUP('Formulario PPGR3'!$G693,'Formulario PPGR2'!$H$9:$V$721,15,FALSE),"")</f>
        <v>1</v>
      </c>
      <c r="J693" s="504" t="s">
        <v>2035</v>
      </c>
      <c r="K693" s="500" t="str">
        <f>IF(Tabla1[[#This Row],[Insumos]]="","",_xlfn.XLOOKUP(Tabla1[[#This Row],[Insumos]],Tabla10[Insumo],Tabla10[InsumoAbrev],"",0))</f>
        <v>lsEventosGenerales</v>
      </c>
      <c r="L693" s="501" t="s">
        <v>2037</v>
      </c>
      <c r="M693" s="499" t="str">
        <f>IF(Tabla1[[#This Row],[Descripción]]="","",_xlfn.XLOOKUP(Tabla1[[#This Row],[Descripción]],Tabla10[Descripción],Tabla10[Unidad de Medida],"",0))</f>
        <v>unidad</v>
      </c>
      <c r="N693" s="509">
        <v>3</v>
      </c>
      <c r="O693" s="511">
        <f>IF(Tabla1[[#This Row],[Descripción]]="","",_xlfn.XLOOKUP(Tabla1[[#This Row],[Descripción]],Tabla10[Descripción],Tabla10[Precio Unitario],0))</f>
        <v>220917.38</v>
      </c>
      <c r="P693" s="511">
        <f>IF(Tabla1[[#This Row],[Cantidad de Insumos]]="","",Tabla1[[#This Row],[Precio Unitario]]*Tabla1[[#This Row],[Cantidad de Insumos]])</f>
        <v>662752.14</v>
      </c>
      <c r="Q693" s="511" t="str">
        <f>IF(Tabla1[[#This Row],[Descripción]]="","",_xlfn.XLOOKUP(Tabla1[[#This Row],[Descripción]],Tabla10[Descripción],Tabla10[CODIGO PRESUPUESTARIO],0))</f>
        <v>2.2.8.6.01</v>
      </c>
      <c r="R693" s="500" t="s">
        <v>2001</v>
      </c>
    </row>
    <row r="694" spans="2:18" ht="38.25">
      <c r="B694" s="190" t="e">
        <f>IF('Formulario PPGR3'!$G694="","",CONCATENATE('Formulario PPGR3'!$C694,".",'Formulario PPGR3'!$D694,".",'Formulario PPGR3'!$E694,".",'Formulario PPGR3'!$F694))</f>
        <v>#REF!</v>
      </c>
      <c r="C694" s="190" t="e">
        <f>IF('Formulario PPGR3'!$G694="","",'Formulario PPGR1'!#REF!)</f>
        <v>#REF!</v>
      </c>
      <c r="D694" s="190" t="e">
        <f>IF('Formulario PPGR3'!$G694="","",'Formulario PPGR1'!#REF!)</f>
        <v>#REF!</v>
      </c>
      <c r="E694" s="190" t="e">
        <f>IF('Formulario PPGR3'!$G694="","",'Formulario PPGR1'!#REF!)</f>
        <v>#REF!</v>
      </c>
      <c r="F694" s="190" t="e">
        <f>IF('Formulario PPGR3'!$G694="","",'Formulario PPGR1'!#REF!)</f>
        <v>#REF!</v>
      </c>
      <c r="G694" s="507" t="s">
        <v>1140</v>
      </c>
      <c r="H694" s="497" t="str" cm="1">
        <f t="array" ref="H694">IF(Tabla1[[#This Row],[Código_Actividad]]="","",_xlfn.XLOOKUP(Tabla1[[#This Row],[Código_Actividad]],CodigoActividad,Tabla2[Actividades Programables Presupuestables],"",0))</f>
        <v>Fortalecimiento de las competencias del personal de salud en uso de hemoderivados en recién nacido por la SIBEN</v>
      </c>
      <c r="I694" s="498">
        <f>IFERROR(VLOOKUP('Formulario PPGR3'!$G694,'Formulario PPGR2'!$H$9:$V$721,15,FALSE),"")</f>
        <v>1</v>
      </c>
      <c r="J694" s="504" t="s">
        <v>2035</v>
      </c>
      <c r="K694" s="500" t="str">
        <f>IF(Tabla1[[#This Row],[Insumos]]="","",_xlfn.XLOOKUP(Tabla1[[#This Row],[Insumos]],Tabla10[Insumo],Tabla10[InsumoAbrev],"",0))</f>
        <v>lsEventosGenerales</v>
      </c>
      <c r="L694" s="501" t="s">
        <v>2074</v>
      </c>
      <c r="M694" s="499" t="str">
        <f>IF(Tabla1[[#This Row],[Descripción]]="","",_xlfn.XLOOKUP(Tabla1[[#This Row],[Descripción]],Tabla10[Descripción],Tabla10[Unidad de Medida],"",0))</f>
        <v>unidad</v>
      </c>
      <c r="N694" s="509">
        <v>3</v>
      </c>
      <c r="O694" s="511">
        <f>IF(Tabla1[[#This Row],[Descripción]]="","",_xlfn.XLOOKUP(Tabla1[[#This Row],[Descripción]],Tabla10[Descripción],Tabla10[Precio Unitario],0))</f>
        <v>7200</v>
      </c>
      <c r="P694" s="511">
        <f>IF(Tabla1[[#This Row],[Cantidad de Insumos]]="","",Tabla1[[#This Row],[Precio Unitario]]*Tabla1[[#This Row],[Cantidad de Insumos]])</f>
        <v>21600</v>
      </c>
      <c r="Q694" s="511" t="str">
        <f>IF(Tabla1[[#This Row],[Descripción]]="","",_xlfn.XLOOKUP(Tabla1[[#This Row],[Descripción]],Tabla10[Descripción],Tabla10[CODIGO PRESUPUESTARIO],0))</f>
        <v>2.2.8.6.01</v>
      </c>
      <c r="R694" s="500" t="s">
        <v>2001</v>
      </c>
    </row>
    <row r="695" spans="2:18" ht="38.25">
      <c r="B695" s="190" t="e">
        <f>IF('Formulario PPGR3'!$G695="","",CONCATENATE('Formulario PPGR3'!$C695,".",'Formulario PPGR3'!$D695,".",'Formulario PPGR3'!$E695,".",'Formulario PPGR3'!$F695))</f>
        <v>#REF!</v>
      </c>
      <c r="C695" s="190" t="e">
        <f>IF('Formulario PPGR3'!$G695="","",'Formulario PPGR1'!#REF!)</f>
        <v>#REF!</v>
      </c>
      <c r="D695" s="190" t="e">
        <f>IF('Formulario PPGR3'!$G695="","",'Formulario PPGR1'!#REF!)</f>
        <v>#REF!</v>
      </c>
      <c r="E695" s="190" t="e">
        <f>IF('Formulario PPGR3'!$G695="","",'Formulario PPGR1'!#REF!)</f>
        <v>#REF!</v>
      </c>
      <c r="F695" s="190" t="e">
        <f>IF('Formulario PPGR3'!$G695="","",'Formulario PPGR1'!#REF!)</f>
        <v>#REF!</v>
      </c>
      <c r="G695" s="507" t="s">
        <v>1140</v>
      </c>
      <c r="H695" s="497" t="str" cm="1">
        <f t="array" ref="H695">IF(Tabla1[[#This Row],[Código_Actividad]]="","",_xlfn.XLOOKUP(Tabla1[[#This Row],[Código_Actividad]],CodigoActividad,Tabla2[Actividades Programables Presupuestables],"",0))</f>
        <v>Fortalecimiento de las competencias del personal de salud en uso de hemoderivados en recién nacido por la SIBEN</v>
      </c>
      <c r="I695" s="498">
        <f>IFERROR(VLOOKUP('Formulario PPGR3'!$G695,'Formulario PPGR2'!$H$9:$V$721,15,FALSE),"")</f>
        <v>1</v>
      </c>
      <c r="J695" s="504" t="s">
        <v>2015</v>
      </c>
      <c r="K695" s="500" t="str">
        <f>IF(Tabla1[[#This Row],[Insumos]]="","",_xlfn.XLOOKUP(Tabla1[[#This Row],[Insumos]],Tabla10[Insumo],Tabla10[InsumoAbrev],"",0))</f>
        <v>lsServiciosTecnicosProfesionales</v>
      </c>
      <c r="L695" s="501" t="s">
        <v>2016</v>
      </c>
      <c r="M695" s="499" t="str">
        <f>IF(Tabla1[[#This Row],[Descripción]]="","",_xlfn.XLOOKUP(Tabla1[[#This Row],[Descripción]],Tabla10[Descripción],Tabla10[Unidad de Medida],"",0))</f>
        <v xml:space="preserve">Cheque </v>
      </c>
      <c r="N695" s="509">
        <v>150</v>
      </c>
      <c r="O695" s="511">
        <f>IF(Tabla1[[#This Row],[Descripción]]="","",_xlfn.XLOOKUP(Tabla1[[#This Row],[Descripción]],Tabla10[Descripción],Tabla10[Precio Unitario],0))</f>
        <v>3000</v>
      </c>
      <c r="P695" s="511">
        <f>IF(Tabla1[[#This Row],[Cantidad de Insumos]]="","",Tabla1[[#This Row],[Precio Unitario]]*Tabla1[[#This Row],[Cantidad de Insumos]])</f>
        <v>450000</v>
      </c>
      <c r="Q695" s="511" t="str">
        <f>IF(Tabla1[[#This Row],[Descripción]]="","",_xlfn.XLOOKUP(Tabla1[[#This Row],[Descripción]],Tabla10[Descripción],Tabla10[CODIGO PRESUPUESTARIO],0))</f>
        <v>2.2.8.7.06</v>
      </c>
      <c r="R695" s="500" t="s">
        <v>2001</v>
      </c>
    </row>
    <row r="696" spans="2:18" ht="38.25">
      <c r="B696" s="190" t="e">
        <f>IF('Formulario PPGR3'!$G696="","",CONCATENATE('Formulario PPGR3'!$C696,".",'Formulario PPGR3'!$D696,".",'Formulario PPGR3'!$E696,".",'Formulario PPGR3'!$F696))</f>
        <v>#REF!</v>
      </c>
      <c r="C696" s="190" t="e">
        <f>IF('Formulario PPGR3'!$G696="","",'Formulario PPGR1'!#REF!)</f>
        <v>#REF!</v>
      </c>
      <c r="D696" s="190" t="e">
        <f>IF('Formulario PPGR3'!$G696="","",'Formulario PPGR1'!#REF!)</f>
        <v>#REF!</v>
      </c>
      <c r="E696" s="190" t="e">
        <f>IF('Formulario PPGR3'!$G696="","",'Formulario PPGR1'!#REF!)</f>
        <v>#REF!</v>
      </c>
      <c r="F696" s="190" t="e">
        <f>IF('Formulario PPGR3'!$G696="","",'Formulario PPGR1'!#REF!)</f>
        <v>#REF!</v>
      </c>
      <c r="G696" s="507" t="s">
        <v>1142</v>
      </c>
      <c r="H696" s="497" t="str" cm="1">
        <f t="array" ref="H696">IF(Tabla1[[#This Row],[Código_Actividad]]="","",_xlfn.XLOOKUP(Tabla1[[#This Row],[Código_Actividad]],CodigoActividad,Tabla2[Actividades Programables Presupuestables],"",0))</f>
        <v xml:space="preserve">Capacitación de Humanización en Salud al personal de enfermería para el acompañamiento de la paciente en centros priorizados. </v>
      </c>
      <c r="I696" s="498">
        <f>IFERROR(VLOOKUP('Formulario PPGR3'!$G696,'Formulario PPGR2'!$H$9:$V$721,15,FALSE),"")</f>
        <v>3</v>
      </c>
      <c r="J696" s="504" t="s">
        <v>1999</v>
      </c>
      <c r="K696" s="500" t="str">
        <f>IF(Tabla1[[#This Row],[Insumos]]="","",_xlfn.XLOOKUP(Tabla1[[#This Row],[Insumos]],Tabla10[Insumo],Tabla10[InsumoAbrev],"",0))</f>
        <v>lsAlimentosyBebidas</v>
      </c>
      <c r="L696" s="501" t="s">
        <v>2053</v>
      </c>
      <c r="M696" s="499" t="str">
        <f>IF(Tabla1[[#This Row],[Descripción]]="","",_xlfn.XLOOKUP(Tabla1[[#This Row],[Descripción]],Tabla10[Descripción],Tabla10[Unidad de Medida],"",0))</f>
        <v>unidad</v>
      </c>
      <c r="N696" s="509">
        <v>6</v>
      </c>
      <c r="O696" s="511">
        <f>IF(Tabla1[[#This Row],[Descripción]]="","",_xlfn.XLOOKUP(Tabla1[[#This Row],[Descripción]],Tabla10[Descripción],Tabla10[Precio Unitario],0))</f>
        <v>30975</v>
      </c>
      <c r="P696" s="511">
        <f>IF(Tabla1[[#This Row],[Cantidad de Insumos]]="","",Tabla1[[#This Row],[Precio Unitario]]*Tabla1[[#This Row],[Cantidad de Insumos]])</f>
        <v>185850</v>
      </c>
      <c r="Q696" s="511" t="str">
        <f>IF(Tabla1[[#This Row],[Descripción]]="","",_xlfn.XLOOKUP(Tabla1[[#This Row],[Descripción]],Tabla10[Descripción],Tabla10[CODIGO PRESUPUESTARIO],0))</f>
        <v>2.3.1.1.01</v>
      </c>
      <c r="R696" s="500" t="s">
        <v>2001</v>
      </c>
    </row>
    <row r="697" spans="2:18" ht="38.25">
      <c r="B697" s="190" t="e">
        <f>IF('Formulario PPGR3'!$G697="","",CONCATENATE('Formulario PPGR3'!$C697,".",'Formulario PPGR3'!$D697,".",'Formulario PPGR3'!$E697,".",'Formulario PPGR3'!$F697))</f>
        <v>#REF!</v>
      </c>
      <c r="C697" s="190" t="e">
        <f>IF('Formulario PPGR3'!$G697="","",'Formulario PPGR1'!#REF!)</f>
        <v>#REF!</v>
      </c>
      <c r="D697" s="190" t="e">
        <f>IF('Formulario PPGR3'!$G697="","",'Formulario PPGR1'!#REF!)</f>
        <v>#REF!</v>
      </c>
      <c r="E697" s="190" t="e">
        <f>IF('Formulario PPGR3'!$G697="","",'Formulario PPGR1'!#REF!)</f>
        <v>#REF!</v>
      </c>
      <c r="F697" s="190" t="e">
        <f>IF('Formulario PPGR3'!$G697="","",'Formulario PPGR1'!#REF!)</f>
        <v>#REF!</v>
      </c>
      <c r="G697" s="507" t="s">
        <v>1142</v>
      </c>
      <c r="H697" s="497" t="str" cm="1">
        <f t="array" ref="H697">IF(Tabla1[[#This Row],[Código_Actividad]]="","",_xlfn.XLOOKUP(Tabla1[[#This Row],[Código_Actividad]],CodigoActividad,Tabla2[Actividades Programables Presupuestables],"",0))</f>
        <v xml:space="preserve">Capacitación de Humanización en Salud al personal de enfermería para el acompañamiento de la paciente en centros priorizados. </v>
      </c>
      <c r="I697" s="498">
        <f>IFERROR(VLOOKUP('Formulario PPGR3'!$G697,'Formulario PPGR2'!$H$9:$V$721,15,FALSE),"")</f>
        <v>3</v>
      </c>
      <c r="J697" s="504" t="s">
        <v>2035</v>
      </c>
      <c r="K697" s="500" t="str">
        <f>IF(Tabla1[[#This Row],[Insumos]]="","",_xlfn.XLOOKUP(Tabla1[[#This Row],[Insumos]],Tabla10[Insumo],Tabla10[InsumoAbrev],"",0))</f>
        <v>lsEventosGenerales</v>
      </c>
      <c r="L697" s="501" t="s">
        <v>2036</v>
      </c>
      <c r="M697" s="499" t="str">
        <f>IF(Tabla1[[#This Row],[Descripción]]="","",_xlfn.XLOOKUP(Tabla1[[#This Row],[Descripción]],Tabla10[Descripción],Tabla10[Unidad de Medida],"",0))</f>
        <v>unidad</v>
      </c>
      <c r="N697" s="509">
        <v>3</v>
      </c>
      <c r="O697" s="511">
        <f>IF(Tabla1[[#This Row],[Descripción]]="","",_xlfn.XLOOKUP(Tabla1[[#This Row],[Descripción]],Tabla10[Descripción],Tabla10[Precio Unitario],0))</f>
        <v>150568.53</v>
      </c>
      <c r="P697" s="511">
        <f>IF(Tabla1[[#This Row],[Cantidad de Insumos]]="","",Tabla1[[#This Row],[Precio Unitario]]*Tabla1[[#This Row],[Cantidad de Insumos]])</f>
        <v>451705.58999999997</v>
      </c>
      <c r="Q697" s="511" t="str">
        <f>IF(Tabla1[[#This Row],[Descripción]]="","",_xlfn.XLOOKUP(Tabla1[[#This Row],[Descripción]],Tabla10[Descripción],Tabla10[CODIGO PRESUPUESTARIO],0))</f>
        <v>2.2.8.6.01</v>
      </c>
      <c r="R697" s="500" t="s">
        <v>2001</v>
      </c>
    </row>
    <row r="698" spans="2:18" ht="38.25">
      <c r="B698" s="190" t="e">
        <f>IF('Formulario PPGR3'!$G698="","",CONCATENATE('Formulario PPGR3'!$C698,".",'Formulario PPGR3'!$D698,".",'Formulario PPGR3'!$E698,".",'Formulario PPGR3'!$F698))</f>
        <v>#REF!</v>
      </c>
      <c r="C698" s="190" t="e">
        <f>IF('Formulario PPGR3'!$G698="","",'Formulario PPGR1'!#REF!)</f>
        <v>#REF!</v>
      </c>
      <c r="D698" s="190" t="e">
        <f>IF('Formulario PPGR3'!$G698="","",'Formulario PPGR1'!#REF!)</f>
        <v>#REF!</v>
      </c>
      <c r="E698" s="190" t="e">
        <f>IF('Formulario PPGR3'!$G698="","",'Formulario PPGR1'!#REF!)</f>
        <v>#REF!</v>
      </c>
      <c r="F698" s="190" t="e">
        <f>IF('Formulario PPGR3'!$G698="","",'Formulario PPGR1'!#REF!)</f>
        <v>#REF!</v>
      </c>
      <c r="G698" s="507" t="s">
        <v>1144</v>
      </c>
      <c r="H698" s="497" t="str" cm="1">
        <f t="array" ref="H698">IF(Tabla1[[#This Row],[Código_Actividad]]="","",_xlfn.XLOOKUP(Tabla1[[#This Row],[Código_Actividad]],CodigoActividad,Tabla2[Actividades Programables Presupuestables],"",0))</f>
        <v>Capacitación al personal de enfermería en la Importancia del Control Prenatal en centros priorizados</v>
      </c>
      <c r="I698" s="498">
        <f>IFERROR(VLOOKUP('Formulario PPGR3'!$G698,'Formulario PPGR2'!$H$9:$V$721,15,FALSE),"")</f>
        <v>3</v>
      </c>
      <c r="J698" s="504" t="s">
        <v>1999</v>
      </c>
      <c r="K698" s="500" t="str">
        <f>IF(Tabla1[[#This Row],[Insumos]]="","",_xlfn.XLOOKUP(Tabla1[[#This Row],[Insumos]],Tabla10[Insumo],Tabla10[InsumoAbrev],"",0))</f>
        <v>lsAlimentosyBebidas</v>
      </c>
      <c r="L698" s="501" t="s">
        <v>2053</v>
      </c>
      <c r="M698" s="499" t="str">
        <f>IF(Tabla1[[#This Row],[Descripción]]="","",_xlfn.XLOOKUP(Tabla1[[#This Row],[Descripción]],Tabla10[Descripción],Tabla10[Unidad de Medida],"",0))</f>
        <v>unidad</v>
      </c>
      <c r="N698" s="509">
        <v>6</v>
      </c>
      <c r="O698" s="511">
        <f>IF(Tabla1[[#This Row],[Descripción]]="","",_xlfn.XLOOKUP(Tabla1[[#This Row],[Descripción]],Tabla10[Descripción],Tabla10[Precio Unitario],0))</f>
        <v>30975</v>
      </c>
      <c r="P698" s="511">
        <f>IF(Tabla1[[#This Row],[Cantidad de Insumos]]="","",Tabla1[[#This Row],[Precio Unitario]]*Tabla1[[#This Row],[Cantidad de Insumos]])</f>
        <v>185850</v>
      </c>
      <c r="Q698" s="511" t="str">
        <f>IF(Tabla1[[#This Row],[Descripción]]="","",_xlfn.XLOOKUP(Tabla1[[#This Row],[Descripción]],Tabla10[Descripción],Tabla10[CODIGO PRESUPUESTARIO],0))</f>
        <v>2.3.1.1.01</v>
      </c>
      <c r="R698" s="500" t="s">
        <v>2001</v>
      </c>
    </row>
    <row r="699" spans="2:18" ht="38.25">
      <c r="B699" s="190" t="e">
        <f>IF('Formulario PPGR3'!$G699="","",CONCATENATE('Formulario PPGR3'!$C699,".",'Formulario PPGR3'!$D699,".",'Formulario PPGR3'!$E699,".",'Formulario PPGR3'!$F699))</f>
        <v>#REF!</v>
      </c>
      <c r="C699" s="190" t="e">
        <f>IF('Formulario PPGR3'!$G699="","",'Formulario PPGR1'!#REF!)</f>
        <v>#REF!</v>
      </c>
      <c r="D699" s="190" t="e">
        <f>IF('Formulario PPGR3'!$G699="","",'Formulario PPGR1'!#REF!)</f>
        <v>#REF!</v>
      </c>
      <c r="E699" s="190" t="e">
        <f>IF('Formulario PPGR3'!$G699="","",'Formulario PPGR1'!#REF!)</f>
        <v>#REF!</v>
      </c>
      <c r="F699" s="190" t="e">
        <f>IF('Formulario PPGR3'!$G699="","",'Formulario PPGR1'!#REF!)</f>
        <v>#REF!</v>
      </c>
      <c r="G699" s="507" t="s">
        <v>1144</v>
      </c>
      <c r="H699" s="497" t="str" cm="1">
        <f t="array" ref="H699">IF(Tabla1[[#This Row],[Código_Actividad]]="","",_xlfn.XLOOKUP(Tabla1[[#This Row],[Código_Actividad]],CodigoActividad,Tabla2[Actividades Programables Presupuestables],"",0))</f>
        <v>Capacitación al personal de enfermería en la Importancia del Control Prenatal en centros priorizados</v>
      </c>
      <c r="I699" s="498">
        <f>IFERROR(VLOOKUP('Formulario PPGR3'!$G699,'Formulario PPGR2'!$H$9:$V$721,15,FALSE),"")</f>
        <v>3</v>
      </c>
      <c r="J699" s="504" t="s">
        <v>2035</v>
      </c>
      <c r="K699" s="500" t="str">
        <f>IF(Tabla1[[#This Row],[Insumos]]="","",_xlfn.XLOOKUP(Tabla1[[#This Row],[Insumos]],Tabla10[Insumo],Tabla10[InsumoAbrev],"",0))</f>
        <v>lsEventosGenerales</v>
      </c>
      <c r="L699" s="501" t="s">
        <v>2036</v>
      </c>
      <c r="M699" s="499" t="str">
        <f>IF(Tabla1[[#This Row],[Descripción]]="","",_xlfn.XLOOKUP(Tabla1[[#This Row],[Descripción]],Tabla10[Descripción],Tabla10[Unidad de Medida],"",0))</f>
        <v>unidad</v>
      </c>
      <c r="N699" s="509">
        <v>3</v>
      </c>
      <c r="O699" s="511">
        <f>IF(Tabla1[[#This Row],[Descripción]]="","",_xlfn.XLOOKUP(Tabla1[[#This Row],[Descripción]],Tabla10[Descripción],Tabla10[Precio Unitario],0))</f>
        <v>150568.53</v>
      </c>
      <c r="P699" s="511">
        <f>IF(Tabla1[[#This Row],[Cantidad de Insumos]]="","",Tabla1[[#This Row],[Precio Unitario]]*Tabla1[[#This Row],[Cantidad de Insumos]])</f>
        <v>451705.58999999997</v>
      </c>
      <c r="Q699" s="511" t="str">
        <f>IF(Tabla1[[#This Row],[Descripción]]="","",_xlfn.XLOOKUP(Tabla1[[#This Row],[Descripción]],Tabla10[Descripción],Tabla10[CODIGO PRESUPUESTARIO],0))</f>
        <v>2.2.8.6.01</v>
      </c>
      <c r="R699" s="500" t="s">
        <v>2001</v>
      </c>
    </row>
    <row r="700" spans="2:18" ht="25.5">
      <c r="B700" s="190" t="e">
        <f>IF('Formulario PPGR3'!$G700="","",CONCATENATE('Formulario PPGR3'!$C700,".",'Formulario PPGR3'!$D700,".",'Formulario PPGR3'!$E700,".",'Formulario PPGR3'!$F700))</f>
        <v>#REF!</v>
      </c>
      <c r="C700" s="190" t="e">
        <f>IF('Formulario PPGR3'!$G700="","",'Formulario PPGR1'!#REF!)</f>
        <v>#REF!</v>
      </c>
      <c r="D700" s="190" t="e">
        <f>IF('Formulario PPGR3'!$G700="","",'Formulario PPGR1'!#REF!)</f>
        <v>#REF!</v>
      </c>
      <c r="E700" s="190" t="e">
        <f>IF('Formulario PPGR3'!$G700="","",'Formulario PPGR1'!#REF!)</f>
        <v>#REF!</v>
      </c>
      <c r="F700" s="190" t="e">
        <f>IF('Formulario PPGR3'!$G700="","",'Formulario PPGR1'!#REF!)</f>
        <v>#REF!</v>
      </c>
      <c r="G700" s="507" t="s">
        <v>1146</v>
      </c>
      <c r="H700" s="497" t="str" cm="1">
        <f t="array" ref="H700">IF(Tabla1[[#This Row],[Código_Actividad]]="","",_xlfn.XLOOKUP(Tabla1[[#This Row],[Código_Actividad]],CodigoActividad,Tabla2[Actividades Programables Presupuestables],"",0))</f>
        <v>Implementación y seguimiento de visitas domiciliarias a las embarazadas para elaborar el Plan de Parto.</v>
      </c>
      <c r="I700" s="498">
        <f>IFERROR(VLOOKUP('Formulario PPGR3'!$G700,'Formulario PPGR2'!$H$9:$V$721,15,FALSE),"")</f>
        <v>4</v>
      </c>
      <c r="J700" s="504" t="s">
        <v>2004</v>
      </c>
      <c r="K700" s="500" t="str">
        <f>IF(Tabla1[[#This Row],[Insumos]]="","",_xlfn.XLOOKUP(Tabla1[[#This Row],[Insumos]],Tabla10[Insumo],Tabla10[InsumoAbrev],"",0))</f>
        <v>lsViaticosDP</v>
      </c>
      <c r="L700" s="501" t="s">
        <v>2006</v>
      </c>
      <c r="M700" s="499" t="str">
        <f>IF(Tabla1[[#This Row],[Descripción]]="","",_xlfn.XLOOKUP(Tabla1[[#This Row],[Descripción]],Tabla10[Descripción],Tabla10[Unidad de Medida],"",0))</f>
        <v>Depósito</v>
      </c>
      <c r="N700" s="509">
        <v>4</v>
      </c>
      <c r="O700" s="511">
        <f>IF(Tabla1[[#This Row],[Descripción]]="","",_xlfn.XLOOKUP(Tabla1[[#This Row],[Descripción]],Tabla10[Descripción],Tabla10[Precio Unitario],0))</f>
        <v>1700</v>
      </c>
      <c r="P700" s="511">
        <f>IF(Tabla1[[#This Row],[Cantidad de Insumos]]="","",Tabla1[[#This Row],[Precio Unitario]]*Tabla1[[#This Row],[Cantidad de Insumos]])</f>
        <v>6800</v>
      </c>
      <c r="Q700" s="511" t="str">
        <f>IF(Tabla1[[#This Row],[Descripción]]="","",_xlfn.XLOOKUP(Tabla1[[#This Row],[Descripción]],Tabla10[Descripción],Tabla10[CODIGO PRESUPUESTARIO],0))</f>
        <v>2.2.3.1.01</v>
      </c>
      <c r="R700" s="500" t="s">
        <v>2001</v>
      </c>
    </row>
    <row r="701" spans="2:18" ht="25.5">
      <c r="B701" s="190" t="e">
        <f>IF('Formulario PPGR3'!$G701="","",CONCATENATE('Formulario PPGR3'!$C701,".",'Formulario PPGR3'!$D701,".",'Formulario PPGR3'!$E701,".",'Formulario PPGR3'!$F701))</f>
        <v>#REF!</v>
      </c>
      <c r="C701" s="190" t="e">
        <f>IF('Formulario PPGR3'!$G701="","",'Formulario PPGR1'!#REF!)</f>
        <v>#REF!</v>
      </c>
      <c r="D701" s="190" t="e">
        <f>IF('Formulario PPGR3'!$G701="","",'Formulario PPGR1'!#REF!)</f>
        <v>#REF!</v>
      </c>
      <c r="E701" s="190" t="e">
        <f>IF('Formulario PPGR3'!$G701="","",'Formulario PPGR1'!#REF!)</f>
        <v>#REF!</v>
      </c>
      <c r="F701" s="190" t="e">
        <f>IF('Formulario PPGR3'!$G701="","",'Formulario PPGR1'!#REF!)</f>
        <v>#REF!</v>
      </c>
      <c r="G701" s="507" t="s">
        <v>1146</v>
      </c>
      <c r="H701" s="497" t="str" cm="1">
        <f t="array" ref="H701">IF(Tabla1[[#This Row],[Código_Actividad]]="","",_xlfn.XLOOKUP(Tabla1[[#This Row],[Código_Actividad]],CodigoActividad,Tabla2[Actividades Programables Presupuestables],"",0))</f>
        <v>Implementación y seguimiento de visitas domiciliarias a las embarazadas para elaborar el Plan de Parto.</v>
      </c>
      <c r="I701" s="498">
        <f>IFERROR(VLOOKUP('Formulario PPGR3'!$G701,'Formulario PPGR2'!$H$9:$V$721,15,FALSE),"")</f>
        <v>4</v>
      </c>
      <c r="J701" s="504" t="s">
        <v>2004</v>
      </c>
      <c r="K701" s="500" t="str">
        <f>IF(Tabla1[[#This Row],[Insumos]]="","",_xlfn.XLOOKUP(Tabla1[[#This Row],[Insumos]],Tabla10[Insumo],Tabla10[InsumoAbrev],"",0))</f>
        <v>lsViaticosDP</v>
      </c>
      <c r="L701" s="501" t="s">
        <v>2007</v>
      </c>
      <c r="M701" s="499" t="str">
        <f>IF(Tabla1[[#This Row],[Descripción]]="","",_xlfn.XLOOKUP(Tabla1[[#This Row],[Descripción]],Tabla10[Descripción],Tabla10[Unidad de Medida],"",0))</f>
        <v>Depósito</v>
      </c>
      <c r="N701" s="509">
        <v>8</v>
      </c>
      <c r="O701" s="511">
        <f>IF(Tabla1[[#This Row],[Descripción]]="","",_xlfn.XLOOKUP(Tabla1[[#This Row],[Descripción]],Tabla10[Descripción],Tabla10[Precio Unitario],0))</f>
        <v>1900</v>
      </c>
      <c r="P701" s="511">
        <f>IF(Tabla1[[#This Row],[Cantidad de Insumos]]="","",Tabla1[[#This Row],[Precio Unitario]]*Tabla1[[#This Row],[Cantidad de Insumos]])</f>
        <v>15200</v>
      </c>
      <c r="Q701" s="511" t="str">
        <f>IF(Tabla1[[#This Row],[Descripción]]="","",_xlfn.XLOOKUP(Tabla1[[#This Row],[Descripción]],Tabla10[Descripción],Tabla10[CODIGO PRESUPUESTARIO],0))</f>
        <v>2.2.3.1.01</v>
      </c>
      <c r="R701" s="500" t="s">
        <v>2001</v>
      </c>
    </row>
    <row r="702" spans="2:18" ht="25.5">
      <c r="B702" s="190" t="e">
        <f>IF('Formulario PPGR3'!$G702="","",CONCATENATE('Formulario PPGR3'!$C702,".",'Formulario PPGR3'!$D702,".",'Formulario PPGR3'!$E702,".",'Formulario PPGR3'!$F702))</f>
        <v>#REF!</v>
      </c>
      <c r="C702" s="190" t="e">
        <f>IF('Formulario PPGR3'!$G702="","",'Formulario PPGR1'!#REF!)</f>
        <v>#REF!</v>
      </c>
      <c r="D702" s="190" t="e">
        <f>IF('Formulario PPGR3'!$G702="","",'Formulario PPGR1'!#REF!)</f>
        <v>#REF!</v>
      </c>
      <c r="E702" s="190" t="e">
        <f>IF('Formulario PPGR3'!$G702="","",'Formulario PPGR1'!#REF!)</f>
        <v>#REF!</v>
      </c>
      <c r="F702" s="190" t="e">
        <f>IF('Formulario PPGR3'!$G702="","",'Formulario PPGR1'!#REF!)</f>
        <v>#REF!</v>
      </c>
      <c r="G702" s="507" t="s">
        <v>1146</v>
      </c>
      <c r="H702" s="497" t="str" cm="1">
        <f t="array" ref="H702">IF(Tabla1[[#This Row],[Código_Actividad]]="","",_xlfn.XLOOKUP(Tabla1[[#This Row],[Código_Actividad]],CodigoActividad,Tabla2[Actividades Programables Presupuestables],"",0))</f>
        <v>Implementación y seguimiento de visitas domiciliarias a las embarazadas para elaborar el Plan de Parto.</v>
      </c>
      <c r="I702" s="498">
        <f>IFERROR(VLOOKUP('Formulario PPGR3'!$G702,'Formulario PPGR2'!$H$9:$V$721,15,FALSE),"")</f>
        <v>4</v>
      </c>
      <c r="J702" s="504" t="s">
        <v>2002</v>
      </c>
      <c r="K702" s="500" t="str">
        <f>IF(Tabla1[[#This Row],[Insumos]]="","",_xlfn.XLOOKUP(Tabla1[[#This Row],[Insumos]],Tabla10[Insumo],Tabla10[InsumoAbrev],"",0))</f>
        <v>lsGasoil</v>
      </c>
      <c r="L702" s="501" t="s">
        <v>2075</v>
      </c>
      <c r="M702" s="499" t="str">
        <f>IF(Tabla1[[#This Row],[Descripción]]="","",_xlfn.XLOOKUP(Tabla1[[#This Row],[Descripción]],Tabla10[Descripción],Tabla10[Unidad de Medida],"",0))</f>
        <v>galon</v>
      </c>
      <c r="N702" s="509">
        <v>40</v>
      </c>
      <c r="O702" s="511">
        <f>IF(Tabla1[[#This Row],[Descripción]]="","",_xlfn.XLOOKUP(Tabla1[[#This Row],[Descripción]],Tabla10[Descripción],Tabla10[Precio Unitario],0))</f>
        <v>280</v>
      </c>
      <c r="P702" s="511">
        <f>IF(Tabla1[[#This Row],[Cantidad de Insumos]]="","",Tabla1[[#This Row],[Precio Unitario]]*Tabla1[[#This Row],[Cantidad de Insumos]])</f>
        <v>11200</v>
      </c>
      <c r="Q702" s="511" t="str">
        <f>IF(Tabla1[[#This Row],[Descripción]]="","",_xlfn.XLOOKUP(Tabla1[[#This Row],[Descripción]],Tabla10[Descripción],Tabla10[CODIGO PRESUPUESTARIO],0))</f>
        <v>2.3.7.1.02</v>
      </c>
      <c r="R702" s="500" t="s">
        <v>2001</v>
      </c>
    </row>
    <row r="703" spans="2:18" ht="25.5">
      <c r="B703" s="190" t="e">
        <f>IF('Formulario PPGR3'!$G703="","",CONCATENATE('Formulario PPGR3'!$C703,".",'Formulario PPGR3'!$D703,".",'Formulario PPGR3'!$E703,".",'Formulario PPGR3'!$F703))</f>
        <v>#REF!</v>
      </c>
      <c r="C703" s="190" t="e">
        <f>IF('Formulario PPGR3'!$G703="","",'Formulario PPGR1'!#REF!)</f>
        <v>#REF!</v>
      </c>
      <c r="D703" s="190" t="e">
        <f>IF('Formulario PPGR3'!$G703="","",'Formulario PPGR1'!#REF!)</f>
        <v>#REF!</v>
      </c>
      <c r="E703" s="190" t="e">
        <f>IF('Formulario PPGR3'!$G703="","",'Formulario PPGR1'!#REF!)</f>
        <v>#REF!</v>
      </c>
      <c r="F703" s="190" t="e">
        <f>IF('Formulario PPGR3'!$G703="","",'Formulario PPGR1'!#REF!)</f>
        <v>#REF!</v>
      </c>
      <c r="G703" s="507" t="s">
        <v>1148</v>
      </c>
      <c r="H703" s="497" t="str" cm="1">
        <f t="array" ref="H703">IF(Tabla1[[#This Row],[Código_Actividad]]="","",_xlfn.XLOOKUP(Tabla1[[#This Row],[Código_Actividad]],CodigoActividad,Tabla2[Actividades Programables Presupuestables],"",0))</f>
        <v xml:space="preserve">Seguimiento a la implementación y fortalecimiento del Programa de Enfermeras Obstétricas </v>
      </c>
      <c r="I703" s="498">
        <f>IFERROR(VLOOKUP('Formulario PPGR3'!$G703,'Formulario PPGR2'!$H$9:$V$721,15,FALSE),"")</f>
        <v>4</v>
      </c>
      <c r="J703" s="504" t="s">
        <v>2004</v>
      </c>
      <c r="K703" s="500" t="str">
        <f>IF(Tabla1[[#This Row],[Insumos]]="","",_xlfn.XLOOKUP(Tabla1[[#This Row],[Insumos]],Tabla10[Insumo],Tabla10[InsumoAbrev],"",0))</f>
        <v>lsViaticosDP</v>
      </c>
      <c r="L703" s="501" t="s">
        <v>2006</v>
      </c>
      <c r="M703" s="499" t="str">
        <f>IF(Tabla1[[#This Row],[Descripción]]="","",_xlfn.XLOOKUP(Tabla1[[#This Row],[Descripción]],Tabla10[Descripción],Tabla10[Unidad de Medida],"",0))</f>
        <v>Depósito</v>
      </c>
      <c r="N703" s="509">
        <v>4</v>
      </c>
      <c r="O703" s="511">
        <f>IF(Tabla1[[#This Row],[Descripción]]="","",_xlfn.XLOOKUP(Tabla1[[#This Row],[Descripción]],Tabla10[Descripción],Tabla10[Precio Unitario],0))</f>
        <v>1700</v>
      </c>
      <c r="P703" s="511">
        <f>IF(Tabla1[[#This Row],[Cantidad de Insumos]]="","",Tabla1[[#This Row],[Precio Unitario]]*Tabla1[[#This Row],[Cantidad de Insumos]])</f>
        <v>6800</v>
      </c>
      <c r="Q703" s="511" t="str">
        <f>IF(Tabla1[[#This Row],[Descripción]]="","",_xlfn.XLOOKUP(Tabla1[[#This Row],[Descripción]],Tabla10[Descripción],Tabla10[CODIGO PRESUPUESTARIO],0))</f>
        <v>2.2.3.1.01</v>
      </c>
      <c r="R703" s="500" t="s">
        <v>2001</v>
      </c>
    </row>
    <row r="704" spans="2:18" ht="25.5">
      <c r="B704" s="190" t="e">
        <f>IF('Formulario PPGR3'!$G704="","",CONCATENATE('Formulario PPGR3'!$C704,".",'Formulario PPGR3'!$D704,".",'Formulario PPGR3'!$E704,".",'Formulario PPGR3'!$F704))</f>
        <v>#REF!</v>
      </c>
      <c r="C704" s="190" t="e">
        <f>IF('Formulario PPGR3'!$G704="","",'Formulario PPGR1'!#REF!)</f>
        <v>#REF!</v>
      </c>
      <c r="D704" s="190" t="e">
        <f>IF('Formulario PPGR3'!$G704="","",'Formulario PPGR1'!#REF!)</f>
        <v>#REF!</v>
      </c>
      <c r="E704" s="190" t="e">
        <f>IF('Formulario PPGR3'!$G704="","",'Formulario PPGR1'!#REF!)</f>
        <v>#REF!</v>
      </c>
      <c r="F704" s="190" t="e">
        <f>IF('Formulario PPGR3'!$G704="","",'Formulario PPGR1'!#REF!)</f>
        <v>#REF!</v>
      </c>
      <c r="G704" s="507" t="s">
        <v>1148</v>
      </c>
      <c r="H704" s="497" t="str" cm="1">
        <f t="array" ref="H704">IF(Tabla1[[#This Row],[Código_Actividad]]="","",_xlfn.XLOOKUP(Tabla1[[#This Row],[Código_Actividad]],CodigoActividad,Tabla2[Actividades Programables Presupuestables],"",0))</f>
        <v xml:space="preserve">Seguimiento a la implementación y fortalecimiento del Programa de Enfermeras Obstétricas </v>
      </c>
      <c r="I704" s="498">
        <f>IFERROR(VLOOKUP('Formulario PPGR3'!$G704,'Formulario PPGR2'!$H$9:$V$721,15,FALSE),"")</f>
        <v>4</v>
      </c>
      <c r="J704" s="504" t="s">
        <v>2004</v>
      </c>
      <c r="K704" s="500" t="str">
        <f>IF(Tabla1[[#This Row],[Insumos]]="","",_xlfn.XLOOKUP(Tabla1[[#This Row],[Insumos]],Tabla10[Insumo],Tabla10[InsumoAbrev],"",0))</f>
        <v>lsViaticosDP</v>
      </c>
      <c r="L704" s="501" t="s">
        <v>2007</v>
      </c>
      <c r="M704" s="499" t="str">
        <f>IF(Tabla1[[#This Row],[Descripción]]="","",_xlfn.XLOOKUP(Tabla1[[#This Row],[Descripción]],Tabla10[Descripción],Tabla10[Unidad de Medida],"",0))</f>
        <v>Depósito</v>
      </c>
      <c r="N704" s="509">
        <v>8</v>
      </c>
      <c r="O704" s="511">
        <f>IF(Tabla1[[#This Row],[Descripción]]="","",_xlfn.XLOOKUP(Tabla1[[#This Row],[Descripción]],Tabla10[Descripción],Tabla10[Precio Unitario],0))</f>
        <v>1900</v>
      </c>
      <c r="P704" s="511">
        <f>IF(Tabla1[[#This Row],[Cantidad de Insumos]]="","",Tabla1[[#This Row],[Precio Unitario]]*Tabla1[[#This Row],[Cantidad de Insumos]])</f>
        <v>15200</v>
      </c>
      <c r="Q704" s="511" t="str">
        <f>IF(Tabla1[[#This Row],[Descripción]]="","",_xlfn.XLOOKUP(Tabla1[[#This Row],[Descripción]],Tabla10[Descripción],Tabla10[CODIGO PRESUPUESTARIO],0))</f>
        <v>2.2.3.1.01</v>
      </c>
      <c r="R704" s="500" t="s">
        <v>2001</v>
      </c>
    </row>
    <row r="705" spans="2:18" ht="25.5">
      <c r="B705" s="190" t="e">
        <f>IF('Formulario PPGR3'!$G705="","",CONCATENATE('Formulario PPGR3'!$C705,".",'Formulario PPGR3'!$D705,".",'Formulario PPGR3'!$E705,".",'Formulario PPGR3'!$F705))</f>
        <v>#REF!</v>
      </c>
      <c r="C705" s="190" t="e">
        <f>IF('Formulario PPGR3'!$G705="","",'Formulario PPGR1'!#REF!)</f>
        <v>#REF!</v>
      </c>
      <c r="D705" s="190" t="e">
        <f>IF('Formulario PPGR3'!$G705="","",'Formulario PPGR1'!#REF!)</f>
        <v>#REF!</v>
      </c>
      <c r="E705" s="190" t="e">
        <f>IF('Formulario PPGR3'!$G705="","",'Formulario PPGR1'!#REF!)</f>
        <v>#REF!</v>
      </c>
      <c r="F705" s="190" t="e">
        <f>IF('Formulario PPGR3'!$G705="","",'Formulario PPGR1'!#REF!)</f>
        <v>#REF!</v>
      </c>
      <c r="G705" s="507" t="s">
        <v>1148</v>
      </c>
      <c r="H705" s="497" t="str" cm="1">
        <f t="array" ref="H705">IF(Tabla1[[#This Row],[Código_Actividad]]="","",_xlfn.XLOOKUP(Tabla1[[#This Row],[Código_Actividad]],CodigoActividad,Tabla2[Actividades Programables Presupuestables],"",0))</f>
        <v xml:space="preserve">Seguimiento a la implementación y fortalecimiento del Programa de Enfermeras Obstétricas </v>
      </c>
      <c r="I705" s="498">
        <f>IFERROR(VLOOKUP('Formulario PPGR3'!$G705,'Formulario PPGR2'!$H$9:$V$721,15,FALSE),"")</f>
        <v>4</v>
      </c>
      <c r="J705" s="504" t="s">
        <v>2002</v>
      </c>
      <c r="K705" s="500" t="str">
        <f>IF(Tabla1[[#This Row],[Insumos]]="","",_xlfn.XLOOKUP(Tabla1[[#This Row],[Insumos]],Tabla10[Insumo],Tabla10[InsumoAbrev],"",0))</f>
        <v>lsGasoil</v>
      </c>
      <c r="L705" s="501" t="s">
        <v>2075</v>
      </c>
      <c r="M705" s="499" t="str">
        <f>IF(Tabla1[[#This Row],[Descripción]]="","",_xlfn.XLOOKUP(Tabla1[[#This Row],[Descripción]],Tabla10[Descripción],Tabla10[Unidad de Medida],"",0))</f>
        <v>galon</v>
      </c>
      <c r="N705" s="509">
        <v>40</v>
      </c>
      <c r="O705" s="511">
        <f>IF(Tabla1[[#This Row],[Descripción]]="","",_xlfn.XLOOKUP(Tabla1[[#This Row],[Descripción]],Tabla10[Descripción],Tabla10[Precio Unitario],0))</f>
        <v>280</v>
      </c>
      <c r="P705" s="511">
        <f>IF(Tabla1[[#This Row],[Cantidad de Insumos]]="","",Tabla1[[#This Row],[Precio Unitario]]*Tabla1[[#This Row],[Cantidad de Insumos]])</f>
        <v>11200</v>
      </c>
      <c r="Q705" s="511" t="str">
        <f>IF(Tabla1[[#This Row],[Descripción]]="","",_xlfn.XLOOKUP(Tabla1[[#This Row],[Descripción]],Tabla10[Descripción],Tabla10[CODIGO PRESUPUESTARIO],0))</f>
        <v>2.3.7.1.02</v>
      </c>
      <c r="R705" s="500" t="s">
        <v>2001</v>
      </c>
    </row>
    <row r="706" spans="2:18" ht="25.5">
      <c r="B706" s="190" t="e">
        <f>IF('Formulario PPGR3'!$G706="","",CONCATENATE('Formulario PPGR3'!$C706,".",'Formulario PPGR3'!$D706,".",'Formulario PPGR3'!$E706,".",'Formulario PPGR3'!$F706))</f>
        <v>#REF!</v>
      </c>
      <c r="C706" s="190" t="e">
        <f>IF('Formulario PPGR3'!$G706="","",'Formulario PPGR1'!#REF!)</f>
        <v>#REF!</v>
      </c>
      <c r="D706" s="190" t="e">
        <f>IF('Formulario PPGR3'!$G706="","",'Formulario PPGR1'!#REF!)</f>
        <v>#REF!</v>
      </c>
      <c r="E706" s="190" t="e">
        <f>IF('Formulario PPGR3'!$G706="","",'Formulario PPGR1'!#REF!)</f>
        <v>#REF!</v>
      </c>
      <c r="F706" s="190" t="e">
        <f>IF('Formulario PPGR3'!$G706="","",'Formulario PPGR1'!#REF!)</f>
        <v>#REF!</v>
      </c>
      <c r="G706" s="507" t="s">
        <v>1150</v>
      </c>
      <c r="H706" s="497" t="str" cm="1">
        <f t="array" ref="H706">IF(Tabla1[[#This Row],[Código_Actividad]]="","",_xlfn.XLOOKUP(Tabla1[[#This Row],[Código_Actividad]],CodigoActividad,Tabla2[Actividades Programables Presupuestables],"",0))</f>
        <v>Seguimiento de indicadores priorizados con los Gestores Infantiles</v>
      </c>
      <c r="I706" s="498">
        <f>IFERROR(VLOOKUP('Formulario PPGR3'!$G706,'Formulario PPGR2'!$H$9:$V$721,15,FALSE),"")</f>
        <v>4</v>
      </c>
      <c r="J706" s="504" t="s">
        <v>2004</v>
      </c>
      <c r="K706" s="500" t="str">
        <f>IF(Tabla1[[#This Row],[Insumos]]="","",_xlfn.XLOOKUP(Tabla1[[#This Row],[Insumos]],Tabla10[Insumo],Tabla10[InsumoAbrev],"",0))</f>
        <v>lsViaticosDP</v>
      </c>
      <c r="L706" s="501" t="s">
        <v>2006</v>
      </c>
      <c r="M706" s="499" t="str">
        <f>IF(Tabla1[[#This Row],[Descripción]]="","",_xlfn.XLOOKUP(Tabla1[[#This Row],[Descripción]],Tabla10[Descripción],Tabla10[Unidad de Medida],"",0))</f>
        <v>Depósito</v>
      </c>
      <c r="N706" s="509">
        <v>4</v>
      </c>
      <c r="O706" s="511">
        <f>IF(Tabla1[[#This Row],[Descripción]]="","",_xlfn.XLOOKUP(Tabla1[[#This Row],[Descripción]],Tabla10[Descripción],Tabla10[Precio Unitario],0))</f>
        <v>1700</v>
      </c>
      <c r="P706" s="511">
        <f>IF(Tabla1[[#This Row],[Cantidad de Insumos]]="","",Tabla1[[#This Row],[Precio Unitario]]*Tabla1[[#This Row],[Cantidad de Insumos]])</f>
        <v>6800</v>
      </c>
      <c r="Q706" s="511" t="str">
        <f>IF(Tabla1[[#This Row],[Descripción]]="","",_xlfn.XLOOKUP(Tabla1[[#This Row],[Descripción]],Tabla10[Descripción],Tabla10[CODIGO PRESUPUESTARIO],0))</f>
        <v>2.2.3.1.01</v>
      </c>
      <c r="R706" s="500" t="s">
        <v>2001</v>
      </c>
    </row>
    <row r="707" spans="2:18" ht="25.5">
      <c r="B707" s="190" t="e">
        <f>IF('Formulario PPGR3'!$G707="","",CONCATENATE('Formulario PPGR3'!$C707,".",'Formulario PPGR3'!$D707,".",'Formulario PPGR3'!$E707,".",'Formulario PPGR3'!$F707))</f>
        <v>#REF!</v>
      </c>
      <c r="C707" s="190" t="e">
        <f>IF('Formulario PPGR3'!$G707="","",'Formulario PPGR1'!#REF!)</f>
        <v>#REF!</v>
      </c>
      <c r="D707" s="190" t="e">
        <f>IF('Formulario PPGR3'!$G707="","",'Formulario PPGR1'!#REF!)</f>
        <v>#REF!</v>
      </c>
      <c r="E707" s="190" t="e">
        <f>IF('Formulario PPGR3'!$G707="","",'Formulario PPGR1'!#REF!)</f>
        <v>#REF!</v>
      </c>
      <c r="F707" s="190" t="e">
        <f>IF('Formulario PPGR3'!$G707="","",'Formulario PPGR1'!#REF!)</f>
        <v>#REF!</v>
      </c>
      <c r="G707" s="507" t="s">
        <v>1150</v>
      </c>
      <c r="H707" s="497" t="str" cm="1">
        <f t="array" ref="H707">IF(Tabla1[[#This Row],[Código_Actividad]]="","",_xlfn.XLOOKUP(Tabla1[[#This Row],[Código_Actividad]],CodigoActividad,Tabla2[Actividades Programables Presupuestables],"",0))</f>
        <v>Seguimiento de indicadores priorizados con los Gestores Infantiles</v>
      </c>
      <c r="I707" s="498">
        <f>IFERROR(VLOOKUP('Formulario PPGR3'!$G707,'Formulario PPGR2'!$H$9:$V$721,15,FALSE),"")</f>
        <v>4</v>
      </c>
      <c r="J707" s="504" t="s">
        <v>2004</v>
      </c>
      <c r="K707" s="500" t="str">
        <f>IF(Tabla1[[#This Row],[Insumos]]="","",_xlfn.XLOOKUP(Tabla1[[#This Row],[Insumos]],Tabla10[Insumo],Tabla10[InsumoAbrev],"",0))</f>
        <v>lsViaticosDP</v>
      </c>
      <c r="L707" s="501" t="s">
        <v>2007</v>
      </c>
      <c r="M707" s="499" t="str">
        <f>IF(Tabla1[[#This Row],[Descripción]]="","",_xlfn.XLOOKUP(Tabla1[[#This Row],[Descripción]],Tabla10[Descripción],Tabla10[Unidad de Medida],"",0))</f>
        <v>Depósito</v>
      </c>
      <c r="N707" s="509">
        <v>8</v>
      </c>
      <c r="O707" s="511">
        <f>IF(Tabla1[[#This Row],[Descripción]]="","",_xlfn.XLOOKUP(Tabla1[[#This Row],[Descripción]],Tabla10[Descripción],Tabla10[Precio Unitario],0))</f>
        <v>1900</v>
      </c>
      <c r="P707" s="511">
        <f>IF(Tabla1[[#This Row],[Cantidad de Insumos]]="","",Tabla1[[#This Row],[Precio Unitario]]*Tabla1[[#This Row],[Cantidad de Insumos]])</f>
        <v>15200</v>
      </c>
      <c r="Q707" s="511" t="str">
        <f>IF(Tabla1[[#This Row],[Descripción]]="","",_xlfn.XLOOKUP(Tabla1[[#This Row],[Descripción]],Tabla10[Descripción],Tabla10[CODIGO PRESUPUESTARIO],0))</f>
        <v>2.2.3.1.01</v>
      </c>
      <c r="R707" s="500" t="s">
        <v>2001</v>
      </c>
    </row>
    <row r="708" spans="2:18" ht="25.5">
      <c r="B708" s="190" t="e">
        <f>IF('Formulario PPGR3'!$G708="","",CONCATENATE('Formulario PPGR3'!$C708,".",'Formulario PPGR3'!$D708,".",'Formulario PPGR3'!$E708,".",'Formulario PPGR3'!$F708))</f>
        <v>#REF!</v>
      </c>
      <c r="C708" s="190" t="e">
        <f>IF('Formulario PPGR3'!$G708="","",'Formulario PPGR1'!#REF!)</f>
        <v>#REF!</v>
      </c>
      <c r="D708" s="190" t="e">
        <f>IF('Formulario PPGR3'!$G708="","",'Formulario PPGR1'!#REF!)</f>
        <v>#REF!</v>
      </c>
      <c r="E708" s="190" t="e">
        <f>IF('Formulario PPGR3'!$G708="","",'Formulario PPGR1'!#REF!)</f>
        <v>#REF!</v>
      </c>
      <c r="F708" s="190" t="e">
        <f>IF('Formulario PPGR3'!$G708="","",'Formulario PPGR1'!#REF!)</f>
        <v>#REF!</v>
      </c>
      <c r="G708" s="507" t="s">
        <v>1150</v>
      </c>
      <c r="H708" s="497" t="str" cm="1">
        <f t="array" ref="H708">IF(Tabla1[[#This Row],[Código_Actividad]]="","",_xlfn.XLOOKUP(Tabla1[[#This Row],[Código_Actividad]],CodigoActividad,Tabla2[Actividades Programables Presupuestables],"",0))</f>
        <v>Seguimiento de indicadores priorizados con los Gestores Infantiles</v>
      </c>
      <c r="I708" s="498">
        <f>IFERROR(VLOOKUP('Formulario PPGR3'!$G708,'Formulario PPGR2'!$H$9:$V$721,15,FALSE),"")</f>
        <v>4</v>
      </c>
      <c r="J708" s="504" t="s">
        <v>2002</v>
      </c>
      <c r="K708" s="500" t="str">
        <f>IF(Tabla1[[#This Row],[Insumos]]="","",_xlfn.XLOOKUP(Tabla1[[#This Row],[Insumos]],Tabla10[Insumo],Tabla10[InsumoAbrev],"",0))</f>
        <v>lsGasoil</v>
      </c>
      <c r="L708" s="501" t="s">
        <v>2075</v>
      </c>
      <c r="M708" s="499" t="str">
        <f>IF(Tabla1[[#This Row],[Descripción]]="","",_xlfn.XLOOKUP(Tabla1[[#This Row],[Descripción]],Tabla10[Descripción],Tabla10[Unidad de Medida],"",0))</f>
        <v>galon</v>
      </c>
      <c r="N708" s="509">
        <v>40</v>
      </c>
      <c r="O708" s="511">
        <f>IF(Tabla1[[#This Row],[Descripción]]="","",_xlfn.XLOOKUP(Tabla1[[#This Row],[Descripción]],Tabla10[Descripción],Tabla10[Precio Unitario],0))</f>
        <v>280</v>
      </c>
      <c r="P708" s="511">
        <f>IF(Tabla1[[#This Row],[Cantidad de Insumos]]="","",Tabla1[[#This Row],[Precio Unitario]]*Tabla1[[#This Row],[Cantidad de Insumos]])</f>
        <v>11200</v>
      </c>
      <c r="Q708" s="511" t="str">
        <f>IF(Tabla1[[#This Row],[Descripción]]="","",_xlfn.XLOOKUP(Tabla1[[#This Row],[Descripción]],Tabla10[Descripción],Tabla10[CODIGO PRESUPUESTARIO],0))</f>
        <v>2.3.7.1.02</v>
      </c>
      <c r="R708" s="500" t="s">
        <v>2001</v>
      </c>
    </row>
    <row r="709" spans="2:18" ht="25.5">
      <c r="B709" s="190" t="e">
        <f>IF('Formulario PPGR3'!$G709="","",CONCATENATE('Formulario PPGR3'!$C709,".",'Formulario PPGR3'!$D709,".",'Formulario PPGR3'!$E709,".",'Formulario PPGR3'!$F709))</f>
        <v>#REF!</v>
      </c>
      <c r="C709" s="190" t="e">
        <f>IF('Formulario PPGR3'!$G709="","",'Formulario PPGR1'!#REF!)</f>
        <v>#REF!</v>
      </c>
      <c r="D709" s="190" t="e">
        <f>IF('Formulario PPGR3'!$G709="","",'Formulario PPGR1'!#REF!)</f>
        <v>#REF!</v>
      </c>
      <c r="E709" s="190" t="e">
        <f>IF('Formulario PPGR3'!$G709="","",'Formulario PPGR1'!#REF!)</f>
        <v>#REF!</v>
      </c>
      <c r="F709" s="190" t="e">
        <f>IF('Formulario PPGR3'!$G709="","",'Formulario PPGR1'!#REF!)</f>
        <v>#REF!</v>
      </c>
      <c r="G709" s="507" t="s">
        <v>1152</v>
      </c>
      <c r="H709" s="497" t="str" cm="1">
        <f t="array" ref="H709">IF(Tabla1[[#This Row],[Código_Actividad]]="","",_xlfn.XLOOKUP(Tabla1[[#This Row],[Código_Actividad]],CodigoActividad,Tabla2[Actividades Programables Presupuestables],"",0))</f>
        <v>Implementación y seguimiento a la Sala Situacional Infanto Adolescente en las ORS y los CEAS</v>
      </c>
      <c r="I709" s="498">
        <f>IFERROR(VLOOKUP('Formulario PPGR3'!$G709,'Formulario PPGR2'!$H$9:$V$721,15,FALSE),"")</f>
        <v>3</v>
      </c>
      <c r="J709" s="504" t="s">
        <v>2004</v>
      </c>
      <c r="K709" s="500" t="str">
        <f>IF(Tabla1[[#This Row],[Insumos]]="","",_xlfn.XLOOKUP(Tabla1[[#This Row],[Insumos]],Tabla10[Insumo],Tabla10[InsumoAbrev],"",0))</f>
        <v>lsViaticosDP</v>
      </c>
      <c r="L709" s="501" t="s">
        <v>2006</v>
      </c>
      <c r="M709" s="499" t="str">
        <f>IF(Tabla1[[#This Row],[Descripción]]="","",_xlfn.XLOOKUP(Tabla1[[#This Row],[Descripción]],Tabla10[Descripción],Tabla10[Unidad de Medida],"",0))</f>
        <v>Depósito</v>
      </c>
      <c r="N709" s="509">
        <v>4</v>
      </c>
      <c r="O709" s="511">
        <f>IF(Tabla1[[#This Row],[Descripción]]="","",_xlfn.XLOOKUP(Tabla1[[#This Row],[Descripción]],Tabla10[Descripción],Tabla10[Precio Unitario],0))</f>
        <v>1700</v>
      </c>
      <c r="P709" s="511">
        <f>IF(Tabla1[[#This Row],[Cantidad de Insumos]]="","",Tabla1[[#This Row],[Precio Unitario]]*Tabla1[[#This Row],[Cantidad de Insumos]])</f>
        <v>6800</v>
      </c>
      <c r="Q709" s="511" t="str">
        <f>IF(Tabla1[[#This Row],[Descripción]]="","",_xlfn.XLOOKUP(Tabla1[[#This Row],[Descripción]],Tabla10[Descripción],Tabla10[CODIGO PRESUPUESTARIO],0))</f>
        <v>2.2.3.1.01</v>
      </c>
      <c r="R709" s="500" t="s">
        <v>2001</v>
      </c>
    </row>
    <row r="710" spans="2:18" ht="25.5">
      <c r="B710" s="190" t="e">
        <f>IF('Formulario PPGR3'!$G710="","",CONCATENATE('Formulario PPGR3'!$C710,".",'Formulario PPGR3'!$D710,".",'Formulario PPGR3'!$E710,".",'Formulario PPGR3'!$F710))</f>
        <v>#REF!</v>
      </c>
      <c r="C710" s="190" t="e">
        <f>IF('Formulario PPGR3'!$G710="","",'Formulario PPGR1'!#REF!)</f>
        <v>#REF!</v>
      </c>
      <c r="D710" s="190" t="e">
        <f>IF('Formulario PPGR3'!$G710="","",'Formulario PPGR1'!#REF!)</f>
        <v>#REF!</v>
      </c>
      <c r="E710" s="190" t="e">
        <f>IF('Formulario PPGR3'!$G710="","",'Formulario PPGR1'!#REF!)</f>
        <v>#REF!</v>
      </c>
      <c r="F710" s="190" t="e">
        <f>IF('Formulario PPGR3'!$G710="","",'Formulario PPGR1'!#REF!)</f>
        <v>#REF!</v>
      </c>
      <c r="G710" s="507" t="s">
        <v>1152</v>
      </c>
      <c r="H710" s="497" t="str" cm="1">
        <f t="array" ref="H710">IF(Tabla1[[#This Row],[Código_Actividad]]="","",_xlfn.XLOOKUP(Tabla1[[#This Row],[Código_Actividad]],CodigoActividad,Tabla2[Actividades Programables Presupuestables],"",0))</f>
        <v>Implementación y seguimiento a la Sala Situacional Infanto Adolescente en las ORS y los CEAS</v>
      </c>
      <c r="I710" s="498">
        <f>IFERROR(VLOOKUP('Formulario PPGR3'!$G710,'Formulario PPGR2'!$H$9:$V$721,15,FALSE),"")</f>
        <v>3</v>
      </c>
      <c r="J710" s="504" t="s">
        <v>2004</v>
      </c>
      <c r="K710" s="500" t="str">
        <f>IF(Tabla1[[#This Row],[Insumos]]="","",_xlfn.XLOOKUP(Tabla1[[#This Row],[Insumos]],Tabla10[Insumo],Tabla10[InsumoAbrev],"",0))</f>
        <v>lsViaticosDP</v>
      </c>
      <c r="L710" s="501" t="s">
        <v>2007</v>
      </c>
      <c r="M710" s="499" t="str">
        <f>IF(Tabla1[[#This Row],[Descripción]]="","",_xlfn.XLOOKUP(Tabla1[[#This Row],[Descripción]],Tabla10[Descripción],Tabla10[Unidad de Medida],"",0))</f>
        <v>Depósito</v>
      </c>
      <c r="N710" s="509">
        <v>8</v>
      </c>
      <c r="O710" s="511">
        <f>IF(Tabla1[[#This Row],[Descripción]]="","",_xlfn.XLOOKUP(Tabla1[[#This Row],[Descripción]],Tabla10[Descripción],Tabla10[Precio Unitario],0))</f>
        <v>1900</v>
      </c>
      <c r="P710" s="511">
        <f>IF(Tabla1[[#This Row],[Cantidad de Insumos]]="","",Tabla1[[#This Row],[Precio Unitario]]*Tabla1[[#This Row],[Cantidad de Insumos]])</f>
        <v>15200</v>
      </c>
      <c r="Q710" s="511" t="str">
        <f>IF(Tabla1[[#This Row],[Descripción]]="","",_xlfn.XLOOKUP(Tabla1[[#This Row],[Descripción]],Tabla10[Descripción],Tabla10[CODIGO PRESUPUESTARIO],0))</f>
        <v>2.2.3.1.01</v>
      </c>
      <c r="R710" s="500" t="s">
        <v>2001</v>
      </c>
    </row>
    <row r="711" spans="2:18" ht="25.5">
      <c r="B711" s="190" t="e">
        <f>IF('Formulario PPGR3'!$G711="","",CONCATENATE('Formulario PPGR3'!$C711,".",'Formulario PPGR3'!$D711,".",'Formulario PPGR3'!$E711,".",'Formulario PPGR3'!$F711))</f>
        <v>#REF!</v>
      </c>
      <c r="C711" s="190" t="e">
        <f>IF('Formulario PPGR3'!$G711="","",'Formulario PPGR1'!#REF!)</f>
        <v>#REF!</v>
      </c>
      <c r="D711" s="190" t="e">
        <f>IF('Formulario PPGR3'!$G711="","",'Formulario PPGR1'!#REF!)</f>
        <v>#REF!</v>
      </c>
      <c r="E711" s="190" t="e">
        <f>IF('Formulario PPGR3'!$G711="","",'Formulario PPGR1'!#REF!)</f>
        <v>#REF!</v>
      </c>
      <c r="F711" s="190" t="e">
        <f>IF('Formulario PPGR3'!$G711="","",'Formulario PPGR1'!#REF!)</f>
        <v>#REF!</v>
      </c>
      <c r="G711" s="507" t="s">
        <v>1152</v>
      </c>
      <c r="H711" s="497" t="str" cm="1">
        <f t="array" ref="H711">IF(Tabla1[[#This Row],[Código_Actividad]]="","",_xlfn.XLOOKUP(Tabla1[[#This Row],[Código_Actividad]],CodigoActividad,Tabla2[Actividades Programables Presupuestables],"",0))</f>
        <v>Implementación y seguimiento a la Sala Situacional Infanto Adolescente en las ORS y los CEAS</v>
      </c>
      <c r="I711" s="498">
        <f>IFERROR(VLOOKUP('Formulario PPGR3'!$G711,'Formulario PPGR2'!$H$9:$V$721,15,FALSE),"")</f>
        <v>3</v>
      </c>
      <c r="J711" s="504" t="s">
        <v>2002</v>
      </c>
      <c r="K711" s="500" t="str">
        <f>IF(Tabla1[[#This Row],[Insumos]]="","",_xlfn.XLOOKUP(Tabla1[[#This Row],[Insumos]],Tabla10[Insumo],Tabla10[InsumoAbrev],"",0))</f>
        <v>lsGasoil</v>
      </c>
      <c r="L711" s="501" t="s">
        <v>2075</v>
      </c>
      <c r="M711" s="499" t="str">
        <f>IF(Tabla1[[#This Row],[Descripción]]="","",_xlfn.XLOOKUP(Tabla1[[#This Row],[Descripción]],Tabla10[Descripción],Tabla10[Unidad de Medida],"",0))</f>
        <v>galon</v>
      </c>
      <c r="N711" s="509">
        <v>40</v>
      </c>
      <c r="O711" s="511">
        <f>IF(Tabla1[[#This Row],[Descripción]]="","",_xlfn.XLOOKUP(Tabla1[[#This Row],[Descripción]],Tabla10[Descripción],Tabla10[Precio Unitario],0))</f>
        <v>280</v>
      </c>
      <c r="P711" s="511">
        <f>IF(Tabla1[[#This Row],[Cantidad de Insumos]]="","",Tabla1[[#This Row],[Precio Unitario]]*Tabla1[[#This Row],[Cantidad de Insumos]])</f>
        <v>11200</v>
      </c>
      <c r="Q711" s="511" t="str">
        <f>IF(Tabla1[[#This Row],[Descripción]]="","",_xlfn.XLOOKUP(Tabla1[[#This Row],[Descripción]],Tabla10[Descripción],Tabla10[CODIGO PRESUPUESTARIO],0))</f>
        <v>2.3.7.1.02</v>
      </c>
      <c r="R711" s="500" t="s">
        <v>2001</v>
      </c>
    </row>
    <row r="712" spans="2:18" ht="25.5">
      <c r="B712" s="190" t="e">
        <f>IF('Formulario PPGR3'!$G712="","",CONCATENATE('Formulario PPGR3'!$C712,".",'Formulario PPGR3'!$D712,".",'Formulario PPGR3'!$E712,".",'Formulario PPGR3'!$F712))</f>
        <v>#REF!</v>
      </c>
      <c r="C712" s="190" t="e">
        <f>IF('Formulario PPGR3'!$G712="","",'Formulario PPGR1'!#REF!)</f>
        <v>#REF!</v>
      </c>
      <c r="D712" s="190" t="e">
        <f>IF('Formulario PPGR3'!$G712="","",'Formulario PPGR1'!#REF!)</f>
        <v>#REF!</v>
      </c>
      <c r="E712" s="190" t="e">
        <f>IF('Formulario PPGR3'!$G712="","",'Formulario PPGR1'!#REF!)</f>
        <v>#REF!</v>
      </c>
      <c r="F712" s="190" t="e">
        <f>IF('Formulario PPGR3'!$G712="","",'Formulario PPGR1'!#REF!)</f>
        <v>#REF!</v>
      </c>
      <c r="G712" s="507" t="s">
        <v>1154</v>
      </c>
      <c r="H712" s="497" t="str" cm="1">
        <f t="array" ref="H712">IF(Tabla1[[#This Row],[Código_Actividad]]="","",_xlfn.XLOOKUP(Tabla1[[#This Row],[Código_Actividad]],CodigoActividad,Tabla2[Actividades Programables Presupuestables],"",0))</f>
        <v>Seguimiento regional a la expansión y fortalecimiento Programas Madre Canguro (PMC)</v>
      </c>
      <c r="I712" s="498">
        <f>IFERROR(VLOOKUP('Formulario PPGR3'!$G712,'Formulario PPGR2'!$H$9:$V$721,15,FALSE),"")</f>
        <v>4</v>
      </c>
      <c r="J712" s="504" t="s">
        <v>2004</v>
      </c>
      <c r="K712" s="500" t="str">
        <f>IF(Tabla1[[#This Row],[Insumos]]="","",_xlfn.XLOOKUP(Tabla1[[#This Row],[Insumos]],Tabla10[Insumo],Tabla10[InsumoAbrev],"",0))</f>
        <v>lsViaticosDP</v>
      </c>
      <c r="L712" s="501" t="s">
        <v>2006</v>
      </c>
      <c r="M712" s="499" t="str">
        <f>IF(Tabla1[[#This Row],[Descripción]]="","",_xlfn.XLOOKUP(Tabla1[[#This Row],[Descripción]],Tabla10[Descripción],Tabla10[Unidad de Medida],"",0))</f>
        <v>Depósito</v>
      </c>
      <c r="N712" s="509">
        <v>4</v>
      </c>
      <c r="O712" s="511">
        <f>IF(Tabla1[[#This Row],[Descripción]]="","",_xlfn.XLOOKUP(Tabla1[[#This Row],[Descripción]],Tabla10[Descripción],Tabla10[Precio Unitario],0))</f>
        <v>1700</v>
      </c>
      <c r="P712" s="511">
        <f>IF(Tabla1[[#This Row],[Cantidad de Insumos]]="","",Tabla1[[#This Row],[Precio Unitario]]*Tabla1[[#This Row],[Cantidad de Insumos]])</f>
        <v>6800</v>
      </c>
      <c r="Q712" s="511" t="str">
        <f>IF(Tabla1[[#This Row],[Descripción]]="","",_xlfn.XLOOKUP(Tabla1[[#This Row],[Descripción]],Tabla10[Descripción],Tabla10[CODIGO PRESUPUESTARIO],0))</f>
        <v>2.2.3.1.01</v>
      </c>
      <c r="R712" s="500" t="s">
        <v>2001</v>
      </c>
    </row>
    <row r="713" spans="2:18" ht="25.5">
      <c r="B713" s="190" t="e">
        <f>IF('Formulario PPGR3'!$G713="","",CONCATENATE('Formulario PPGR3'!$C713,".",'Formulario PPGR3'!$D713,".",'Formulario PPGR3'!$E713,".",'Formulario PPGR3'!$F713))</f>
        <v>#REF!</v>
      </c>
      <c r="C713" s="190" t="e">
        <f>IF('Formulario PPGR3'!$G713="","",'Formulario PPGR1'!#REF!)</f>
        <v>#REF!</v>
      </c>
      <c r="D713" s="190" t="e">
        <f>IF('Formulario PPGR3'!$G713="","",'Formulario PPGR1'!#REF!)</f>
        <v>#REF!</v>
      </c>
      <c r="E713" s="190" t="e">
        <f>IF('Formulario PPGR3'!$G713="","",'Formulario PPGR1'!#REF!)</f>
        <v>#REF!</v>
      </c>
      <c r="F713" s="190" t="e">
        <f>IF('Formulario PPGR3'!$G713="","",'Formulario PPGR1'!#REF!)</f>
        <v>#REF!</v>
      </c>
      <c r="G713" s="507" t="s">
        <v>1154</v>
      </c>
      <c r="H713" s="497" t="str" cm="1">
        <f t="array" ref="H713">IF(Tabla1[[#This Row],[Código_Actividad]]="","",_xlfn.XLOOKUP(Tabla1[[#This Row],[Código_Actividad]],CodigoActividad,Tabla2[Actividades Programables Presupuestables],"",0))</f>
        <v>Seguimiento regional a la expansión y fortalecimiento Programas Madre Canguro (PMC)</v>
      </c>
      <c r="I713" s="498">
        <f>IFERROR(VLOOKUP('Formulario PPGR3'!$G713,'Formulario PPGR2'!$H$9:$V$721,15,FALSE),"")</f>
        <v>4</v>
      </c>
      <c r="J713" s="504" t="s">
        <v>2004</v>
      </c>
      <c r="K713" s="500" t="str">
        <f>IF(Tabla1[[#This Row],[Insumos]]="","",_xlfn.XLOOKUP(Tabla1[[#This Row],[Insumos]],Tabla10[Insumo],Tabla10[InsumoAbrev],"",0))</f>
        <v>lsViaticosDP</v>
      </c>
      <c r="L713" s="501" t="s">
        <v>2007</v>
      </c>
      <c r="M713" s="499" t="str">
        <f>IF(Tabla1[[#This Row],[Descripción]]="","",_xlfn.XLOOKUP(Tabla1[[#This Row],[Descripción]],Tabla10[Descripción],Tabla10[Unidad de Medida],"",0))</f>
        <v>Depósito</v>
      </c>
      <c r="N713" s="509">
        <v>8</v>
      </c>
      <c r="O713" s="511">
        <f>IF(Tabla1[[#This Row],[Descripción]]="","",_xlfn.XLOOKUP(Tabla1[[#This Row],[Descripción]],Tabla10[Descripción],Tabla10[Precio Unitario],0))</f>
        <v>1900</v>
      </c>
      <c r="P713" s="511">
        <f>IF(Tabla1[[#This Row],[Cantidad de Insumos]]="","",Tabla1[[#This Row],[Precio Unitario]]*Tabla1[[#This Row],[Cantidad de Insumos]])</f>
        <v>15200</v>
      </c>
      <c r="Q713" s="511" t="str">
        <f>IF(Tabla1[[#This Row],[Descripción]]="","",_xlfn.XLOOKUP(Tabla1[[#This Row],[Descripción]],Tabla10[Descripción],Tabla10[CODIGO PRESUPUESTARIO],0))</f>
        <v>2.2.3.1.01</v>
      </c>
      <c r="R713" s="500" t="s">
        <v>2001</v>
      </c>
    </row>
    <row r="714" spans="2:18" ht="25.5">
      <c r="B714" s="190" t="e">
        <f>IF('Formulario PPGR3'!$G714="","",CONCATENATE('Formulario PPGR3'!$C714,".",'Formulario PPGR3'!$D714,".",'Formulario PPGR3'!$E714,".",'Formulario PPGR3'!$F714))</f>
        <v>#REF!</v>
      </c>
      <c r="C714" s="190" t="e">
        <f>IF('Formulario PPGR3'!$G714="","",'Formulario PPGR1'!#REF!)</f>
        <v>#REF!</v>
      </c>
      <c r="D714" s="190" t="e">
        <f>IF('Formulario PPGR3'!$G714="","",'Formulario PPGR1'!#REF!)</f>
        <v>#REF!</v>
      </c>
      <c r="E714" s="190" t="e">
        <f>IF('Formulario PPGR3'!$G714="","",'Formulario PPGR1'!#REF!)</f>
        <v>#REF!</v>
      </c>
      <c r="F714" s="190" t="e">
        <f>IF('Formulario PPGR3'!$G714="","",'Formulario PPGR1'!#REF!)</f>
        <v>#REF!</v>
      </c>
      <c r="G714" s="507" t="s">
        <v>1154</v>
      </c>
      <c r="H714" s="497" t="str" cm="1">
        <f t="array" ref="H714">IF(Tabla1[[#This Row],[Código_Actividad]]="","",_xlfn.XLOOKUP(Tabla1[[#This Row],[Código_Actividad]],CodigoActividad,Tabla2[Actividades Programables Presupuestables],"",0))</f>
        <v>Seguimiento regional a la expansión y fortalecimiento Programas Madre Canguro (PMC)</v>
      </c>
      <c r="I714" s="498">
        <f>IFERROR(VLOOKUP('Formulario PPGR3'!$G714,'Formulario PPGR2'!$H$9:$V$721,15,FALSE),"")</f>
        <v>4</v>
      </c>
      <c r="J714" s="504" t="s">
        <v>2002</v>
      </c>
      <c r="K714" s="500" t="str">
        <f>IF(Tabla1[[#This Row],[Insumos]]="","",_xlfn.XLOOKUP(Tabla1[[#This Row],[Insumos]],Tabla10[Insumo],Tabla10[InsumoAbrev],"",0))</f>
        <v>lsGasoil</v>
      </c>
      <c r="L714" s="501" t="s">
        <v>2075</v>
      </c>
      <c r="M714" s="499" t="str">
        <f>IF(Tabla1[[#This Row],[Descripción]]="","",_xlfn.XLOOKUP(Tabla1[[#This Row],[Descripción]],Tabla10[Descripción],Tabla10[Unidad de Medida],"",0))</f>
        <v>galon</v>
      </c>
      <c r="N714" s="509">
        <v>40</v>
      </c>
      <c r="O714" s="511">
        <f>IF(Tabla1[[#This Row],[Descripción]]="","",_xlfn.XLOOKUP(Tabla1[[#This Row],[Descripción]],Tabla10[Descripción],Tabla10[Precio Unitario],0))</f>
        <v>280</v>
      </c>
      <c r="P714" s="511">
        <f>IF(Tabla1[[#This Row],[Cantidad de Insumos]]="","",Tabla1[[#This Row],[Precio Unitario]]*Tabla1[[#This Row],[Cantidad de Insumos]])</f>
        <v>11200</v>
      </c>
      <c r="Q714" s="511" t="str">
        <f>IF(Tabla1[[#This Row],[Descripción]]="","",_xlfn.XLOOKUP(Tabla1[[#This Row],[Descripción]],Tabla10[Descripción],Tabla10[CODIGO PRESUPUESTARIO],0))</f>
        <v>2.3.7.1.02</v>
      </c>
      <c r="R714" s="500" t="s">
        <v>2001</v>
      </c>
    </row>
    <row r="715" spans="2:18" ht="25.5">
      <c r="B715" s="190" t="e">
        <f>IF('Formulario PPGR3'!$G715="","",CONCATENATE('Formulario PPGR3'!$C715,".",'Formulario PPGR3'!$D715,".",'Formulario PPGR3'!$E715,".",'Formulario PPGR3'!$F715))</f>
        <v>#REF!</v>
      </c>
      <c r="C715" s="190" t="e">
        <f>IF('Formulario PPGR3'!$G715="","",'Formulario PPGR1'!#REF!)</f>
        <v>#REF!</v>
      </c>
      <c r="D715" s="190" t="e">
        <f>IF('Formulario PPGR3'!$G715="","",'Formulario PPGR1'!#REF!)</f>
        <v>#REF!</v>
      </c>
      <c r="E715" s="190" t="e">
        <f>IF('Formulario PPGR3'!$G715="","",'Formulario PPGR1'!#REF!)</f>
        <v>#REF!</v>
      </c>
      <c r="F715" s="190" t="e">
        <f>IF('Formulario PPGR3'!$G715="","",'Formulario PPGR1'!#REF!)</f>
        <v>#REF!</v>
      </c>
      <c r="G715" s="507" t="s">
        <v>1156</v>
      </c>
      <c r="H715" s="497" t="str" cm="1">
        <f t="array" ref="H715">IF(Tabla1[[#This Row],[Código_Actividad]]="","",_xlfn.XLOOKUP(Tabla1[[#This Row],[Código_Actividad]],CodigoActividad,Tabla2[Actividades Programables Presupuestables],"",0))</f>
        <v>Seguimiento para el fortalecimiento de la Estrategia Canguro .</v>
      </c>
      <c r="I715" s="498">
        <f>IFERROR(VLOOKUP('Formulario PPGR3'!$G715,'Formulario PPGR2'!$H$9:$V$721,15,FALSE),"")</f>
        <v>12</v>
      </c>
      <c r="J715" s="504" t="s">
        <v>2031</v>
      </c>
      <c r="K715" s="500" t="str">
        <f>IF(Tabla1[[#This Row],[Insumos]]="","",_xlfn.XLOOKUP(Tabla1[[#This Row],[Insumos]],Tabla10[Insumo],Tabla10[InsumoAbrev],"",0))</f>
        <v>lsElectrodomesticos</v>
      </c>
      <c r="L715" s="501" t="s">
        <v>2032</v>
      </c>
      <c r="M715" s="499" t="str">
        <f>IF(Tabla1[[#This Row],[Descripción]]="","",_xlfn.XLOOKUP(Tabla1[[#This Row],[Descripción]],Tabla10[Descripción],Tabla10[Unidad de Medida],"",0))</f>
        <v>unidad</v>
      </c>
      <c r="N715" s="509">
        <v>12</v>
      </c>
      <c r="O715" s="511">
        <f>IF(Tabla1[[#This Row],[Descripción]]="","",_xlfn.XLOOKUP(Tabla1[[#This Row],[Descripción]],Tabla10[Descripción],Tabla10[Precio Unitario],0))</f>
        <v>15163</v>
      </c>
      <c r="P715" s="511">
        <f>IF(Tabla1[[#This Row],[Cantidad de Insumos]]="","",Tabla1[[#This Row],[Precio Unitario]]*Tabla1[[#This Row],[Cantidad de Insumos]])</f>
        <v>181956</v>
      </c>
      <c r="Q715" s="511" t="str">
        <f>IF(Tabla1[[#This Row],[Descripción]]="","",_xlfn.XLOOKUP(Tabla1[[#This Row],[Descripción]],Tabla10[Descripción],Tabla10[CODIGO PRESUPUESTARIO],0))</f>
        <v>2.6.1.4.01</v>
      </c>
      <c r="R715" s="500" t="s">
        <v>2001</v>
      </c>
    </row>
    <row r="716" spans="2:18" ht="25.5">
      <c r="B716" s="190" t="e">
        <f>IF('Formulario PPGR3'!$G716="","",CONCATENATE('Formulario PPGR3'!$C716,".",'Formulario PPGR3'!$D716,".",'Formulario PPGR3'!$E716,".",'Formulario PPGR3'!$F716))</f>
        <v>#REF!</v>
      </c>
      <c r="C716" s="190" t="e">
        <f>IF('Formulario PPGR3'!$G716="","",'Formulario PPGR1'!#REF!)</f>
        <v>#REF!</v>
      </c>
      <c r="D716" s="190" t="e">
        <f>IF('Formulario PPGR3'!$G716="","",'Formulario PPGR1'!#REF!)</f>
        <v>#REF!</v>
      </c>
      <c r="E716" s="190" t="e">
        <f>IF('Formulario PPGR3'!$G716="","",'Formulario PPGR1'!#REF!)</f>
        <v>#REF!</v>
      </c>
      <c r="F716" s="190" t="e">
        <f>IF('Formulario PPGR3'!$G716="","",'Formulario PPGR1'!#REF!)</f>
        <v>#REF!</v>
      </c>
      <c r="G716" s="507" t="s">
        <v>1156</v>
      </c>
      <c r="H716" s="497" t="str" cm="1">
        <f t="array" ref="H716">IF(Tabla1[[#This Row],[Código_Actividad]]="","",_xlfn.XLOOKUP(Tabla1[[#This Row],[Código_Actividad]],CodigoActividad,Tabla2[Actividades Programables Presupuestables],"",0))</f>
        <v>Seguimiento para el fortalecimiento de la Estrategia Canguro .</v>
      </c>
      <c r="I716" s="498">
        <f>IFERROR(VLOOKUP('Formulario PPGR3'!$G716,'Formulario PPGR2'!$H$9:$V$721,15,FALSE),"")</f>
        <v>12</v>
      </c>
      <c r="J716" s="504" t="s">
        <v>2076</v>
      </c>
      <c r="K716" s="500" t="str">
        <f>IF(Tabla1[[#This Row],[Insumos]]="","",_xlfn.XLOOKUP(Tabla1[[#This Row],[Insumos]],Tabla10[Insumo],Tabla10[InsumoAbrev],"",0))</f>
        <v>lsEquiposMedicos</v>
      </c>
      <c r="L716" s="501" t="s">
        <v>2077</v>
      </c>
      <c r="M716" s="499" t="str">
        <f>IF(Tabla1[[#This Row],[Descripción]]="","",_xlfn.XLOOKUP(Tabla1[[#This Row],[Descripción]],Tabla10[Descripción],Tabla10[Unidad de Medida],"",0))</f>
        <v>unidad</v>
      </c>
      <c r="N716" s="509">
        <v>12</v>
      </c>
      <c r="O716" s="511">
        <f>IF(Tabla1[[#This Row],[Descripción]]="","",_xlfn.XLOOKUP(Tabla1[[#This Row],[Descripción]],Tabla10[Descripción],Tabla10[Precio Unitario],0))</f>
        <v>8407.5</v>
      </c>
      <c r="P716" s="511">
        <f>IF(Tabla1[[#This Row],[Cantidad de Insumos]]="","",Tabla1[[#This Row],[Precio Unitario]]*Tabla1[[#This Row],[Cantidad de Insumos]])</f>
        <v>100890</v>
      </c>
      <c r="Q716" s="511" t="str">
        <f>IF(Tabla1[[#This Row],[Descripción]]="","",_xlfn.XLOOKUP(Tabla1[[#This Row],[Descripción]],Tabla10[Descripción],Tabla10[CODIGO PRESUPUESTARIO],0))</f>
        <v>2.6.3.1.01</v>
      </c>
      <c r="R716" s="500" t="s">
        <v>2001</v>
      </c>
    </row>
    <row r="717" spans="2:18" ht="25.5">
      <c r="B717" s="190" t="e">
        <f>IF('Formulario PPGR3'!$G717="","",CONCATENATE('Formulario PPGR3'!$C717,".",'Formulario PPGR3'!$D717,".",'Formulario PPGR3'!$E717,".",'Formulario PPGR3'!$F717))</f>
        <v>#REF!</v>
      </c>
      <c r="C717" s="190" t="e">
        <f>IF('Formulario PPGR3'!$G717="","",'Formulario PPGR1'!#REF!)</f>
        <v>#REF!</v>
      </c>
      <c r="D717" s="190" t="e">
        <f>IF('Formulario PPGR3'!$G717="","",'Formulario PPGR1'!#REF!)</f>
        <v>#REF!</v>
      </c>
      <c r="E717" s="190" t="e">
        <f>IF('Formulario PPGR3'!$G717="","",'Formulario PPGR1'!#REF!)</f>
        <v>#REF!</v>
      </c>
      <c r="F717" s="190" t="e">
        <f>IF('Formulario PPGR3'!$G717="","",'Formulario PPGR1'!#REF!)</f>
        <v>#REF!</v>
      </c>
      <c r="G717" s="507" t="s">
        <v>1156</v>
      </c>
      <c r="H717" s="497" t="str" cm="1">
        <f t="array" ref="H717">IF(Tabla1[[#This Row],[Código_Actividad]]="","",_xlfn.XLOOKUP(Tabla1[[#This Row],[Código_Actividad]],CodigoActividad,Tabla2[Actividades Programables Presupuestables],"",0))</f>
        <v>Seguimiento para el fortalecimiento de la Estrategia Canguro .</v>
      </c>
      <c r="I717" s="498">
        <f>IFERROR(VLOOKUP('Formulario PPGR3'!$G717,'Formulario PPGR2'!$H$9:$V$721,15,FALSE),"")</f>
        <v>12</v>
      </c>
      <c r="J717" s="504" t="s">
        <v>2076</v>
      </c>
      <c r="K717" s="500" t="str">
        <f>IF(Tabla1[[#This Row],[Insumos]]="","",_xlfn.XLOOKUP(Tabla1[[#This Row],[Insumos]],Tabla10[Insumo],Tabla10[InsumoAbrev],"",0))</f>
        <v>lsEquiposMedicos</v>
      </c>
      <c r="L717" s="501" t="s">
        <v>2078</v>
      </c>
      <c r="M717" s="499" t="str">
        <f>IF(Tabla1[[#This Row],[Descripción]]="","",_xlfn.XLOOKUP(Tabla1[[#This Row],[Descripción]],Tabla10[Descripción],Tabla10[Unidad de Medida],"",0))</f>
        <v>unidad</v>
      </c>
      <c r="N717" s="509">
        <v>12</v>
      </c>
      <c r="O717" s="511">
        <f>IF(Tabla1[[#This Row],[Descripción]]="","",_xlfn.XLOOKUP(Tabla1[[#This Row],[Descripción]],Tabla10[Descripción],Tabla10[Precio Unitario],0))</f>
        <v>34202.300000000003</v>
      </c>
      <c r="P717" s="511">
        <f>IF(Tabla1[[#This Row],[Cantidad de Insumos]]="","",Tabla1[[#This Row],[Precio Unitario]]*Tabla1[[#This Row],[Cantidad de Insumos]])</f>
        <v>410427.60000000003</v>
      </c>
      <c r="Q717" s="511" t="str">
        <f>IF(Tabla1[[#This Row],[Descripción]]="","",_xlfn.XLOOKUP(Tabla1[[#This Row],[Descripción]],Tabla10[Descripción],Tabla10[CODIGO PRESUPUESTARIO],0))</f>
        <v>2.6.3.1.01</v>
      </c>
      <c r="R717" s="500" t="s">
        <v>2001</v>
      </c>
    </row>
    <row r="718" spans="2:18" ht="25.5">
      <c r="B718" s="190" t="e">
        <f>IF('Formulario PPGR3'!$G718="","",CONCATENATE('Formulario PPGR3'!$C718,".",'Formulario PPGR3'!$D718,".",'Formulario PPGR3'!$E718,".",'Formulario PPGR3'!$F718))</f>
        <v>#REF!</v>
      </c>
      <c r="C718" s="190" t="e">
        <f>IF('Formulario PPGR3'!$G718="","",'Formulario PPGR1'!#REF!)</f>
        <v>#REF!</v>
      </c>
      <c r="D718" s="190" t="e">
        <f>IF('Formulario PPGR3'!$G718="","",'Formulario PPGR1'!#REF!)</f>
        <v>#REF!</v>
      </c>
      <c r="E718" s="190" t="e">
        <f>IF('Formulario PPGR3'!$G718="","",'Formulario PPGR1'!#REF!)</f>
        <v>#REF!</v>
      </c>
      <c r="F718" s="190" t="e">
        <f>IF('Formulario PPGR3'!$G718="","",'Formulario PPGR1'!#REF!)</f>
        <v>#REF!</v>
      </c>
      <c r="G718" s="507" t="s">
        <v>1156</v>
      </c>
      <c r="H718" s="497" t="str" cm="1">
        <f t="array" ref="H718">IF(Tabla1[[#This Row],[Código_Actividad]]="","",_xlfn.XLOOKUP(Tabla1[[#This Row],[Código_Actividad]],CodigoActividad,Tabla2[Actividades Programables Presupuestables],"",0))</f>
        <v>Seguimiento para el fortalecimiento de la Estrategia Canguro .</v>
      </c>
      <c r="I718" s="498">
        <f>IFERROR(VLOOKUP('Formulario PPGR3'!$G718,'Formulario PPGR2'!$H$9:$V$721,15,FALSE),"")</f>
        <v>12</v>
      </c>
      <c r="J718" s="504" t="s">
        <v>2076</v>
      </c>
      <c r="K718" s="500" t="str">
        <f>IF(Tabla1[[#This Row],[Insumos]]="","",_xlfn.XLOOKUP(Tabla1[[#This Row],[Insumos]],Tabla10[Insumo],Tabla10[InsumoAbrev],"",0))</f>
        <v>lsEquiposMedicos</v>
      </c>
      <c r="L718" s="501" t="s">
        <v>2079</v>
      </c>
      <c r="M718" s="499" t="str">
        <f>IF(Tabla1[[#This Row],[Descripción]]="","",_xlfn.XLOOKUP(Tabla1[[#This Row],[Descripción]],Tabla10[Descripción],Tabla10[Unidad de Medida],"",0))</f>
        <v>unidad</v>
      </c>
      <c r="N718" s="509">
        <v>12</v>
      </c>
      <c r="O718" s="511">
        <f>IF(Tabla1[[#This Row],[Descripción]]="","",_xlfn.XLOOKUP(Tabla1[[#This Row],[Descripción]],Tabla10[Descripción],Tabla10[Precio Unitario],0))</f>
        <v>43960.9</v>
      </c>
      <c r="P718" s="511">
        <f>IF(Tabla1[[#This Row],[Cantidad de Insumos]]="","",Tabla1[[#This Row],[Precio Unitario]]*Tabla1[[#This Row],[Cantidad de Insumos]])</f>
        <v>527530.80000000005</v>
      </c>
      <c r="Q718" s="511" t="str">
        <f>IF(Tabla1[[#This Row],[Descripción]]="","",_xlfn.XLOOKUP(Tabla1[[#This Row],[Descripción]],Tabla10[Descripción],Tabla10[CODIGO PRESUPUESTARIO],0))</f>
        <v>2.6.3.1.01</v>
      </c>
      <c r="R718" s="500" t="s">
        <v>2001</v>
      </c>
    </row>
    <row r="719" spans="2:18" ht="25.5">
      <c r="B719" s="190" t="e">
        <f>IF('Formulario PPGR3'!$G719="","",CONCATENATE('Formulario PPGR3'!$C719,".",'Formulario PPGR3'!$D719,".",'Formulario PPGR3'!$E719,".",'Formulario PPGR3'!$F719))</f>
        <v>#REF!</v>
      </c>
      <c r="C719" s="190" t="e">
        <f>IF('Formulario PPGR3'!$G719="","",'Formulario PPGR1'!#REF!)</f>
        <v>#REF!</v>
      </c>
      <c r="D719" s="190" t="e">
        <f>IF('Formulario PPGR3'!$G719="","",'Formulario PPGR1'!#REF!)</f>
        <v>#REF!</v>
      </c>
      <c r="E719" s="190" t="e">
        <f>IF('Formulario PPGR3'!$G719="","",'Formulario PPGR1'!#REF!)</f>
        <v>#REF!</v>
      </c>
      <c r="F719" s="190" t="e">
        <f>IF('Formulario PPGR3'!$G719="","",'Formulario PPGR1'!#REF!)</f>
        <v>#REF!</v>
      </c>
      <c r="G719" s="507" t="s">
        <v>1156</v>
      </c>
      <c r="H719" s="497" t="str" cm="1">
        <f t="array" ref="H719">IF(Tabla1[[#This Row],[Código_Actividad]]="","",_xlfn.XLOOKUP(Tabla1[[#This Row],[Código_Actividad]],CodigoActividad,Tabla2[Actividades Programables Presupuestables],"",0))</f>
        <v>Seguimiento para el fortalecimiento de la Estrategia Canguro .</v>
      </c>
      <c r="I719" s="498">
        <f>IFERROR(VLOOKUP('Formulario PPGR3'!$G719,'Formulario PPGR2'!$H$9:$V$721,15,FALSE),"")</f>
        <v>12</v>
      </c>
      <c r="J719" s="504" t="s">
        <v>2039</v>
      </c>
      <c r="K719" s="500" t="str">
        <f>IF(Tabla1[[#This Row],[Insumos]]="","",_xlfn.XLOOKUP(Tabla1[[#This Row],[Insumos]],Tabla10[Insumo],Tabla10[InsumoAbrev],"",0))</f>
        <v>lsEquiposComputos</v>
      </c>
      <c r="L719" s="501" t="s">
        <v>2040</v>
      </c>
      <c r="M719" s="499" t="str">
        <f>IF(Tabla1[[#This Row],[Descripción]]="","",_xlfn.XLOOKUP(Tabla1[[#This Row],[Descripción]],Tabla10[Descripción],Tabla10[Unidad de Medida],"",0))</f>
        <v>unidad</v>
      </c>
      <c r="N719" s="509">
        <v>12</v>
      </c>
      <c r="O719" s="511">
        <f>IF(Tabla1[[#This Row],[Descripción]]="","",_xlfn.XLOOKUP(Tabla1[[#This Row],[Descripción]],Tabla10[Descripción],Tabla10[Precio Unitario],0))</f>
        <v>56724</v>
      </c>
      <c r="P719" s="511">
        <f>IF(Tabla1[[#This Row],[Cantidad de Insumos]]="","",Tabla1[[#This Row],[Precio Unitario]]*Tabla1[[#This Row],[Cantidad de Insumos]])</f>
        <v>680688</v>
      </c>
      <c r="Q719" s="511" t="str">
        <f>IF(Tabla1[[#This Row],[Descripción]]="","",_xlfn.XLOOKUP(Tabla1[[#This Row],[Descripción]],Tabla10[Descripción],Tabla10[CODIGO PRESUPUESTARIO],0))</f>
        <v>2.6.1.3.01</v>
      </c>
      <c r="R719" s="500" t="s">
        <v>2001</v>
      </c>
    </row>
    <row r="720" spans="2:18" ht="25.5">
      <c r="B720" s="190" t="e">
        <f>IF('Formulario PPGR3'!$G720="","",CONCATENATE('Formulario PPGR3'!$C720,".",'Formulario PPGR3'!$D720,".",'Formulario PPGR3'!$E720,".",'Formulario PPGR3'!$F720))</f>
        <v>#REF!</v>
      </c>
      <c r="C720" s="190" t="e">
        <f>IF('Formulario PPGR3'!$G720="","",'Formulario PPGR1'!#REF!)</f>
        <v>#REF!</v>
      </c>
      <c r="D720" s="190" t="e">
        <f>IF('Formulario PPGR3'!$G720="","",'Formulario PPGR1'!#REF!)</f>
        <v>#REF!</v>
      </c>
      <c r="E720" s="190" t="e">
        <f>IF('Formulario PPGR3'!$G720="","",'Formulario PPGR1'!#REF!)</f>
        <v>#REF!</v>
      </c>
      <c r="F720" s="190" t="e">
        <f>IF('Formulario PPGR3'!$G720="","",'Formulario PPGR1'!#REF!)</f>
        <v>#REF!</v>
      </c>
      <c r="G720" s="507" t="s">
        <v>1156</v>
      </c>
      <c r="H720" s="497" t="str" cm="1">
        <f t="array" ref="H720">IF(Tabla1[[#This Row],[Código_Actividad]]="","",_xlfn.XLOOKUP(Tabla1[[#This Row],[Código_Actividad]],CodigoActividad,Tabla2[Actividades Programables Presupuestables],"",0))</f>
        <v>Seguimiento para el fortalecimiento de la Estrategia Canguro .</v>
      </c>
      <c r="I720" s="498">
        <f>IFERROR(VLOOKUP('Formulario PPGR3'!$G720,'Formulario PPGR2'!$H$9:$V$721,15,FALSE),"")</f>
        <v>12</v>
      </c>
      <c r="J720" s="504" t="s">
        <v>2039</v>
      </c>
      <c r="K720" s="500" t="str">
        <f>IF(Tabla1[[#This Row],[Insumos]]="","",_xlfn.XLOOKUP(Tabla1[[#This Row],[Insumos]],Tabla10[Insumo],Tabla10[InsumoAbrev],"",0))</f>
        <v>lsEquiposComputos</v>
      </c>
      <c r="L720" s="501" t="s">
        <v>2041</v>
      </c>
      <c r="M720" s="499" t="str">
        <f>IF(Tabla1[[#This Row],[Descripción]]="","",_xlfn.XLOOKUP(Tabla1[[#This Row],[Descripción]],Tabla10[Descripción],Tabla10[Unidad de Medida],"",0))</f>
        <v>unidad</v>
      </c>
      <c r="N720" s="509">
        <v>12</v>
      </c>
      <c r="O720" s="511">
        <f>IF(Tabla1[[#This Row],[Descripción]]="","",_xlfn.XLOOKUP(Tabla1[[#This Row],[Descripción]],Tabla10[Descripción],Tabla10[Precio Unitario],0))</f>
        <v>32499</v>
      </c>
      <c r="P720" s="511">
        <f>IF(Tabla1[[#This Row],[Cantidad de Insumos]]="","",Tabla1[[#This Row],[Precio Unitario]]*Tabla1[[#This Row],[Cantidad de Insumos]])</f>
        <v>389988</v>
      </c>
      <c r="Q720" s="511" t="str">
        <f>IF(Tabla1[[#This Row],[Descripción]]="","",_xlfn.XLOOKUP(Tabla1[[#This Row],[Descripción]],Tabla10[Descripción],Tabla10[CODIGO PRESUPUESTARIO],0))</f>
        <v>2.6.1.3.01</v>
      </c>
      <c r="R720" s="500" t="s">
        <v>2001</v>
      </c>
    </row>
    <row r="721" spans="2:18" s="268" customFormat="1" ht="25.5">
      <c r="B721" s="190" t="e">
        <f>IF('Formulario PPGR3'!$G721="","",CONCATENATE('Formulario PPGR3'!$C721,".",'Formulario PPGR3'!$D721,".",'Formulario PPGR3'!$E721,".",'Formulario PPGR3'!$F721))</f>
        <v>#REF!</v>
      </c>
      <c r="C721" s="190" t="e">
        <f>IF('Formulario PPGR3'!$G721="","",'Formulario PPGR1'!#REF!)</f>
        <v>#REF!</v>
      </c>
      <c r="D721" s="190" t="e">
        <f>IF('Formulario PPGR3'!$G721="","",'Formulario PPGR1'!#REF!)</f>
        <v>#REF!</v>
      </c>
      <c r="E721" s="190" t="e">
        <f>IF('Formulario PPGR3'!$G721="","",'Formulario PPGR1'!#REF!)</f>
        <v>#REF!</v>
      </c>
      <c r="F721" s="190" t="e">
        <f>IF('Formulario PPGR3'!$G721="","",'Formulario PPGR1'!#REF!)</f>
        <v>#REF!</v>
      </c>
      <c r="G721" s="507" t="s">
        <v>1156</v>
      </c>
      <c r="H721" s="497" t="str" cm="1">
        <f t="array" ref="H721">IF(Tabla1[[#This Row],[Código_Actividad]]="","",_xlfn.XLOOKUP(Tabla1[[#This Row],[Código_Actividad]],CodigoActividad,Tabla2[Actividades Programables Presupuestables],"",0))</f>
        <v>Seguimiento para el fortalecimiento de la Estrategia Canguro .</v>
      </c>
      <c r="I721" s="498">
        <f>IFERROR(VLOOKUP('Formulario PPGR3'!$G721,'Formulario PPGR2'!$H$9:$V$721,15,FALSE),"")</f>
        <v>12</v>
      </c>
      <c r="J721" s="504" t="s">
        <v>2004</v>
      </c>
      <c r="K721" s="500" t="str">
        <f>IF(Tabla1[[#This Row],[Insumos]]="","",_xlfn.XLOOKUP(Tabla1[[#This Row],[Insumos]],Tabla10[Insumo],Tabla10[InsumoAbrev],"",0))</f>
        <v>lsViaticosDP</v>
      </c>
      <c r="L721" s="501" t="s">
        <v>2006</v>
      </c>
      <c r="M721" s="499" t="str">
        <f>IF(Tabla1[[#This Row],[Descripción]]="","",_xlfn.XLOOKUP(Tabla1[[#This Row],[Descripción]],Tabla10[Descripción],Tabla10[Unidad de Medida],"",0))</f>
        <v>Depósito</v>
      </c>
      <c r="N721" s="509">
        <v>12</v>
      </c>
      <c r="O721" s="511">
        <f>IF(Tabla1[[#This Row],[Descripción]]="","",_xlfn.XLOOKUP(Tabla1[[#This Row],[Descripción]],Tabla10[Descripción],Tabla10[Precio Unitario],0))</f>
        <v>1700</v>
      </c>
      <c r="P721" s="511">
        <f>IF(Tabla1[[#This Row],[Cantidad de Insumos]]="","",Tabla1[[#This Row],[Precio Unitario]]*Tabla1[[#This Row],[Cantidad de Insumos]])</f>
        <v>20400</v>
      </c>
      <c r="Q721" s="511" t="str">
        <f>IF(Tabla1[[#This Row],[Descripción]]="","",_xlfn.XLOOKUP(Tabla1[[#This Row],[Descripción]],Tabla10[Descripción],Tabla10[CODIGO PRESUPUESTARIO],0))</f>
        <v>2.2.3.1.01</v>
      </c>
      <c r="R721" s="500" t="s">
        <v>2001</v>
      </c>
    </row>
    <row r="722" spans="2:18" s="268" customFormat="1" ht="25.5">
      <c r="B722" s="190" t="e">
        <f>IF('Formulario PPGR3'!$G722="","",CONCATENATE('Formulario PPGR3'!$C722,".",'Formulario PPGR3'!$D722,".",'Formulario PPGR3'!$E722,".",'Formulario PPGR3'!$F722))</f>
        <v>#REF!</v>
      </c>
      <c r="C722" s="190" t="e">
        <f>IF('Formulario PPGR3'!$G722="","",'Formulario PPGR1'!#REF!)</f>
        <v>#REF!</v>
      </c>
      <c r="D722" s="190" t="e">
        <f>IF('Formulario PPGR3'!$G722="","",'Formulario PPGR1'!#REF!)</f>
        <v>#REF!</v>
      </c>
      <c r="E722" s="190" t="e">
        <f>IF('Formulario PPGR3'!$G722="","",'Formulario PPGR1'!#REF!)</f>
        <v>#REF!</v>
      </c>
      <c r="F722" s="190" t="e">
        <f>IF('Formulario PPGR3'!$G722="","",'Formulario PPGR1'!#REF!)</f>
        <v>#REF!</v>
      </c>
      <c r="G722" s="507" t="s">
        <v>1156</v>
      </c>
      <c r="H722" s="497" t="str" cm="1">
        <f t="array" ref="H722">IF(Tabla1[[#This Row],[Código_Actividad]]="","",_xlfn.XLOOKUP(Tabla1[[#This Row],[Código_Actividad]],CodigoActividad,Tabla2[Actividades Programables Presupuestables],"",0))</f>
        <v>Seguimiento para el fortalecimiento de la Estrategia Canguro .</v>
      </c>
      <c r="I722" s="498">
        <f>IFERROR(VLOOKUP('Formulario PPGR3'!$G722,'Formulario PPGR2'!$H$9:$V$721,15,FALSE),"")</f>
        <v>12</v>
      </c>
      <c r="J722" s="504" t="s">
        <v>2004</v>
      </c>
      <c r="K722" s="500" t="str">
        <f>IF(Tabla1[[#This Row],[Insumos]]="","",_xlfn.XLOOKUP(Tabla1[[#This Row],[Insumos]],Tabla10[Insumo],Tabla10[InsumoAbrev],"",0))</f>
        <v>lsViaticosDP</v>
      </c>
      <c r="L722" s="501" t="s">
        <v>2007</v>
      </c>
      <c r="M722" s="499" t="str">
        <f>IF(Tabla1[[#This Row],[Descripción]]="","",_xlfn.XLOOKUP(Tabla1[[#This Row],[Descripción]],Tabla10[Descripción],Tabla10[Unidad de Medida],"",0))</f>
        <v>Depósito</v>
      </c>
      <c r="N722" s="509">
        <v>24</v>
      </c>
      <c r="O722" s="511">
        <f>IF(Tabla1[[#This Row],[Descripción]]="","",_xlfn.XLOOKUP(Tabla1[[#This Row],[Descripción]],Tabla10[Descripción],Tabla10[Precio Unitario],0))</f>
        <v>1900</v>
      </c>
      <c r="P722" s="511">
        <f>IF(Tabla1[[#This Row],[Cantidad de Insumos]]="","",Tabla1[[#This Row],[Precio Unitario]]*Tabla1[[#This Row],[Cantidad de Insumos]])</f>
        <v>45600</v>
      </c>
      <c r="Q722" s="511" t="str">
        <f>IF(Tabla1[[#This Row],[Descripción]]="","",_xlfn.XLOOKUP(Tabla1[[#This Row],[Descripción]],Tabla10[Descripción],Tabla10[CODIGO PRESUPUESTARIO],0))</f>
        <v>2.2.3.1.01</v>
      </c>
      <c r="R722" s="500" t="s">
        <v>2001</v>
      </c>
    </row>
    <row r="723" spans="2:18" s="268" customFormat="1" ht="25.5">
      <c r="B723" s="190" t="e">
        <f>IF('Formulario PPGR3'!$G723="","",CONCATENATE('Formulario PPGR3'!$C723,".",'Formulario PPGR3'!$D723,".",'Formulario PPGR3'!$E723,".",'Formulario PPGR3'!$F723))</f>
        <v>#REF!</v>
      </c>
      <c r="C723" s="190" t="e">
        <f>IF('Formulario PPGR3'!$G723="","",'Formulario PPGR1'!#REF!)</f>
        <v>#REF!</v>
      </c>
      <c r="D723" s="190" t="e">
        <f>IF('Formulario PPGR3'!$G723="","",'Formulario PPGR1'!#REF!)</f>
        <v>#REF!</v>
      </c>
      <c r="E723" s="190" t="e">
        <f>IF('Formulario PPGR3'!$G723="","",'Formulario PPGR1'!#REF!)</f>
        <v>#REF!</v>
      </c>
      <c r="F723" s="190" t="e">
        <f>IF('Formulario PPGR3'!$G723="","",'Formulario PPGR1'!#REF!)</f>
        <v>#REF!</v>
      </c>
      <c r="G723" s="507" t="s">
        <v>1156</v>
      </c>
      <c r="H723" s="497" t="str" cm="1">
        <f t="array" ref="H723">IF(Tabla1[[#This Row],[Código_Actividad]]="","",_xlfn.XLOOKUP(Tabla1[[#This Row],[Código_Actividad]],CodigoActividad,Tabla2[Actividades Programables Presupuestables],"",0))</f>
        <v>Seguimiento para el fortalecimiento de la Estrategia Canguro .</v>
      </c>
      <c r="I723" s="498">
        <f>IFERROR(VLOOKUP('Formulario PPGR3'!$G723,'Formulario PPGR2'!$H$9:$V$721,15,FALSE),"")</f>
        <v>12</v>
      </c>
      <c r="J723" s="504" t="s">
        <v>2002</v>
      </c>
      <c r="K723" s="500" t="str">
        <f>IF(Tabla1[[#This Row],[Insumos]]="","",_xlfn.XLOOKUP(Tabla1[[#This Row],[Insumos]],Tabla10[Insumo],Tabla10[InsumoAbrev],"",0))</f>
        <v>lsGasoil</v>
      </c>
      <c r="L723" s="501" t="s">
        <v>2075</v>
      </c>
      <c r="M723" s="499" t="str">
        <f>IF(Tabla1[[#This Row],[Descripción]]="","",_xlfn.XLOOKUP(Tabla1[[#This Row],[Descripción]],Tabla10[Descripción],Tabla10[Unidad de Medida],"",0))</f>
        <v>galon</v>
      </c>
      <c r="N723" s="509">
        <v>120</v>
      </c>
      <c r="O723" s="511">
        <f>IF(Tabla1[[#This Row],[Descripción]]="","",_xlfn.XLOOKUP(Tabla1[[#This Row],[Descripción]],Tabla10[Descripción],Tabla10[Precio Unitario],0))</f>
        <v>280</v>
      </c>
      <c r="P723" s="511">
        <f>IF(Tabla1[[#This Row],[Cantidad de Insumos]]="","",Tabla1[[#This Row],[Precio Unitario]]*Tabla1[[#This Row],[Cantidad de Insumos]])</f>
        <v>33600</v>
      </c>
      <c r="Q723" s="511" t="str">
        <f>IF(Tabla1[[#This Row],[Descripción]]="","",_xlfn.XLOOKUP(Tabla1[[#This Row],[Descripción]],Tabla10[Descripción],Tabla10[CODIGO PRESUPUESTARIO],0))</f>
        <v>2.3.7.1.02</v>
      </c>
      <c r="R723" s="500" t="s">
        <v>2001</v>
      </c>
    </row>
    <row r="724" spans="2:18" s="268" customFormat="1" ht="38.25">
      <c r="B724" s="190" t="e">
        <f>IF('Formulario PPGR3'!$G724="","",CONCATENATE('Formulario PPGR3'!$C724,".",'Formulario PPGR3'!$D724,".",'Formulario PPGR3'!$E724,".",'Formulario PPGR3'!$F724))</f>
        <v>#REF!</v>
      </c>
      <c r="C724" s="190" t="e">
        <f>IF('Formulario PPGR3'!$G724="","",'Formulario PPGR1'!#REF!)</f>
        <v>#REF!</v>
      </c>
      <c r="D724" s="190" t="e">
        <f>IF('Formulario PPGR3'!$G724="","",'Formulario PPGR1'!#REF!)</f>
        <v>#REF!</v>
      </c>
      <c r="E724" s="190" t="e">
        <f>IF('Formulario PPGR3'!$G724="","",'Formulario PPGR1'!#REF!)</f>
        <v>#REF!</v>
      </c>
      <c r="F724" s="190" t="e">
        <f>IF('Formulario PPGR3'!$G724="","",'Formulario PPGR1'!#REF!)</f>
        <v>#REF!</v>
      </c>
      <c r="G724" s="507" t="s">
        <v>1159</v>
      </c>
      <c r="H724" s="497" t="str" cm="1">
        <f t="array" ref="H724">IF(Tabla1[[#This Row],[Código_Actividad]]="","",_xlfn.XLOOKUP(Tabla1[[#This Row],[Código_Actividad]],CodigoActividad,Tabla2[Actividades Programables Presupuestables],"",0))</f>
        <v xml:space="preserve">Reunión para el análisis Indicadores del Programas Madre Canguro </v>
      </c>
      <c r="I724" s="498">
        <f>IFERROR(VLOOKUP('Formulario PPGR3'!$G724,'Formulario PPGR2'!$H$9:$V$721,15,FALSE),"")</f>
        <v>2</v>
      </c>
      <c r="J724" s="504" t="s">
        <v>1999</v>
      </c>
      <c r="K724" s="500" t="str">
        <f>IF(Tabla1[[#This Row],[Insumos]]="","",_xlfn.XLOOKUP(Tabla1[[#This Row],[Insumos]],Tabla10[Insumo],Tabla10[InsumoAbrev],"",0))</f>
        <v>lsAlimentosyBebidas</v>
      </c>
      <c r="L724" s="501" t="s">
        <v>2053</v>
      </c>
      <c r="M724" s="499" t="str">
        <f>IF(Tabla1[[#This Row],[Descripción]]="","",_xlfn.XLOOKUP(Tabla1[[#This Row],[Descripción]],Tabla10[Descripción],Tabla10[Unidad de Medida],"",0))</f>
        <v>unidad</v>
      </c>
      <c r="N724" s="509">
        <v>4</v>
      </c>
      <c r="O724" s="511">
        <f>IF(Tabla1[[#This Row],[Descripción]]="","",_xlfn.XLOOKUP(Tabla1[[#This Row],[Descripción]],Tabla10[Descripción],Tabla10[Precio Unitario],0))</f>
        <v>30975</v>
      </c>
      <c r="P724" s="511">
        <f>IF(Tabla1[[#This Row],[Cantidad de Insumos]]="","",Tabla1[[#This Row],[Precio Unitario]]*Tabla1[[#This Row],[Cantidad de Insumos]])</f>
        <v>123900</v>
      </c>
      <c r="Q724" s="511" t="str">
        <f>IF(Tabla1[[#This Row],[Descripción]]="","",_xlfn.XLOOKUP(Tabla1[[#This Row],[Descripción]],Tabla10[Descripción],Tabla10[CODIGO PRESUPUESTARIO],0))</f>
        <v>2.3.1.1.01</v>
      </c>
      <c r="R724" s="500" t="s">
        <v>2001</v>
      </c>
    </row>
    <row r="725" spans="2:18" s="268" customFormat="1" ht="25.5">
      <c r="B725" s="190" t="e">
        <f>IF('Formulario PPGR3'!$G725="","",CONCATENATE('Formulario PPGR3'!$C725,".",'Formulario PPGR3'!$D725,".",'Formulario PPGR3'!$E725,".",'Formulario PPGR3'!$F725))</f>
        <v>#REF!</v>
      </c>
      <c r="C725" s="190" t="e">
        <f>IF('Formulario PPGR3'!$G725="","",'Formulario PPGR1'!#REF!)</f>
        <v>#REF!</v>
      </c>
      <c r="D725" s="190" t="e">
        <f>IF('Formulario PPGR3'!$G725="","",'Formulario PPGR1'!#REF!)</f>
        <v>#REF!</v>
      </c>
      <c r="E725" s="190" t="e">
        <f>IF('Formulario PPGR3'!$G725="","",'Formulario PPGR1'!#REF!)</f>
        <v>#REF!</v>
      </c>
      <c r="F725" s="190" t="e">
        <f>IF('Formulario PPGR3'!$G725="","",'Formulario PPGR1'!#REF!)</f>
        <v>#REF!</v>
      </c>
      <c r="G725" s="507" t="s">
        <v>1159</v>
      </c>
      <c r="H725" s="497" t="str" cm="1">
        <f t="array" ref="H725">IF(Tabla1[[#This Row],[Código_Actividad]]="","",_xlfn.XLOOKUP(Tabla1[[#This Row],[Código_Actividad]],CodigoActividad,Tabla2[Actividades Programables Presupuestables],"",0))</f>
        <v xml:space="preserve">Reunión para el análisis Indicadores del Programas Madre Canguro </v>
      </c>
      <c r="I725" s="498">
        <f>IFERROR(VLOOKUP('Formulario PPGR3'!$G725,'Formulario PPGR2'!$H$9:$V$721,15,FALSE),"")</f>
        <v>2</v>
      </c>
      <c r="J725" s="504" t="s">
        <v>2035</v>
      </c>
      <c r="K725" s="500" t="str">
        <f>IF(Tabla1[[#This Row],[Insumos]]="","",_xlfn.XLOOKUP(Tabla1[[#This Row],[Insumos]],Tabla10[Insumo],Tabla10[InsumoAbrev],"",0))</f>
        <v>lsEventosGenerales</v>
      </c>
      <c r="L725" s="501" t="s">
        <v>2036</v>
      </c>
      <c r="M725" s="499" t="str">
        <f>IF(Tabla1[[#This Row],[Descripción]]="","",_xlfn.XLOOKUP(Tabla1[[#This Row],[Descripción]],Tabla10[Descripción],Tabla10[Unidad de Medida],"",0))</f>
        <v>unidad</v>
      </c>
      <c r="N725" s="509">
        <v>2</v>
      </c>
      <c r="O725" s="511">
        <f>IF(Tabla1[[#This Row],[Descripción]]="","",_xlfn.XLOOKUP(Tabla1[[#This Row],[Descripción]],Tabla10[Descripción],Tabla10[Precio Unitario],0))</f>
        <v>150568.53</v>
      </c>
      <c r="P725" s="511">
        <f>IF(Tabla1[[#This Row],[Cantidad de Insumos]]="","",Tabla1[[#This Row],[Precio Unitario]]*Tabla1[[#This Row],[Cantidad de Insumos]])</f>
        <v>301137.06</v>
      </c>
      <c r="Q725" s="511" t="str">
        <f>IF(Tabla1[[#This Row],[Descripción]]="","",_xlfn.XLOOKUP(Tabla1[[#This Row],[Descripción]],Tabla10[Descripción],Tabla10[CODIGO PRESUPUESTARIO],0))</f>
        <v>2.2.8.6.01</v>
      </c>
      <c r="R725" s="500" t="s">
        <v>2001</v>
      </c>
    </row>
    <row r="726" spans="2:18" s="268" customFormat="1" ht="51">
      <c r="B726" s="190" t="e">
        <f>IF('Formulario PPGR3'!$G726="","",CONCATENATE('Formulario PPGR3'!$C726,".",'Formulario PPGR3'!$D726,".",'Formulario PPGR3'!$E726,".",'Formulario PPGR3'!$F726))</f>
        <v>#REF!</v>
      </c>
      <c r="C726" s="190" t="e">
        <f>IF('Formulario PPGR3'!$G726="","",'Formulario PPGR1'!#REF!)</f>
        <v>#REF!</v>
      </c>
      <c r="D726" s="190" t="e">
        <f>IF('Formulario PPGR3'!$G726="","",'Formulario PPGR1'!#REF!)</f>
        <v>#REF!</v>
      </c>
      <c r="E726" s="190" t="e">
        <f>IF('Formulario PPGR3'!$G726="","",'Formulario PPGR1'!#REF!)</f>
        <v>#REF!</v>
      </c>
      <c r="F726" s="190" t="e">
        <f>IF('Formulario PPGR3'!$G726="","",'Formulario PPGR1'!#REF!)</f>
        <v>#REF!</v>
      </c>
      <c r="G726" s="507" t="s">
        <v>1165</v>
      </c>
      <c r="H726" s="497" t="str" cm="1">
        <f t="array" ref="H726">IF(Tabla1[[#This Row],[Código_Actividad]]="","",_xlfn.XLOOKUP(Tabla1[[#This Row],[Código_Actividad]],CodigoActividad,Tabla2[Actividades Programables Presupuestables],"",0))</f>
        <v>Coordinación con los gestores de adolescentes para las  capitaciones de  anticonceptivos al personal de la Unidades de Atención Integral y las Consultas Diferenciadas para adolescentes</v>
      </c>
      <c r="I726" s="498">
        <f>IFERROR(VLOOKUP('Formulario PPGR3'!$G726,'Formulario PPGR2'!$H$9:$V$721,15,FALSE),"")</f>
        <v>3</v>
      </c>
      <c r="J726" s="504" t="s">
        <v>2004</v>
      </c>
      <c r="K726" s="500" t="str">
        <f>IF(Tabla1[[#This Row],[Insumos]]="","",_xlfn.XLOOKUP(Tabla1[[#This Row],[Insumos]],Tabla10[Insumo],Tabla10[InsumoAbrev],"",0))</f>
        <v>lsViaticosDP</v>
      </c>
      <c r="L726" s="501" t="s">
        <v>2006</v>
      </c>
      <c r="M726" s="499" t="str">
        <f>IF(Tabla1[[#This Row],[Descripción]]="","",_xlfn.XLOOKUP(Tabla1[[#This Row],[Descripción]],Tabla10[Descripción],Tabla10[Unidad de Medida],"",0))</f>
        <v>Depósito</v>
      </c>
      <c r="N726" s="509">
        <v>3</v>
      </c>
      <c r="O726" s="511">
        <f>IF(Tabla1[[#This Row],[Descripción]]="","",_xlfn.XLOOKUP(Tabla1[[#This Row],[Descripción]],Tabla10[Descripción],Tabla10[Precio Unitario],0))</f>
        <v>1700</v>
      </c>
      <c r="P726" s="511">
        <f>IF(Tabla1[[#This Row],[Cantidad de Insumos]]="","",Tabla1[[#This Row],[Precio Unitario]]*Tabla1[[#This Row],[Cantidad de Insumos]])</f>
        <v>5100</v>
      </c>
      <c r="Q726" s="511" t="str">
        <f>IF(Tabla1[[#This Row],[Descripción]]="","",_xlfn.XLOOKUP(Tabla1[[#This Row],[Descripción]],Tabla10[Descripción],Tabla10[CODIGO PRESUPUESTARIO],0))</f>
        <v>2.2.3.1.01</v>
      </c>
      <c r="R726" s="500" t="s">
        <v>2001</v>
      </c>
    </row>
    <row r="727" spans="2:18" s="268" customFormat="1" ht="51">
      <c r="B727" s="190" t="e">
        <f>IF('Formulario PPGR3'!$G727="","",CONCATENATE('Formulario PPGR3'!$C727,".",'Formulario PPGR3'!$D727,".",'Formulario PPGR3'!$E727,".",'Formulario PPGR3'!$F727))</f>
        <v>#REF!</v>
      </c>
      <c r="C727" s="190" t="e">
        <f>IF('Formulario PPGR3'!$G727="","",'Formulario PPGR1'!#REF!)</f>
        <v>#REF!</v>
      </c>
      <c r="D727" s="190" t="e">
        <f>IF('Formulario PPGR3'!$G727="","",'Formulario PPGR1'!#REF!)</f>
        <v>#REF!</v>
      </c>
      <c r="E727" s="190" t="e">
        <f>IF('Formulario PPGR3'!$G727="","",'Formulario PPGR1'!#REF!)</f>
        <v>#REF!</v>
      </c>
      <c r="F727" s="190" t="e">
        <f>IF('Formulario PPGR3'!$G727="","",'Formulario PPGR1'!#REF!)</f>
        <v>#REF!</v>
      </c>
      <c r="G727" s="507" t="s">
        <v>1165</v>
      </c>
      <c r="H727" s="497" t="str" cm="1">
        <f t="array" ref="H727">IF(Tabla1[[#This Row],[Código_Actividad]]="","",_xlfn.XLOOKUP(Tabla1[[#This Row],[Código_Actividad]],CodigoActividad,Tabla2[Actividades Programables Presupuestables],"",0))</f>
        <v>Coordinación con los gestores de adolescentes para las  capitaciones de  anticonceptivos al personal de la Unidades de Atención Integral y las Consultas Diferenciadas para adolescentes</v>
      </c>
      <c r="I727" s="498">
        <f>IFERROR(VLOOKUP('Formulario PPGR3'!$G727,'Formulario PPGR2'!$H$9:$V$721,15,FALSE),"")</f>
        <v>3</v>
      </c>
      <c r="J727" s="504" t="s">
        <v>2004</v>
      </c>
      <c r="K727" s="500" t="str">
        <f>IF(Tabla1[[#This Row],[Insumos]]="","",_xlfn.XLOOKUP(Tabla1[[#This Row],[Insumos]],Tabla10[Insumo],Tabla10[InsumoAbrev],"",0))</f>
        <v>lsViaticosDP</v>
      </c>
      <c r="L727" s="501" t="s">
        <v>2007</v>
      </c>
      <c r="M727" s="499" t="str">
        <f>IF(Tabla1[[#This Row],[Descripción]]="","",_xlfn.XLOOKUP(Tabla1[[#This Row],[Descripción]],Tabla10[Descripción],Tabla10[Unidad de Medida],"",0))</f>
        <v>Depósito</v>
      </c>
      <c r="N727" s="509">
        <v>6</v>
      </c>
      <c r="O727" s="511">
        <f>IF(Tabla1[[#This Row],[Descripción]]="","",_xlfn.XLOOKUP(Tabla1[[#This Row],[Descripción]],Tabla10[Descripción],Tabla10[Precio Unitario],0))</f>
        <v>1900</v>
      </c>
      <c r="P727" s="511">
        <f>IF(Tabla1[[#This Row],[Cantidad de Insumos]]="","",Tabla1[[#This Row],[Precio Unitario]]*Tabla1[[#This Row],[Cantidad de Insumos]])</f>
        <v>11400</v>
      </c>
      <c r="Q727" s="511" t="str">
        <f>IF(Tabla1[[#This Row],[Descripción]]="","",_xlfn.XLOOKUP(Tabla1[[#This Row],[Descripción]],Tabla10[Descripción],Tabla10[CODIGO PRESUPUESTARIO],0))</f>
        <v>2.2.3.1.01</v>
      </c>
      <c r="R727" s="500" t="s">
        <v>2001</v>
      </c>
    </row>
    <row r="728" spans="2:18" s="268" customFormat="1" ht="51">
      <c r="B728" s="190" t="e">
        <f>IF('Formulario PPGR3'!$G728="","",CONCATENATE('Formulario PPGR3'!$C728,".",'Formulario PPGR3'!$D728,".",'Formulario PPGR3'!$E728,".",'Formulario PPGR3'!$F728))</f>
        <v>#REF!</v>
      </c>
      <c r="C728" s="190" t="e">
        <f>IF('Formulario PPGR3'!$G728="","",'Formulario PPGR1'!#REF!)</f>
        <v>#REF!</v>
      </c>
      <c r="D728" s="190" t="e">
        <f>IF('Formulario PPGR3'!$G728="","",'Formulario PPGR1'!#REF!)</f>
        <v>#REF!</v>
      </c>
      <c r="E728" s="190" t="e">
        <f>IF('Formulario PPGR3'!$G728="","",'Formulario PPGR1'!#REF!)</f>
        <v>#REF!</v>
      </c>
      <c r="F728" s="190" t="e">
        <f>IF('Formulario PPGR3'!$G728="","",'Formulario PPGR1'!#REF!)</f>
        <v>#REF!</v>
      </c>
      <c r="G728" s="507" t="s">
        <v>1165</v>
      </c>
      <c r="H728" s="497" t="str" cm="1">
        <f t="array" ref="H728">IF(Tabla1[[#This Row],[Código_Actividad]]="","",_xlfn.XLOOKUP(Tabla1[[#This Row],[Código_Actividad]],CodigoActividad,Tabla2[Actividades Programables Presupuestables],"",0))</f>
        <v>Coordinación con los gestores de adolescentes para las  capitaciones de  anticonceptivos al personal de la Unidades de Atención Integral y las Consultas Diferenciadas para adolescentes</v>
      </c>
      <c r="I728" s="498">
        <f>IFERROR(VLOOKUP('Formulario PPGR3'!$G728,'Formulario PPGR2'!$H$9:$V$721,15,FALSE),"")</f>
        <v>3</v>
      </c>
      <c r="J728" s="504" t="s">
        <v>2002</v>
      </c>
      <c r="K728" s="500" t="str">
        <f>IF(Tabla1[[#This Row],[Insumos]]="","",_xlfn.XLOOKUP(Tabla1[[#This Row],[Insumos]],Tabla10[Insumo],Tabla10[InsumoAbrev],"",0))</f>
        <v>lsGasoil</v>
      </c>
      <c r="L728" s="501" t="s">
        <v>2075</v>
      </c>
      <c r="M728" s="499" t="str">
        <f>IF(Tabla1[[#This Row],[Descripción]]="","",_xlfn.XLOOKUP(Tabla1[[#This Row],[Descripción]],Tabla10[Descripción],Tabla10[Unidad de Medida],"",0))</f>
        <v>galon</v>
      </c>
      <c r="N728" s="509">
        <v>30</v>
      </c>
      <c r="O728" s="511">
        <f>IF(Tabla1[[#This Row],[Descripción]]="","",_xlfn.XLOOKUP(Tabla1[[#This Row],[Descripción]],Tabla10[Descripción],Tabla10[Precio Unitario],0))</f>
        <v>280</v>
      </c>
      <c r="P728" s="511">
        <f>IF(Tabla1[[#This Row],[Cantidad de Insumos]]="","",Tabla1[[#This Row],[Precio Unitario]]*Tabla1[[#This Row],[Cantidad de Insumos]])</f>
        <v>8400</v>
      </c>
      <c r="Q728" s="511" t="str">
        <f>IF(Tabla1[[#This Row],[Descripción]]="","",_xlfn.XLOOKUP(Tabla1[[#This Row],[Descripción]],Tabla10[Descripción],Tabla10[CODIGO PRESUPUESTARIO],0))</f>
        <v>2.3.7.1.02</v>
      </c>
      <c r="R728" s="500" t="s">
        <v>2001</v>
      </c>
    </row>
    <row r="729" spans="2:18" s="268" customFormat="1" ht="38.25">
      <c r="B729" s="190" t="e">
        <f>IF('Formulario PPGR3'!$G729="","",CONCATENATE('Formulario PPGR3'!$C729,".",'Formulario PPGR3'!$D729,".",'Formulario PPGR3'!$E729,".",'Formulario PPGR3'!$F729))</f>
        <v>#REF!</v>
      </c>
      <c r="C729" s="190" t="e">
        <f>IF('Formulario PPGR3'!$G729="","",'Formulario PPGR1'!#REF!)</f>
        <v>#REF!</v>
      </c>
      <c r="D729" s="190" t="e">
        <f>IF('Formulario PPGR3'!$G729="","",'Formulario PPGR1'!#REF!)</f>
        <v>#REF!</v>
      </c>
      <c r="E729" s="190" t="e">
        <f>IF('Formulario PPGR3'!$G729="","",'Formulario PPGR1'!#REF!)</f>
        <v>#REF!</v>
      </c>
      <c r="F729" s="190" t="e">
        <f>IF('Formulario PPGR3'!$G729="","",'Formulario PPGR1'!#REF!)</f>
        <v>#REF!</v>
      </c>
      <c r="G729" s="507" t="s">
        <v>1167</v>
      </c>
      <c r="H729" s="497" t="str" cm="1">
        <f t="array" ref="H729">IF(Tabla1[[#This Row],[Código_Actividad]]="","",_xlfn.XLOOKUP(Tabla1[[#This Row],[Código_Actividad]],CodigoActividad,Tabla2[Actividades Programables Presupuestables],"",0))</f>
        <v>Reunión para  revisión de Indicadores priorizados con los Gestores Adolescentes</v>
      </c>
      <c r="I729" s="498">
        <f>IFERROR(VLOOKUP('Formulario PPGR3'!$G729,'Formulario PPGR2'!$H$9:$V$721,15,FALSE),"")</f>
        <v>4</v>
      </c>
      <c r="J729" s="504" t="s">
        <v>1999</v>
      </c>
      <c r="K729" s="500" t="str">
        <f>IF(Tabla1[[#This Row],[Insumos]]="","",_xlfn.XLOOKUP(Tabla1[[#This Row],[Insumos]],Tabla10[Insumo],Tabla10[InsumoAbrev],"",0))</f>
        <v>lsAlimentosyBebidas</v>
      </c>
      <c r="L729" s="501" t="s">
        <v>2053</v>
      </c>
      <c r="M729" s="499" t="str">
        <f>IF(Tabla1[[#This Row],[Descripción]]="","",_xlfn.XLOOKUP(Tabla1[[#This Row],[Descripción]],Tabla10[Descripción],Tabla10[Unidad de Medida],"",0))</f>
        <v>unidad</v>
      </c>
      <c r="N729" s="509">
        <v>4</v>
      </c>
      <c r="O729" s="511">
        <f>IF(Tabla1[[#This Row],[Descripción]]="","",_xlfn.XLOOKUP(Tabla1[[#This Row],[Descripción]],Tabla10[Descripción],Tabla10[Precio Unitario],0))</f>
        <v>30975</v>
      </c>
      <c r="P729" s="511">
        <f>IF(Tabla1[[#This Row],[Cantidad de Insumos]]="","",Tabla1[[#This Row],[Precio Unitario]]*Tabla1[[#This Row],[Cantidad de Insumos]])</f>
        <v>123900</v>
      </c>
      <c r="Q729" s="511" t="str">
        <f>IF(Tabla1[[#This Row],[Descripción]]="","",_xlfn.XLOOKUP(Tabla1[[#This Row],[Descripción]],Tabla10[Descripción],Tabla10[CODIGO PRESUPUESTARIO],0))</f>
        <v>2.3.1.1.01</v>
      </c>
      <c r="R729" s="500" t="s">
        <v>2001</v>
      </c>
    </row>
    <row r="730" spans="2:18" s="268" customFormat="1" ht="38.25">
      <c r="B730" s="190" t="e">
        <f>IF('Formulario PPGR3'!$G730="","",CONCATENATE('Formulario PPGR3'!$C730,".",'Formulario PPGR3'!$D730,".",'Formulario PPGR3'!$E730,".",'Formulario PPGR3'!$F730))</f>
        <v>#REF!</v>
      </c>
      <c r="C730" s="190" t="e">
        <f>IF('Formulario PPGR3'!$G730="","",'Formulario PPGR1'!#REF!)</f>
        <v>#REF!</v>
      </c>
      <c r="D730" s="190" t="e">
        <f>IF('Formulario PPGR3'!$G730="","",'Formulario PPGR1'!#REF!)</f>
        <v>#REF!</v>
      </c>
      <c r="E730" s="190" t="e">
        <f>IF('Formulario PPGR3'!$G730="","",'Formulario PPGR1'!#REF!)</f>
        <v>#REF!</v>
      </c>
      <c r="F730" s="190" t="e">
        <f>IF('Formulario PPGR3'!$G730="","",'Formulario PPGR1'!#REF!)</f>
        <v>#REF!</v>
      </c>
      <c r="G730" s="507" t="s">
        <v>1169</v>
      </c>
      <c r="H730" s="497" t="str" cm="1">
        <f t="array" ref="H730">IF(Tabla1[[#This Row],[Código_Actividad]]="","",_xlfn.XLOOKUP(Tabla1[[#This Row],[Código_Actividad]],CodigoActividad,Tabla2[Actividades Programables Presupuestables],"",0))</f>
        <v>Seguimiento al fortalecimiento de las Unidades de Atención Integrales en Salud para personas Adolescentes</v>
      </c>
      <c r="I730" s="498">
        <f>IFERROR(VLOOKUP('Formulario PPGR3'!$G730,'Formulario PPGR2'!$H$9:$V$721,15,FALSE),"")</f>
        <v>3</v>
      </c>
      <c r="J730" s="504" t="s">
        <v>2004</v>
      </c>
      <c r="K730" s="500" t="str">
        <f>IF(Tabla1[[#This Row],[Insumos]]="","",_xlfn.XLOOKUP(Tabla1[[#This Row],[Insumos]],Tabla10[Insumo],Tabla10[InsumoAbrev],"",0))</f>
        <v>lsViaticosDP</v>
      </c>
      <c r="L730" s="501" t="s">
        <v>2006</v>
      </c>
      <c r="M730" s="499" t="str">
        <f>IF(Tabla1[[#This Row],[Descripción]]="","",_xlfn.XLOOKUP(Tabla1[[#This Row],[Descripción]],Tabla10[Descripción],Tabla10[Unidad de Medida],"",0))</f>
        <v>Depósito</v>
      </c>
      <c r="N730" s="509">
        <v>3</v>
      </c>
      <c r="O730" s="511">
        <f>IF(Tabla1[[#This Row],[Descripción]]="","",_xlfn.XLOOKUP(Tabla1[[#This Row],[Descripción]],Tabla10[Descripción],Tabla10[Precio Unitario],0))</f>
        <v>1700</v>
      </c>
      <c r="P730" s="511">
        <f>IF(Tabla1[[#This Row],[Cantidad de Insumos]]="","",Tabla1[[#This Row],[Precio Unitario]]*Tabla1[[#This Row],[Cantidad de Insumos]])</f>
        <v>5100</v>
      </c>
      <c r="Q730" s="511" t="str">
        <f>IF(Tabla1[[#This Row],[Descripción]]="","",_xlfn.XLOOKUP(Tabla1[[#This Row],[Descripción]],Tabla10[Descripción],Tabla10[CODIGO PRESUPUESTARIO],0))</f>
        <v>2.2.3.1.01</v>
      </c>
      <c r="R730" s="500" t="s">
        <v>2001</v>
      </c>
    </row>
    <row r="731" spans="2:18" s="268" customFormat="1" ht="38.25">
      <c r="B731" s="190" t="e">
        <f>IF('Formulario PPGR3'!$G731="","",CONCATENATE('Formulario PPGR3'!$C731,".",'Formulario PPGR3'!$D731,".",'Formulario PPGR3'!$E731,".",'Formulario PPGR3'!$F731))</f>
        <v>#REF!</v>
      </c>
      <c r="C731" s="190" t="e">
        <f>IF('Formulario PPGR3'!$G731="","",'Formulario PPGR1'!#REF!)</f>
        <v>#REF!</v>
      </c>
      <c r="D731" s="190" t="e">
        <f>IF('Formulario PPGR3'!$G731="","",'Formulario PPGR1'!#REF!)</f>
        <v>#REF!</v>
      </c>
      <c r="E731" s="190" t="e">
        <f>IF('Formulario PPGR3'!$G731="","",'Formulario PPGR1'!#REF!)</f>
        <v>#REF!</v>
      </c>
      <c r="F731" s="190" t="e">
        <f>IF('Formulario PPGR3'!$G731="","",'Formulario PPGR1'!#REF!)</f>
        <v>#REF!</v>
      </c>
      <c r="G731" s="507" t="s">
        <v>1169</v>
      </c>
      <c r="H731" s="497" t="str" cm="1">
        <f t="array" ref="H731">IF(Tabla1[[#This Row],[Código_Actividad]]="","",_xlfn.XLOOKUP(Tabla1[[#This Row],[Código_Actividad]],CodigoActividad,Tabla2[Actividades Programables Presupuestables],"",0))</f>
        <v>Seguimiento al fortalecimiento de las Unidades de Atención Integrales en Salud para personas Adolescentes</v>
      </c>
      <c r="I731" s="498">
        <f>IFERROR(VLOOKUP('Formulario PPGR3'!$G731,'Formulario PPGR2'!$H$9:$V$721,15,FALSE),"")</f>
        <v>3</v>
      </c>
      <c r="J731" s="504" t="s">
        <v>2004</v>
      </c>
      <c r="K731" s="500" t="str">
        <f>IF(Tabla1[[#This Row],[Insumos]]="","",_xlfn.XLOOKUP(Tabla1[[#This Row],[Insumos]],Tabla10[Insumo],Tabla10[InsumoAbrev],"",0))</f>
        <v>lsViaticosDP</v>
      </c>
      <c r="L731" s="501" t="s">
        <v>2007</v>
      </c>
      <c r="M731" s="499" t="str">
        <f>IF(Tabla1[[#This Row],[Descripción]]="","",_xlfn.XLOOKUP(Tabla1[[#This Row],[Descripción]],Tabla10[Descripción],Tabla10[Unidad de Medida],"",0))</f>
        <v>Depósito</v>
      </c>
      <c r="N731" s="509">
        <v>6</v>
      </c>
      <c r="O731" s="511">
        <f>IF(Tabla1[[#This Row],[Descripción]]="","",_xlfn.XLOOKUP(Tabla1[[#This Row],[Descripción]],Tabla10[Descripción],Tabla10[Precio Unitario],0))</f>
        <v>1900</v>
      </c>
      <c r="P731" s="511">
        <f>IF(Tabla1[[#This Row],[Cantidad de Insumos]]="","",Tabla1[[#This Row],[Precio Unitario]]*Tabla1[[#This Row],[Cantidad de Insumos]])</f>
        <v>11400</v>
      </c>
      <c r="Q731" s="511" t="str">
        <f>IF(Tabla1[[#This Row],[Descripción]]="","",_xlfn.XLOOKUP(Tabla1[[#This Row],[Descripción]],Tabla10[Descripción],Tabla10[CODIGO PRESUPUESTARIO],0))</f>
        <v>2.2.3.1.01</v>
      </c>
      <c r="R731" s="500" t="s">
        <v>2001</v>
      </c>
    </row>
    <row r="732" spans="2:18" s="268" customFormat="1" ht="38.25">
      <c r="B732" s="190" t="e">
        <f>IF('Formulario PPGR3'!$G732="","",CONCATENATE('Formulario PPGR3'!$C732,".",'Formulario PPGR3'!$D732,".",'Formulario PPGR3'!$E732,".",'Formulario PPGR3'!$F732))</f>
        <v>#REF!</v>
      </c>
      <c r="C732" s="190" t="e">
        <f>IF('Formulario PPGR3'!$G732="","",'Formulario PPGR1'!#REF!)</f>
        <v>#REF!</v>
      </c>
      <c r="D732" s="190" t="e">
        <f>IF('Formulario PPGR3'!$G732="","",'Formulario PPGR1'!#REF!)</f>
        <v>#REF!</v>
      </c>
      <c r="E732" s="190" t="e">
        <f>IF('Formulario PPGR3'!$G732="","",'Formulario PPGR1'!#REF!)</f>
        <v>#REF!</v>
      </c>
      <c r="F732" s="190" t="e">
        <f>IF('Formulario PPGR3'!$G732="","",'Formulario PPGR1'!#REF!)</f>
        <v>#REF!</v>
      </c>
      <c r="G732" s="507" t="s">
        <v>1169</v>
      </c>
      <c r="H732" s="497" t="str" cm="1">
        <f t="array" ref="H732">IF(Tabla1[[#This Row],[Código_Actividad]]="","",_xlfn.XLOOKUP(Tabla1[[#This Row],[Código_Actividad]],CodigoActividad,Tabla2[Actividades Programables Presupuestables],"",0))</f>
        <v>Seguimiento al fortalecimiento de las Unidades de Atención Integrales en Salud para personas Adolescentes</v>
      </c>
      <c r="I732" s="498">
        <f>IFERROR(VLOOKUP('Formulario PPGR3'!$G732,'Formulario PPGR2'!$H$9:$V$721,15,FALSE),"")</f>
        <v>3</v>
      </c>
      <c r="J732" s="504" t="s">
        <v>2002</v>
      </c>
      <c r="K732" s="500" t="str">
        <f>IF(Tabla1[[#This Row],[Insumos]]="","",_xlfn.XLOOKUP(Tabla1[[#This Row],[Insumos]],Tabla10[Insumo],Tabla10[InsumoAbrev],"",0))</f>
        <v>lsGasoil</v>
      </c>
      <c r="L732" s="501" t="s">
        <v>2075</v>
      </c>
      <c r="M732" s="499" t="str">
        <f>IF(Tabla1[[#This Row],[Descripción]]="","",_xlfn.XLOOKUP(Tabla1[[#This Row],[Descripción]],Tabla10[Descripción],Tabla10[Unidad de Medida],"",0))</f>
        <v>galon</v>
      </c>
      <c r="N732" s="509">
        <v>30</v>
      </c>
      <c r="O732" s="511">
        <f>IF(Tabla1[[#This Row],[Descripción]]="","",_xlfn.XLOOKUP(Tabla1[[#This Row],[Descripción]],Tabla10[Descripción],Tabla10[Precio Unitario],0))</f>
        <v>280</v>
      </c>
      <c r="P732" s="511">
        <f>IF(Tabla1[[#This Row],[Cantidad de Insumos]]="","",Tabla1[[#This Row],[Precio Unitario]]*Tabla1[[#This Row],[Cantidad de Insumos]])</f>
        <v>8400</v>
      </c>
      <c r="Q732" s="511" t="str">
        <f>IF(Tabla1[[#This Row],[Descripción]]="","",_xlfn.XLOOKUP(Tabla1[[#This Row],[Descripción]],Tabla10[Descripción],Tabla10[CODIGO PRESUPUESTARIO],0))</f>
        <v>2.3.7.1.02</v>
      </c>
      <c r="R732" s="500" t="s">
        <v>2001</v>
      </c>
    </row>
    <row r="733" spans="2:18" s="268" customFormat="1" ht="25.5">
      <c r="B733" s="190" t="e">
        <f>IF('Formulario PPGR3'!$G733="","",CONCATENATE('Formulario PPGR3'!$C733,".",'Formulario PPGR3'!$D733,".",'Formulario PPGR3'!$E733,".",'Formulario PPGR3'!$F733))</f>
        <v>#REF!</v>
      </c>
      <c r="C733" s="190" t="e">
        <f>IF('Formulario PPGR3'!$G733="","",'Formulario PPGR1'!#REF!)</f>
        <v>#REF!</v>
      </c>
      <c r="D733" s="190" t="e">
        <f>IF('Formulario PPGR3'!$G733="","",'Formulario PPGR1'!#REF!)</f>
        <v>#REF!</v>
      </c>
      <c r="E733" s="190" t="e">
        <f>IF('Formulario PPGR3'!$G733="","",'Formulario PPGR1'!#REF!)</f>
        <v>#REF!</v>
      </c>
      <c r="F733" s="190" t="e">
        <f>IF('Formulario PPGR3'!$G733="","",'Formulario PPGR1'!#REF!)</f>
        <v>#REF!</v>
      </c>
      <c r="G733" s="507" t="s">
        <v>1171</v>
      </c>
      <c r="H733" s="497" t="str" cm="1">
        <f t="array" ref="H733">IF(Tabla1[[#This Row],[Código_Actividad]]="","",_xlfn.XLOOKUP(Tabla1[[#This Row],[Código_Actividad]],CodigoActividad,Tabla2[Actividades Programables Presupuestables],"",0))</f>
        <v>Seguimiento al fortalecimiento de las Consultas Diferenciadas en los CEAS</v>
      </c>
      <c r="I733" s="498">
        <f>IFERROR(VLOOKUP('Formulario PPGR3'!$G733,'Formulario PPGR2'!$H$9:$V$721,15,FALSE),"")</f>
        <v>4</v>
      </c>
      <c r="J733" s="504" t="s">
        <v>2004</v>
      </c>
      <c r="K733" s="500" t="str">
        <f>IF(Tabla1[[#This Row],[Insumos]]="","",_xlfn.XLOOKUP(Tabla1[[#This Row],[Insumos]],Tabla10[Insumo],Tabla10[InsumoAbrev],"",0))</f>
        <v>lsViaticosDP</v>
      </c>
      <c r="L733" s="501" t="s">
        <v>2006</v>
      </c>
      <c r="M733" s="499" t="str">
        <f>IF(Tabla1[[#This Row],[Descripción]]="","",_xlfn.XLOOKUP(Tabla1[[#This Row],[Descripción]],Tabla10[Descripción],Tabla10[Unidad de Medida],"",0))</f>
        <v>Depósito</v>
      </c>
      <c r="N733" s="509">
        <v>4</v>
      </c>
      <c r="O733" s="511">
        <f>IF(Tabla1[[#This Row],[Descripción]]="","",_xlfn.XLOOKUP(Tabla1[[#This Row],[Descripción]],Tabla10[Descripción],Tabla10[Precio Unitario],0))</f>
        <v>1700</v>
      </c>
      <c r="P733" s="511">
        <f>IF(Tabla1[[#This Row],[Cantidad de Insumos]]="","",Tabla1[[#This Row],[Precio Unitario]]*Tabla1[[#This Row],[Cantidad de Insumos]])</f>
        <v>6800</v>
      </c>
      <c r="Q733" s="511" t="str">
        <f>IF(Tabla1[[#This Row],[Descripción]]="","",_xlfn.XLOOKUP(Tabla1[[#This Row],[Descripción]],Tabla10[Descripción],Tabla10[CODIGO PRESUPUESTARIO],0))</f>
        <v>2.2.3.1.01</v>
      </c>
      <c r="R733" s="500" t="s">
        <v>2001</v>
      </c>
    </row>
    <row r="734" spans="2:18" s="268" customFormat="1" ht="25.5">
      <c r="B734" s="190" t="e">
        <f>IF('Formulario PPGR3'!$G734="","",CONCATENATE('Formulario PPGR3'!$C734,".",'Formulario PPGR3'!$D734,".",'Formulario PPGR3'!$E734,".",'Formulario PPGR3'!$F734))</f>
        <v>#REF!</v>
      </c>
      <c r="C734" s="190" t="e">
        <f>IF('Formulario PPGR3'!$G734="","",'Formulario PPGR1'!#REF!)</f>
        <v>#REF!</v>
      </c>
      <c r="D734" s="190" t="e">
        <f>IF('Formulario PPGR3'!$G734="","",'Formulario PPGR1'!#REF!)</f>
        <v>#REF!</v>
      </c>
      <c r="E734" s="190" t="e">
        <f>IF('Formulario PPGR3'!$G734="","",'Formulario PPGR1'!#REF!)</f>
        <v>#REF!</v>
      </c>
      <c r="F734" s="190" t="e">
        <f>IF('Formulario PPGR3'!$G734="","",'Formulario PPGR1'!#REF!)</f>
        <v>#REF!</v>
      </c>
      <c r="G734" s="507" t="s">
        <v>1171</v>
      </c>
      <c r="H734" s="497" t="str" cm="1">
        <f t="array" ref="H734">IF(Tabla1[[#This Row],[Código_Actividad]]="","",_xlfn.XLOOKUP(Tabla1[[#This Row],[Código_Actividad]],CodigoActividad,Tabla2[Actividades Programables Presupuestables],"",0))</f>
        <v>Seguimiento al fortalecimiento de las Consultas Diferenciadas en los CEAS</v>
      </c>
      <c r="I734" s="498">
        <f>IFERROR(VLOOKUP('Formulario PPGR3'!$G734,'Formulario PPGR2'!$H$9:$V$721,15,FALSE),"")</f>
        <v>4</v>
      </c>
      <c r="J734" s="504" t="s">
        <v>2004</v>
      </c>
      <c r="K734" s="500" t="str">
        <f>IF(Tabla1[[#This Row],[Insumos]]="","",_xlfn.XLOOKUP(Tabla1[[#This Row],[Insumos]],Tabla10[Insumo],Tabla10[InsumoAbrev],"",0))</f>
        <v>lsViaticosDP</v>
      </c>
      <c r="L734" s="501" t="s">
        <v>2007</v>
      </c>
      <c r="M734" s="499" t="str">
        <f>IF(Tabla1[[#This Row],[Descripción]]="","",_xlfn.XLOOKUP(Tabla1[[#This Row],[Descripción]],Tabla10[Descripción],Tabla10[Unidad de Medida],"",0))</f>
        <v>Depósito</v>
      </c>
      <c r="N734" s="509">
        <v>8</v>
      </c>
      <c r="O734" s="511">
        <f>IF(Tabla1[[#This Row],[Descripción]]="","",_xlfn.XLOOKUP(Tabla1[[#This Row],[Descripción]],Tabla10[Descripción],Tabla10[Precio Unitario],0))</f>
        <v>1900</v>
      </c>
      <c r="P734" s="511">
        <f>IF(Tabla1[[#This Row],[Cantidad de Insumos]]="","",Tabla1[[#This Row],[Precio Unitario]]*Tabla1[[#This Row],[Cantidad de Insumos]])</f>
        <v>15200</v>
      </c>
      <c r="Q734" s="511" t="str">
        <f>IF(Tabla1[[#This Row],[Descripción]]="","",_xlfn.XLOOKUP(Tabla1[[#This Row],[Descripción]],Tabla10[Descripción],Tabla10[CODIGO PRESUPUESTARIO],0))</f>
        <v>2.2.3.1.01</v>
      </c>
      <c r="R734" s="500" t="s">
        <v>2001</v>
      </c>
    </row>
    <row r="735" spans="2:18" s="268" customFormat="1" ht="25.5">
      <c r="B735" s="190" t="e">
        <f>IF('Formulario PPGR3'!$G735="","",CONCATENATE('Formulario PPGR3'!$C735,".",'Formulario PPGR3'!$D735,".",'Formulario PPGR3'!$E735,".",'Formulario PPGR3'!$F735))</f>
        <v>#REF!</v>
      </c>
      <c r="C735" s="190" t="e">
        <f>IF('Formulario PPGR3'!$G735="","",'Formulario PPGR1'!#REF!)</f>
        <v>#REF!</v>
      </c>
      <c r="D735" s="190" t="e">
        <f>IF('Formulario PPGR3'!$G735="","",'Formulario PPGR1'!#REF!)</f>
        <v>#REF!</v>
      </c>
      <c r="E735" s="190" t="e">
        <f>IF('Formulario PPGR3'!$G735="","",'Formulario PPGR1'!#REF!)</f>
        <v>#REF!</v>
      </c>
      <c r="F735" s="190" t="e">
        <f>IF('Formulario PPGR3'!$G735="","",'Formulario PPGR1'!#REF!)</f>
        <v>#REF!</v>
      </c>
      <c r="G735" s="507" t="s">
        <v>1171</v>
      </c>
      <c r="H735" s="497" t="str" cm="1">
        <f t="array" ref="H735">IF(Tabla1[[#This Row],[Código_Actividad]]="","",_xlfn.XLOOKUP(Tabla1[[#This Row],[Código_Actividad]],CodigoActividad,Tabla2[Actividades Programables Presupuestables],"",0))</f>
        <v>Seguimiento al fortalecimiento de las Consultas Diferenciadas en los CEAS</v>
      </c>
      <c r="I735" s="498">
        <f>IFERROR(VLOOKUP('Formulario PPGR3'!$G735,'Formulario PPGR2'!$H$9:$V$721,15,FALSE),"")</f>
        <v>4</v>
      </c>
      <c r="J735" s="504" t="s">
        <v>2002</v>
      </c>
      <c r="K735" s="500" t="str">
        <f>IF(Tabla1[[#This Row],[Insumos]]="","",_xlfn.XLOOKUP(Tabla1[[#This Row],[Insumos]],Tabla10[Insumo],Tabla10[InsumoAbrev],"",0))</f>
        <v>lsGasoil</v>
      </c>
      <c r="L735" s="501" t="s">
        <v>2075</v>
      </c>
      <c r="M735" s="499" t="str">
        <f>IF(Tabla1[[#This Row],[Descripción]]="","",_xlfn.XLOOKUP(Tabla1[[#This Row],[Descripción]],Tabla10[Descripción],Tabla10[Unidad de Medida],"",0))</f>
        <v>galon</v>
      </c>
      <c r="N735" s="509">
        <v>40</v>
      </c>
      <c r="O735" s="511">
        <f>IF(Tabla1[[#This Row],[Descripción]]="","",_xlfn.XLOOKUP(Tabla1[[#This Row],[Descripción]],Tabla10[Descripción],Tabla10[Precio Unitario],0))</f>
        <v>280</v>
      </c>
      <c r="P735" s="511">
        <f>IF(Tabla1[[#This Row],[Cantidad de Insumos]]="","",Tabla1[[#This Row],[Precio Unitario]]*Tabla1[[#This Row],[Cantidad de Insumos]])</f>
        <v>11200</v>
      </c>
      <c r="Q735" s="511" t="str">
        <f>IF(Tabla1[[#This Row],[Descripción]]="","",_xlfn.XLOOKUP(Tabla1[[#This Row],[Descripción]],Tabla10[Descripción],Tabla10[CODIGO PRESUPUESTARIO],0))</f>
        <v>2.3.7.1.02</v>
      </c>
      <c r="R735" s="500" t="s">
        <v>2001</v>
      </c>
    </row>
    <row r="736" spans="2:18" s="268" customFormat="1" ht="25.5">
      <c r="B736" s="190" t="e">
        <f>IF('Formulario PPGR3'!$G736="","",CONCATENATE('Formulario PPGR3'!$C736,".",'Formulario PPGR3'!$D736,".",'Formulario PPGR3'!$E736,".",'Formulario PPGR3'!$F736))</f>
        <v>#REF!</v>
      </c>
      <c r="C736" s="190" t="e">
        <f>IF('Formulario PPGR3'!$G736="","",'Formulario PPGR1'!#REF!)</f>
        <v>#REF!</v>
      </c>
      <c r="D736" s="190" t="e">
        <f>IF('Formulario PPGR3'!$G736="","",'Formulario PPGR1'!#REF!)</f>
        <v>#REF!</v>
      </c>
      <c r="E736" s="190" t="e">
        <f>IF('Formulario PPGR3'!$G736="","",'Formulario PPGR1'!#REF!)</f>
        <v>#REF!</v>
      </c>
      <c r="F736" s="190" t="e">
        <f>IF('Formulario PPGR3'!$G736="","",'Formulario PPGR1'!#REF!)</f>
        <v>#REF!</v>
      </c>
      <c r="G736" s="507" t="s">
        <v>1175</v>
      </c>
      <c r="H736" s="497" t="str" cm="1">
        <f t="array" ref="H736">IF(Tabla1[[#This Row],[Código_Actividad]]="","",_xlfn.XLOOKUP(Tabla1[[#This Row],[Código_Actividad]],CodigoActividad,Tabla2[Actividades Programables Presupuestables],"",0))</f>
        <v>Seguimiento a la Socialización de las Guías Nacionales de Atención Integral a la Salud de Adolescentes por SRS</v>
      </c>
      <c r="I736" s="498">
        <f>IFERROR(VLOOKUP('Formulario PPGR3'!$G736,'Formulario PPGR2'!$H$9:$V$721,15,FALSE),"")</f>
        <v>3</v>
      </c>
      <c r="J736" s="504" t="s">
        <v>2004</v>
      </c>
      <c r="K736" s="500" t="str">
        <f>IF(Tabla1[[#This Row],[Insumos]]="","",_xlfn.XLOOKUP(Tabla1[[#This Row],[Insumos]],Tabla10[Insumo],Tabla10[InsumoAbrev],"",0))</f>
        <v>lsViaticosDP</v>
      </c>
      <c r="L736" s="501" t="s">
        <v>2006</v>
      </c>
      <c r="M736" s="499" t="str">
        <f>IF(Tabla1[[#This Row],[Descripción]]="","",_xlfn.XLOOKUP(Tabla1[[#This Row],[Descripción]],Tabla10[Descripción],Tabla10[Unidad de Medida],"",0))</f>
        <v>Depósito</v>
      </c>
      <c r="N736" s="509">
        <v>3</v>
      </c>
      <c r="O736" s="511">
        <f>IF(Tabla1[[#This Row],[Descripción]]="","",_xlfn.XLOOKUP(Tabla1[[#This Row],[Descripción]],Tabla10[Descripción],Tabla10[Precio Unitario],0))</f>
        <v>1700</v>
      </c>
      <c r="P736" s="511">
        <f>IF(Tabla1[[#This Row],[Cantidad de Insumos]]="","",Tabla1[[#This Row],[Precio Unitario]]*Tabla1[[#This Row],[Cantidad de Insumos]])</f>
        <v>5100</v>
      </c>
      <c r="Q736" s="511" t="str">
        <f>IF(Tabla1[[#This Row],[Descripción]]="","",_xlfn.XLOOKUP(Tabla1[[#This Row],[Descripción]],Tabla10[Descripción],Tabla10[CODIGO PRESUPUESTARIO],0))</f>
        <v>2.2.3.1.01</v>
      </c>
      <c r="R736" s="500" t="s">
        <v>2001</v>
      </c>
    </row>
    <row r="737" spans="2:18" s="268" customFormat="1" ht="25.5">
      <c r="B737" s="190" t="e">
        <f>IF('Formulario PPGR3'!$G737="","",CONCATENATE('Formulario PPGR3'!$C737,".",'Formulario PPGR3'!$D737,".",'Formulario PPGR3'!$E737,".",'Formulario PPGR3'!$F737))</f>
        <v>#REF!</v>
      </c>
      <c r="C737" s="190" t="e">
        <f>IF('Formulario PPGR3'!$G737="","",'Formulario PPGR1'!#REF!)</f>
        <v>#REF!</v>
      </c>
      <c r="D737" s="190" t="e">
        <f>IF('Formulario PPGR3'!$G737="","",'Formulario PPGR1'!#REF!)</f>
        <v>#REF!</v>
      </c>
      <c r="E737" s="190" t="e">
        <f>IF('Formulario PPGR3'!$G737="","",'Formulario PPGR1'!#REF!)</f>
        <v>#REF!</v>
      </c>
      <c r="F737" s="190" t="e">
        <f>IF('Formulario PPGR3'!$G737="","",'Formulario PPGR1'!#REF!)</f>
        <v>#REF!</v>
      </c>
      <c r="G737" s="507" t="s">
        <v>1175</v>
      </c>
      <c r="H737" s="497" t="str" cm="1">
        <f t="array" ref="H737">IF(Tabla1[[#This Row],[Código_Actividad]]="","",_xlfn.XLOOKUP(Tabla1[[#This Row],[Código_Actividad]],CodigoActividad,Tabla2[Actividades Programables Presupuestables],"",0))</f>
        <v>Seguimiento a la Socialización de las Guías Nacionales de Atención Integral a la Salud de Adolescentes por SRS</v>
      </c>
      <c r="I737" s="498">
        <f>IFERROR(VLOOKUP('Formulario PPGR3'!$G737,'Formulario PPGR2'!$H$9:$V$721,15,FALSE),"")</f>
        <v>3</v>
      </c>
      <c r="J737" s="504" t="s">
        <v>2004</v>
      </c>
      <c r="K737" s="500" t="str">
        <f>IF(Tabla1[[#This Row],[Insumos]]="","",_xlfn.XLOOKUP(Tabla1[[#This Row],[Insumos]],Tabla10[Insumo],Tabla10[InsumoAbrev],"",0))</f>
        <v>lsViaticosDP</v>
      </c>
      <c r="L737" s="501" t="s">
        <v>2007</v>
      </c>
      <c r="M737" s="499" t="str">
        <f>IF(Tabla1[[#This Row],[Descripción]]="","",_xlfn.XLOOKUP(Tabla1[[#This Row],[Descripción]],Tabla10[Descripción],Tabla10[Unidad de Medida],"",0))</f>
        <v>Depósito</v>
      </c>
      <c r="N737" s="509">
        <v>6</v>
      </c>
      <c r="O737" s="511">
        <f>IF(Tabla1[[#This Row],[Descripción]]="","",_xlfn.XLOOKUP(Tabla1[[#This Row],[Descripción]],Tabla10[Descripción],Tabla10[Precio Unitario],0))</f>
        <v>1900</v>
      </c>
      <c r="P737" s="511">
        <f>IF(Tabla1[[#This Row],[Cantidad de Insumos]]="","",Tabla1[[#This Row],[Precio Unitario]]*Tabla1[[#This Row],[Cantidad de Insumos]])</f>
        <v>11400</v>
      </c>
      <c r="Q737" s="511" t="str">
        <f>IF(Tabla1[[#This Row],[Descripción]]="","",_xlfn.XLOOKUP(Tabla1[[#This Row],[Descripción]],Tabla10[Descripción],Tabla10[CODIGO PRESUPUESTARIO],0))</f>
        <v>2.2.3.1.01</v>
      </c>
      <c r="R737" s="500" t="s">
        <v>2001</v>
      </c>
    </row>
    <row r="738" spans="2:18" s="268" customFormat="1" ht="25.5">
      <c r="B738" s="190" t="e">
        <f>IF('Formulario PPGR3'!$G738="","",CONCATENATE('Formulario PPGR3'!$C738,".",'Formulario PPGR3'!$D738,".",'Formulario PPGR3'!$E738,".",'Formulario PPGR3'!$F738))</f>
        <v>#REF!</v>
      </c>
      <c r="C738" s="190" t="e">
        <f>IF('Formulario PPGR3'!$G738="","",'Formulario PPGR1'!#REF!)</f>
        <v>#REF!</v>
      </c>
      <c r="D738" s="190" t="e">
        <f>IF('Formulario PPGR3'!$G738="","",'Formulario PPGR1'!#REF!)</f>
        <v>#REF!</v>
      </c>
      <c r="E738" s="190" t="e">
        <f>IF('Formulario PPGR3'!$G738="","",'Formulario PPGR1'!#REF!)</f>
        <v>#REF!</v>
      </c>
      <c r="F738" s="190" t="e">
        <f>IF('Formulario PPGR3'!$G738="","",'Formulario PPGR1'!#REF!)</f>
        <v>#REF!</v>
      </c>
      <c r="G738" s="507" t="s">
        <v>1175</v>
      </c>
      <c r="H738" s="497" t="str" cm="1">
        <f t="array" ref="H738">IF(Tabla1[[#This Row],[Código_Actividad]]="","",_xlfn.XLOOKUP(Tabla1[[#This Row],[Código_Actividad]],CodigoActividad,Tabla2[Actividades Programables Presupuestables],"",0))</f>
        <v>Seguimiento a la Socialización de las Guías Nacionales de Atención Integral a la Salud de Adolescentes por SRS</v>
      </c>
      <c r="I738" s="498">
        <f>IFERROR(VLOOKUP('Formulario PPGR3'!$G738,'Formulario PPGR2'!$H$9:$V$721,15,FALSE),"")</f>
        <v>3</v>
      </c>
      <c r="J738" s="504" t="s">
        <v>2002</v>
      </c>
      <c r="K738" s="500" t="str">
        <f>IF(Tabla1[[#This Row],[Insumos]]="","",_xlfn.XLOOKUP(Tabla1[[#This Row],[Insumos]],Tabla10[Insumo],Tabla10[InsumoAbrev],"",0))</f>
        <v>lsGasoil</v>
      </c>
      <c r="L738" s="501" t="s">
        <v>2075</v>
      </c>
      <c r="M738" s="499" t="str">
        <f>IF(Tabla1[[#This Row],[Descripción]]="","",_xlfn.XLOOKUP(Tabla1[[#This Row],[Descripción]],Tabla10[Descripción],Tabla10[Unidad de Medida],"",0))</f>
        <v>galon</v>
      </c>
      <c r="N738" s="509">
        <v>30</v>
      </c>
      <c r="O738" s="511">
        <f>IF(Tabla1[[#This Row],[Descripción]]="","",_xlfn.XLOOKUP(Tabla1[[#This Row],[Descripción]],Tabla10[Descripción],Tabla10[Precio Unitario],0))</f>
        <v>280</v>
      </c>
      <c r="P738" s="511">
        <f>IF(Tabla1[[#This Row],[Cantidad de Insumos]]="","",Tabla1[[#This Row],[Precio Unitario]]*Tabla1[[#This Row],[Cantidad de Insumos]])</f>
        <v>8400</v>
      </c>
      <c r="Q738" s="511" t="str">
        <f>IF(Tabla1[[#This Row],[Descripción]]="","",_xlfn.XLOOKUP(Tabla1[[#This Row],[Descripción]],Tabla10[Descripción],Tabla10[CODIGO PRESUPUESTARIO],0))</f>
        <v>2.3.7.1.02</v>
      </c>
      <c r="R738" s="500" t="s">
        <v>2001</v>
      </c>
    </row>
    <row r="739" spans="2:18" s="268" customFormat="1" ht="25.5">
      <c r="B739" s="190" t="e">
        <f>IF('Formulario PPGR3'!$G739="","",CONCATENATE('Formulario PPGR3'!$C739,".",'Formulario PPGR3'!$D739,".",'Formulario PPGR3'!$E739,".",'Formulario PPGR3'!$F739))</f>
        <v>#REF!</v>
      </c>
      <c r="C739" s="190" t="e">
        <f>IF('Formulario PPGR3'!$G739="","",'Formulario PPGR1'!#REF!)</f>
        <v>#REF!</v>
      </c>
      <c r="D739" s="190" t="e">
        <f>IF('Formulario PPGR3'!$G739="","",'Formulario PPGR1'!#REF!)</f>
        <v>#REF!</v>
      </c>
      <c r="E739" s="190" t="e">
        <f>IF('Formulario PPGR3'!$G739="","",'Formulario PPGR1'!#REF!)</f>
        <v>#REF!</v>
      </c>
      <c r="F739" s="190" t="e">
        <f>IF('Formulario PPGR3'!$G739="","",'Formulario PPGR1'!#REF!)</f>
        <v>#REF!</v>
      </c>
      <c r="G739" s="507" t="s">
        <v>1177</v>
      </c>
      <c r="H739" s="497" t="str" cm="1">
        <f t="array" ref="H739">IF(Tabla1[[#This Row],[Código_Actividad]]="","",_xlfn.XLOOKUP(Tabla1[[#This Row],[Código_Actividad]],CodigoActividad,Tabla2[Actividades Programables Presupuestables],"",0))</f>
        <v>Capacitación  en los CEAS priorizados donde se identifiquen violencia en personas  Adolescentes</v>
      </c>
      <c r="I739" s="498">
        <f>IFERROR(VLOOKUP('Formulario PPGR3'!$G739,'Formulario PPGR2'!$H$9:$V$721,15,FALSE),"")</f>
        <v>6</v>
      </c>
      <c r="J739" s="504" t="s">
        <v>2004</v>
      </c>
      <c r="K739" s="500" t="str">
        <f>IF(Tabla1[[#This Row],[Insumos]]="","",_xlfn.XLOOKUP(Tabla1[[#This Row],[Insumos]],Tabla10[Insumo],Tabla10[InsumoAbrev],"",0))</f>
        <v>lsViaticosDP</v>
      </c>
      <c r="L739" s="501" t="s">
        <v>2006</v>
      </c>
      <c r="M739" s="499" t="str">
        <f>IF(Tabla1[[#This Row],[Descripción]]="","",_xlfn.XLOOKUP(Tabla1[[#This Row],[Descripción]],Tabla10[Descripción],Tabla10[Unidad de Medida],"",0))</f>
        <v>Depósito</v>
      </c>
      <c r="N739" s="509">
        <v>6</v>
      </c>
      <c r="O739" s="511">
        <f>IF(Tabla1[[#This Row],[Descripción]]="","",_xlfn.XLOOKUP(Tabla1[[#This Row],[Descripción]],Tabla10[Descripción],Tabla10[Precio Unitario],0))</f>
        <v>1700</v>
      </c>
      <c r="P739" s="511">
        <f>IF(Tabla1[[#This Row],[Cantidad de Insumos]]="","",Tabla1[[#This Row],[Precio Unitario]]*Tabla1[[#This Row],[Cantidad de Insumos]])</f>
        <v>10200</v>
      </c>
      <c r="Q739" s="511" t="str">
        <f>IF(Tabla1[[#This Row],[Descripción]]="","",_xlfn.XLOOKUP(Tabla1[[#This Row],[Descripción]],Tabla10[Descripción],Tabla10[CODIGO PRESUPUESTARIO],0))</f>
        <v>2.2.3.1.01</v>
      </c>
      <c r="R739" s="500" t="s">
        <v>2001</v>
      </c>
    </row>
    <row r="740" spans="2:18" s="268" customFormat="1" ht="25.5">
      <c r="B740" s="190" t="e">
        <f>IF('Formulario PPGR3'!$G740="","",CONCATENATE('Formulario PPGR3'!$C740,".",'Formulario PPGR3'!$D740,".",'Formulario PPGR3'!$E740,".",'Formulario PPGR3'!$F740))</f>
        <v>#REF!</v>
      </c>
      <c r="C740" s="190" t="e">
        <f>IF('Formulario PPGR3'!$G740="","",'Formulario PPGR1'!#REF!)</f>
        <v>#REF!</v>
      </c>
      <c r="D740" s="190" t="e">
        <f>IF('Formulario PPGR3'!$G740="","",'Formulario PPGR1'!#REF!)</f>
        <v>#REF!</v>
      </c>
      <c r="E740" s="190" t="e">
        <f>IF('Formulario PPGR3'!$G740="","",'Formulario PPGR1'!#REF!)</f>
        <v>#REF!</v>
      </c>
      <c r="F740" s="190" t="e">
        <f>IF('Formulario PPGR3'!$G740="","",'Formulario PPGR1'!#REF!)</f>
        <v>#REF!</v>
      </c>
      <c r="G740" s="507" t="s">
        <v>1177</v>
      </c>
      <c r="H740" s="497" t="str" cm="1">
        <f t="array" ref="H740">IF(Tabla1[[#This Row],[Código_Actividad]]="","",_xlfn.XLOOKUP(Tabla1[[#This Row],[Código_Actividad]],CodigoActividad,Tabla2[Actividades Programables Presupuestables],"",0))</f>
        <v>Capacitación  en los CEAS priorizados donde se identifiquen violencia en personas  Adolescentes</v>
      </c>
      <c r="I740" s="498">
        <f>IFERROR(VLOOKUP('Formulario PPGR3'!$G740,'Formulario PPGR2'!$H$9:$V$721,15,FALSE),"")</f>
        <v>6</v>
      </c>
      <c r="J740" s="504" t="s">
        <v>2004</v>
      </c>
      <c r="K740" s="500" t="str">
        <f>IF(Tabla1[[#This Row],[Insumos]]="","",_xlfn.XLOOKUP(Tabla1[[#This Row],[Insumos]],Tabla10[Insumo],Tabla10[InsumoAbrev],"",0))</f>
        <v>lsViaticosDP</v>
      </c>
      <c r="L740" s="501" t="s">
        <v>2007</v>
      </c>
      <c r="M740" s="499" t="str">
        <f>IF(Tabla1[[#This Row],[Descripción]]="","",_xlfn.XLOOKUP(Tabla1[[#This Row],[Descripción]],Tabla10[Descripción],Tabla10[Unidad de Medida],"",0))</f>
        <v>Depósito</v>
      </c>
      <c r="N740" s="509">
        <v>12</v>
      </c>
      <c r="O740" s="511">
        <f>IF(Tabla1[[#This Row],[Descripción]]="","",_xlfn.XLOOKUP(Tabla1[[#This Row],[Descripción]],Tabla10[Descripción],Tabla10[Precio Unitario],0))</f>
        <v>1900</v>
      </c>
      <c r="P740" s="511">
        <f>IF(Tabla1[[#This Row],[Cantidad de Insumos]]="","",Tabla1[[#This Row],[Precio Unitario]]*Tabla1[[#This Row],[Cantidad de Insumos]])</f>
        <v>22800</v>
      </c>
      <c r="Q740" s="511" t="str">
        <f>IF(Tabla1[[#This Row],[Descripción]]="","",_xlfn.XLOOKUP(Tabla1[[#This Row],[Descripción]],Tabla10[Descripción],Tabla10[CODIGO PRESUPUESTARIO],0))</f>
        <v>2.2.3.1.01</v>
      </c>
      <c r="R740" s="500" t="s">
        <v>2001</v>
      </c>
    </row>
    <row r="741" spans="2:18" s="268" customFormat="1" ht="25.5">
      <c r="B741" s="190" t="e">
        <f>IF('Formulario PPGR3'!$G741="","",CONCATENATE('Formulario PPGR3'!$C741,".",'Formulario PPGR3'!$D741,".",'Formulario PPGR3'!$E741,".",'Formulario PPGR3'!$F741))</f>
        <v>#REF!</v>
      </c>
      <c r="C741" s="190" t="e">
        <f>IF('Formulario PPGR3'!$G741="","",'Formulario PPGR1'!#REF!)</f>
        <v>#REF!</v>
      </c>
      <c r="D741" s="190" t="e">
        <f>IF('Formulario PPGR3'!$G741="","",'Formulario PPGR1'!#REF!)</f>
        <v>#REF!</v>
      </c>
      <c r="E741" s="190" t="e">
        <f>IF('Formulario PPGR3'!$G741="","",'Formulario PPGR1'!#REF!)</f>
        <v>#REF!</v>
      </c>
      <c r="F741" s="190" t="e">
        <f>IF('Formulario PPGR3'!$G741="","",'Formulario PPGR1'!#REF!)</f>
        <v>#REF!</v>
      </c>
      <c r="G741" s="507" t="s">
        <v>1177</v>
      </c>
      <c r="H741" s="497" t="str" cm="1">
        <f t="array" ref="H741">IF(Tabla1[[#This Row],[Código_Actividad]]="","",_xlfn.XLOOKUP(Tabla1[[#This Row],[Código_Actividad]],CodigoActividad,Tabla2[Actividades Programables Presupuestables],"",0))</f>
        <v>Capacitación  en los CEAS priorizados donde se identifiquen violencia en personas  Adolescentes</v>
      </c>
      <c r="I741" s="498">
        <f>IFERROR(VLOOKUP('Formulario PPGR3'!$G741,'Formulario PPGR2'!$H$9:$V$721,15,FALSE),"")</f>
        <v>6</v>
      </c>
      <c r="J741" s="504" t="s">
        <v>2002</v>
      </c>
      <c r="K741" s="500" t="str">
        <f>IF(Tabla1[[#This Row],[Insumos]]="","",_xlfn.XLOOKUP(Tabla1[[#This Row],[Insumos]],Tabla10[Insumo],Tabla10[InsumoAbrev],"",0))</f>
        <v>lsGasoil</v>
      </c>
      <c r="L741" s="501" t="s">
        <v>2075</v>
      </c>
      <c r="M741" s="499" t="str">
        <f>IF(Tabla1[[#This Row],[Descripción]]="","",_xlfn.XLOOKUP(Tabla1[[#This Row],[Descripción]],Tabla10[Descripción],Tabla10[Unidad de Medida],"",0))</f>
        <v>galon</v>
      </c>
      <c r="N741" s="509">
        <v>60</v>
      </c>
      <c r="O741" s="511">
        <f>IF(Tabla1[[#This Row],[Descripción]]="","",_xlfn.XLOOKUP(Tabla1[[#This Row],[Descripción]],Tabla10[Descripción],Tabla10[Precio Unitario],0))</f>
        <v>280</v>
      </c>
      <c r="P741" s="511">
        <f>IF(Tabla1[[#This Row],[Cantidad de Insumos]]="","",Tabla1[[#This Row],[Precio Unitario]]*Tabla1[[#This Row],[Cantidad de Insumos]])</f>
        <v>16800</v>
      </c>
      <c r="Q741" s="511" t="str">
        <f>IF(Tabla1[[#This Row],[Descripción]]="","",_xlfn.XLOOKUP(Tabla1[[#This Row],[Descripción]],Tabla10[Descripción],Tabla10[CODIGO PRESUPUESTARIO],0))</f>
        <v>2.3.7.1.02</v>
      </c>
      <c r="R741" s="500" t="s">
        <v>2001</v>
      </c>
    </row>
    <row r="742" spans="2:18" s="268" customFormat="1" ht="38.25">
      <c r="B742" s="190" t="e">
        <f>IF('Formulario PPGR3'!$G742="","",CONCATENATE('Formulario PPGR3'!$C742,".",'Formulario PPGR3'!$D742,".",'Formulario PPGR3'!$E742,".",'Formulario PPGR3'!$F742))</f>
        <v>#REF!</v>
      </c>
      <c r="C742" s="190" t="e">
        <f>IF('Formulario PPGR3'!$G742="","",'Formulario PPGR1'!#REF!)</f>
        <v>#REF!</v>
      </c>
      <c r="D742" s="190" t="e">
        <f>IF('Formulario PPGR3'!$G742="","",'Formulario PPGR1'!#REF!)</f>
        <v>#REF!</v>
      </c>
      <c r="E742" s="190" t="e">
        <f>IF('Formulario PPGR3'!$G742="","",'Formulario PPGR1'!#REF!)</f>
        <v>#REF!</v>
      </c>
      <c r="F742" s="190" t="e">
        <f>IF('Formulario PPGR3'!$G742="","",'Formulario PPGR1'!#REF!)</f>
        <v>#REF!</v>
      </c>
      <c r="G742" s="507" t="s">
        <v>1181</v>
      </c>
      <c r="H742" s="497" t="str" cm="1">
        <f t="array" ref="H742">IF(Tabla1[[#This Row],[Código_Actividad]]="","",_xlfn.XLOOKUP(Tabla1[[#This Row],[Código_Actividad]],CodigoActividad,Tabla2[Actividades Programables Presupuestables],"",0))</f>
        <v>Supervisión del registro en línea y entrega de los Certificados de Nacidos Vivos en CEAS priorizados para la Estrategia de Registro Oportuno de nacimiento.</v>
      </c>
      <c r="I742" s="498">
        <f>IFERROR(VLOOKUP('Formulario PPGR3'!$G742,'Formulario PPGR2'!$H$9:$V$721,15,FALSE),"")</f>
        <v>4</v>
      </c>
      <c r="J742" s="504" t="s">
        <v>2004</v>
      </c>
      <c r="K742" s="500" t="str">
        <f>IF(Tabla1[[#This Row],[Insumos]]="","",_xlfn.XLOOKUP(Tabla1[[#This Row],[Insumos]],Tabla10[Insumo],Tabla10[InsumoAbrev],"",0))</f>
        <v>lsViaticosDP</v>
      </c>
      <c r="L742" s="501" t="s">
        <v>2006</v>
      </c>
      <c r="M742" s="499" t="str">
        <f>IF(Tabla1[[#This Row],[Descripción]]="","",_xlfn.XLOOKUP(Tabla1[[#This Row],[Descripción]],Tabla10[Descripción],Tabla10[Unidad de Medida],"",0))</f>
        <v>Depósito</v>
      </c>
      <c r="N742" s="509">
        <v>4</v>
      </c>
      <c r="O742" s="511">
        <f>IF(Tabla1[[#This Row],[Descripción]]="","",_xlfn.XLOOKUP(Tabla1[[#This Row],[Descripción]],Tabla10[Descripción],Tabla10[Precio Unitario],0))</f>
        <v>1700</v>
      </c>
      <c r="P742" s="511">
        <f>IF(Tabla1[[#This Row],[Cantidad de Insumos]]="","",Tabla1[[#This Row],[Precio Unitario]]*Tabla1[[#This Row],[Cantidad de Insumos]])</f>
        <v>6800</v>
      </c>
      <c r="Q742" s="511" t="str">
        <f>IF(Tabla1[[#This Row],[Descripción]]="","",_xlfn.XLOOKUP(Tabla1[[#This Row],[Descripción]],Tabla10[Descripción],Tabla10[CODIGO PRESUPUESTARIO],0))</f>
        <v>2.2.3.1.01</v>
      </c>
      <c r="R742" s="500" t="s">
        <v>2001</v>
      </c>
    </row>
    <row r="743" spans="2:18" s="268" customFormat="1" ht="38.25">
      <c r="B743" s="190" t="e">
        <f>IF('Formulario PPGR3'!$G743="","",CONCATENATE('Formulario PPGR3'!$C743,".",'Formulario PPGR3'!$D743,".",'Formulario PPGR3'!$E743,".",'Formulario PPGR3'!$F743))</f>
        <v>#REF!</v>
      </c>
      <c r="C743" s="190" t="e">
        <f>IF('Formulario PPGR3'!$G743="","",'Formulario PPGR1'!#REF!)</f>
        <v>#REF!</v>
      </c>
      <c r="D743" s="190" t="e">
        <f>IF('Formulario PPGR3'!$G743="","",'Formulario PPGR1'!#REF!)</f>
        <v>#REF!</v>
      </c>
      <c r="E743" s="190" t="e">
        <f>IF('Formulario PPGR3'!$G743="","",'Formulario PPGR1'!#REF!)</f>
        <v>#REF!</v>
      </c>
      <c r="F743" s="190" t="e">
        <f>IF('Formulario PPGR3'!$G743="","",'Formulario PPGR1'!#REF!)</f>
        <v>#REF!</v>
      </c>
      <c r="G743" s="507" t="s">
        <v>1181</v>
      </c>
      <c r="H743" s="497" t="str" cm="1">
        <f t="array" ref="H743">IF(Tabla1[[#This Row],[Código_Actividad]]="","",_xlfn.XLOOKUP(Tabla1[[#This Row],[Código_Actividad]],CodigoActividad,Tabla2[Actividades Programables Presupuestables],"",0))</f>
        <v>Supervisión del registro en línea y entrega de los Certificados de Nacidos Vivos en CEAS priorizados para la Estrategia de Registro Oportuno de nacimiento.</v>
      </c>
      <c r="I743" s="498">
        <f>IFERROR(VLOOKUP('Formulario PPGR3'!$G743,'Formulario PPGR2'!$H$9:$V$721,15,FALSE),"")</f>
        <v>4</v>
      </c>
      <c r="J743" s="504" t="s">
        <v>2004</v>
      </c>
      <c r="K743" s="500" t="str">
        <f>IF(Tabla1[[#This Row],[Insumos]]="","",_xlfn.XLOOKUP(Tabla1[[#This Row],[Insumos]],Tabla10[Insumo],Tabla10[InsumoAbrev],"",0))</f>
        <v>lsViaticosDP</v>
      </c>
      <c r="L743" s="501" t="s">
        <v>2007</v>
      </c>
      <c r="M743" s="499" t="str">
        <f>IF(Tabla1[[#This Row],[Descripción]]="","",_xlfn.XLOOKUP(Tabla1[[#This Row],[Descripción]],Tabla10[Descripción],Tabla10[Unidad de Medida],"",0))</f>
        <v>Depósito</v>
      </c>
      <c r="N743" s="509">
        <v>8</v>
      </c>
      <c r="O743" s="511">
        <f>IF(Tabla1[[#This Row],[Descripción]]="","",_xlfn.XLOOKUP(Tabla1[[#This Row],[Descripción]],Tabla10[Descripción],Tabla10[Precio Unitario],0))</f>
        <v>1900</v>
      </c>
      <c r="P743" s="511">
        <f>IF(Tabla1[[#This Row],[Cantidad de Insumos]]="","",Tabla1[[#This Row],[Precio Unitario]]*Tabla1[[#This Row],[Cantidad de Insumos]])</f>
        <v>15200</v>
      </c>
      <c r="Q743" s="511" t="str">
        <f>IF(Tabla1[[#This Row],[Descripción]]="","",_xlfn.XLOOKUP(Tabla1[[#This Row],[Descripción]],Tabla10[Descripción],Tabla10[CODIGO PRESUPUESTARIO],0))</f>
        <v>2.2.3.1.01</v>
      </c>
      <c r="R743" s="500" t="s">
        <v>2001</v>
      </c>
    </row>
    <row r="744" spans="2:18" s="268" customFormat="1" ht="38.25">
      <c r="B744" s="190" t="e">
        <f>IF('Formulario PPGR3'!$G744="","",CONCATENATE('Formulario PPGR3'!$C744,".",'Formulario PPGR3'!$D744,".",'Formulario PPGR3'!$E744,".",'Formulario PPGR3'!$F744))</f>
        <v>#REF!</v>
      </c>
      <c r="C744" s="190" t="e">
        <f>IF('Formulario PPGR3'!$G744="","",'Formulario PPGR1'!#REF!)</f>
        <v>#REF!</v>
      </c>
      <c r="D744" s="190" t="e">
        <f>IF('Formulario PPGR3'!$G744="","",'Formulario PPGR1'!#REF!)</f>
        <v>#REF!</v>
      </c>
      <c r="E744" s="190" t="e">
        <f>IF('Formulario PPGR3'!$G744="","",'Formulario PPGR1'!#REF!)</f>
        <v>#REF!</v>
      </c>
      <c r="F744" s="190" t="e">
        <f>IF('Formulario PPGR3'!$G744="","",'Formulario PPGR1'!#REF!)</f>
        <v>#REF!</v>
      </c>
      <c r="G744" s="507" t="s">
        <v>1181</v>
      </c>
      <c r="H744" s="497" t="str" cm="1">
        <f t="array" ref="H744">IF(Tabla1[[#This Row],[Código_Actividad]]="","",_xlfn.XLOOKUP(Tabla1[[#This Row],[Código_Actividad]],CodigoActividad,Tabla2[Actividades Programables Presupuestables],"",0))</f>
        <v>Supervisión del registro en línea y entrega de los Certificados de Nacidos Vivos en CEAS priorizados para la Estrategia de Registro Oportuno de nacimiento.</v>
      </c>
      <c r="I744" s="498">
        <f>IFERROR(VLOOKUP('Formulario PPGR3'!$G744,'Formulario PPGR2'!$H$9:$V$721,15,FALSE),"")</f>
        <v>4</v>
      </c>
      <c r="J744" s="504" t="s">
        <v>2002</v>
      </c>
      <c r="K744" s="500" t="str">
        <f>IF(Tabla1[[#This Row],[Insumos]]="","",_xlfn.XLOOKUP(Tabla1[[#This Row],[Insumos]],Tabla10[Insumo],Tabla10[InsumoAbrev],"",0))</f>
        <v>lsGasoil</v>
      </c>
      <c r="L744" s="501" t="s">
        <v>2075</v>
      </c>
      <c r="M744" s="499" t="str">
        <f>IF(Tabla1[[#This Row],[Descripción]]="","",_xlfn.XLOOKUP(Tabla1[[#This Row],[Descripción]],Tabla10[Descripción],Tabla10[Unidad de Medida],"",0))</f>
        <v>galon</v>
      </c>
      <c r="N744" s="509">
        <v>40</v>
      </c>
      <c r="O744" s="511">
        <f>IF(Tabla1[[#This Row],[Descripción]]="","",_xlfn.XLOOKUP(Tabla1[[#This Row],[Descripción]],Tabla10[Descripción],Tabla10[Precio Unitario],0))</f>
        <v>280</v>
      </c>
      <c r="P744" s="511">
        <f>IF(Tabla1[[#This Row],[Cantidad de Insumos]]="","",Tabla1[[#This Row],[Precio Unitario]]*Tabla1[[#This Row],[Cantidad de Insumos]])</f>
        <v>11200</v>
      </c>
      <c r="Q744" s="511" t="str">
        <f>IF(Tabla1[[#This Row],[Descripción]]="","",_xlfn.XLOOKUP(Tabla1[[#This Row],[Descripción]],Tabla10[Descripción],Tabla10[CODIGO PRESUPUESTARIO],0))</f>
        <v>2.3.7.1.02</v>
      </c>
      <c r="R744" s="500" t="s">
        <v>2001</v>
      </c>
    </row>
    <row r="745" spans="2:18" s="268" customFormat="1" ht="38.25">
      <c r="B745" s="190" t="e">
        <f>IF('Formulario PPGR3'!$G745="","",CONCATENATE('Formulario PPGR3'!$C745,".",'Formulario PPGR3'!$D745,".",'Formulario PPGR3'!$E745,".",'Formulario PPGR3'!$F745))</f>
        <v>#REF!</v>
      </c>
      <c r="C745" s="190" t="e">
        <f>IF('Formulario PPGR3'!$G745="","",'Formulario PPGR1'!#REF!)</f>
        <v>#REF!</v>
      </c>
      <c r="D745" s="190" t="e">
        <f>IF('Formulario PPGR3'!$G745="","",'Formulario PPGR1'!#REF!)</f>
        <v>#REF!</v>
      </c>
      <c r="E745" s="190" t="e">
        <f>IF('Formulario PPGR3'!$G745="","",'Formulario PPGR1'!#REF!)</f>
        <v>#REF!</v>
      </c>
      <c r="F745" s="190" t="e">
        <f>IF('Formulario PPGR3'!$G745="","",'Formulario PPGR1'!#REF!)</f>
        <v>#REF!</v>
      </c>
      <c r="G745" s="507" t="s">
        <v>1183</v>
      </c>
      <c r="H745" s="497" t="str" cm="1">
        <f t="array" ref="H745">IF(Tabla1[[#This Row],[Código_Actividad]]="","",_xlfn.XLOOKUP(Tabla1[[#This Row],[Código_Actividad]],CodigoActividad,Tabla2[Actividades Programables Presupuestables],"",0))</f>
        <v>Taller de sensibilización sobre importancia del registro en línea en CEAS priorizados en la Estrategia de Registro Oportuno de Nacimiento</v>
      </c>
      <c r="I745" s="498">
        <f>IFERROR(VLOOKUP('Formulario PPGR3'!$G745,'Formulario PPGR2'!$H$9:$V$721,15,FALSE),"")</f>
        <v>3</v>
      </c>
      <c r="J745" s="504" t="s">
        <v>1999</v>
      </c>
      <c r="K745" s="500" t="str">
        <f>IF(Tabla1[[#This Row],[Insumos]]="","",_xlfn.XLOOKUP(Tabla1[[#This Row],[Insumos]],Tabla10[Insumo],Tabla10[InsumoAbrev],"",0))</f>
        <v>lsAlimentosyBebidas</v>
      </c>
      <c r="L745" s="501" t="s">
        <v>2033</v>
      </c>
      <c r="M745" s="499" t="str">
        <f>IF(Tabla1[[#This Row],[Descripción]]="","",_xlfn.XLOOKUP(Tabla1[[#This Row],[Descripción]],Tabla10[Descripción],Tabla10[Unidad de Medida],"",0))</f>
        <v>unidad</v>
      </c>
      <c r="N745" s="509">
        <v>3</v>
      </c>
      <c r="O745" s="511">
        <f>IF(Tabla1[[#This Row],[Descripción]]="","",_xlfn.XLOOKUP(Tabla1[[#This Row],[Descripción]],Tabla10[Descripción],Tabla10[Precio Unitario],0))</f>
        <v>27193.1</v>
      </c>
      <c r="P745" s="511">
        <f>IF(Tabla1[[#This Row],[Cantidad de Insumos]]="","",Tabla1[[#This Row],[Precio Unitario]]*Tabla1[[#This Row],[Cantidad de Insumos]])</f>
        <v>81579.299999999988</v>
      </c>
      <c r="Q745" s="511" t="str">
        <f>IF(Tabla1[[#This Row],[Descripción]]="","",_xlfn.XLOOKUP(Tabla1[[#This Row],[Descripción]],Tabla10[Descripción],Tabla10[CODIGO PRESUPUESTARIO],0))</f>
        <v>2.3.1.1.01</v>
      </c>
      <c r="R745" s="500" t="s">
        <v>2001</v>
      </c>
    </row>
    <row r="746" spans="2:18" s="268" customFormat="1" ht="25.5">
      <c r="B746" s="190" t="e">
        <f>IF('Formulario PPGR3'!$G746="","",CONCATENATE('Formulario PPGR3'!$C746,".",'Formulario PPGR3'!$D746,".",'Formulario PPGR3'!$E746,".",'Formulario PPGR3'!$F746))</f>
        <v>#REF!</v>
      </c>
      <c r="C746" s="190" t="e">
        <f>IF('Formulario PPGR3'!$G746="","",'Formulario PPGR1'!#REF!)</f>
        <v>#REF!</v>
      </c>
      <c r="D746" s="190" t="e">
        <f>IF('Formulario PPGR3'!$G746="","",'Formulario PPGR1'!#REF!)</f>
        <v>#REF!</v>
      </c>
      <c r="E746" s="190" t="e">
        <f>IF('Formulario PPGR3'!$G746="","",'Formulario PPGR1'!#REF!)</f>
        <v>#REF!</v>
      </c>
      <c r="F746" s="190" t="e">
        <f>IF('Formulario PPGR3'!$G746="","",'Formulario PPGR1'!#REF!)</f>
        <v>#REF!</v>
      </c>
      <c r="G746" s="507" t="s">
        <v>1203</v>
      </c>
      <c r="H746" s="497" t="str" cm="1">
        <f t="array" ref="H746">IF(Tabla1[[#This Row],[Código_Actividad]]="","",_xlfn.XLOOKUP(Tabla1[[#This Row],[Código_Actividad]],CodigoActividad,Tabla2[Actividades Programables Presupuestables],"",0))</f>
        <v>Seguimiento al fortalecimiento de los servicios pediátricos en hospitales priorizados</v>
      </c>
      <c r="I746" s="498">
        <f>IFERROR(VLOOKUP('Formulario PPGR3'!$G746,'Formulario PPGR2'!$H$9:$V$721,15,FALSE),"")</f>
        <v>6</v>
      </c>
      <c r="J746" s="504" t="s">
        <v>2004</v>
      </c>
      <c r="K746" s="500" t="str">
        <f>IF(Tabla1[[#This Row],[Insumos]]="","",_xlfn.XLOOKUP(Tabla1[[#This Row],[Insumos]],Tabla10[Insumo],Tabla10[InsumoAbrev],"",0))</f>
        <v>lsViaticosDP</v>
      </c>
      <c r="L746" s="501" t="s">
        <v>2006</v>
      </c>
      <c r="M746" s="499" t="str">
        <f>IF(Tabla1[[#This Row],[Descripción]]="","",_xlfn.XLOOKUP(Tabla1[[#This Row],[Descripción]],Tabla10[Descripción],Tabla10[Unidad de Medida],"",0))</f>
        <v>Depósito</v>
      </c>
      <c r="N746" s="509">
        <v>6</v>
      </c>
      <c r="O746" s="511">
        <f>IF(Tabla1[[#This Row],[Descripción]]="","",_xlfn.XLOOKUP(Tabla1[[#This Row],[Descripción]],Tabla10[Descripción],Tabla10[Precio Unitario],0))</f>
        <v>1700</v>
      </c>
      <c r="P746" s="511">
        <f>IF(Tabla1[[#This Row],[Cantidad de Insumos]]="","",Tabla1[[#This Row],[Precio Unitario]]*Tabla1[[#This Row],[Cantidad de Insumos]])</f>
        <v>10200</v>
      </c>
      <c r="Q746" s="511" t="str">
        <f>IF(Tabla1[[#This Row],[Descripción]]="","",_xlfn.XLOOKUP(Tabla1[[#This Row],[Descripción]],Tabla10[Descripción],Tabla10[CODIGO PRESUPUESTARIO],0))</f>
        <v>2.2.3.1.01</v>
      </c>
      <c r="R746" s="500" t="s">
        <v>2001</v>
      </c>
    </row>
    <row r="747" spans="2:18" s="268" customFormat="1" ht="25.5">
      <c r="B747" s="190" t="e">
        <f>IF('Formulario PPGR3'!$G747="","",CONCATENATE('Formulario PPGR3'!$C747,".",'Formulario PPGR3'!$D747,".",'Formulario PPGR3'!$E747,".",'Formulario PPGR3'!$F747))</f>
        <v>#REF!</v>
      </c>
      <c r="C747" s="190" t="e">
        <f>IF('Formulario PPGR3'!$G747="","",'Formulario PPGR1'!#REF!)</f>
        <v>#REF!</v>
      </c>
      <c r="D747" s="190" t="e">
        <f>IF('Formulario PPGR3'!$G747="","",'Formulario PPGR1'!#REF!)</f>
        <v>#REF!</v>
      </c>
      <c r="E747" s="190" t="e">
        <f>IF('Formulario PPGR3'!$G747="","",'Formulario PPGR1'!#REF!)</f>
        <v>#REF!</v>
      </c>
      <c r="F747" s="190" t="e">
        <f>IF('Formulario PPGR3'!$G747="","",'Formulario PPGR1'!#REF!)</f>
        <v>#REF!</v>
      </c>
      <c r="G747" s="507" t="s">
        <v>1203</v>
      </c>
      <c r="H747" s="497" t="str" cm="1">
        <f t="array" ref="H747">IF(Tabla1[[#This Row],[Código_Actividad]]="","",_xlfn.XLOOKUP(Tabla1[[#This Row],[Código_Actividad]],CodigoActividad,Tabla2[Actividades Programables Presupuestables],"",0))</f>
        <v>Seguimiento al fortalecimiento de los servicios pediátricos en hospitales priorizados</v>
      </c>
      <c r="I747" s="498">
        <f>IFERROR(VLOOKUP('Formulario PPGR3'!$G747,'Formulario PPGR2'!$H$9:$V$721,15,FALSE),"")</f>
        <v>6</v>
      </c>
      <c r="J747" s="504" t="s">
        <v>2004</v>
      </c>
      <c r="K747" s="500" t="str">
        <f>IF(Tabla1[[#This Row],[Insumos]]="","",_xlfn.XLOOKUP(Tabla1[[#This Row],[Insumos]],Tabla10[Insumo],Tabla10[InsumoAbrev],"",0))</f>
        <v>lsViaticosDP</v>
      </c>
      <c r="L747" s="501" t="s">
        <v>2007</v>
      </c>
      <c r="M747" s="499" t="str">
        <f>IF(Tabla1[[#This Row],[Descripción]]="","",_xlfn.XLOOKUP(Tabla1[[#This Row],[Descripción]],Tabla10[Descripción],Tabla10[Unidad de Medida],"",0))</f>
        <v>Depósito</v>
      </c>
      <c r="N747" s="509">
        <v>12</v>
      </c>
      <c r="O747" s="511">
        <f>IF(Tabla1[[#This Row],[Descripción]]="","",_xlfn.XLOOKUP(Tabla1[[#This Row],[Descripción]],Tabla10[Descripción],Tabla10[Precio Unitario],0))</f>
        <v>1900</v>
      </c>
      <c r="P747" s="511">
        <f>IF(Tabla1[[#This Row],[Cantidad de Insumos]]="","",Tabla1[[#This Row],[Precio Unitario]]*Tabla1[[#This Row],[Cantidad de Insumos]])</f>
        <v>22800</v>
      </c>
      <c r="Q747" s="511" t="str">
        <f>IF(Tabla1[[#This Row],[Descripción]]="","",_xlfn.XLOOKUP(Tabla1[[#This Row],[Descripción]],Tabla10[Descripción],Tabla10[CODIGO PRESUPUESTARIO],0))</f>
        <v>2.2.3.1.01</v>
      </c>
      <c r="R747" s="500" t="s">
        <v>2001</v>
      </c>
    </row>
    <row r="748" spans="2:18" s="268" customFormat="1" ht="25.5">
      <c r="B748" s="190" t="e">
        <f>IF('Formulario PPGR3'!$G748="","",CONCATENATE('Formulario PPGR3'!$C748,".",'Formulario PPGR3'!$D748,".",'Formulario PPGR3'!$E748,".",'Formulario PPGR3'!$F748))</f>
        <v>#REF!</v>
      </c>
      <c r="C748" s="190" t="e">
        <f>IF('Formulario PPGR3'!$G748="","",'Formulario PPGR1'!#REF!)</f>
        <v>#REF!</v>
      </c>
      <c r="D748" s="190" t="e">
        <f>IF('Formulario PPGR3'!$G748="","",'Formulario PPGR1'!#REF!)</f>
        <v>#REF!</v>
      </c>
      <c r="E748" s="190" t="e">
        <f>IF('Formulario PPGR3'!$G748="","",'Formulario PPGR1'!#REF!)</f>
        <v>#REF!</v>
      </c>
      <c r="F748" s="190" t="e">
        <f>IF('Formulario PPGR3'!$G748="","",'Formulario PPGR1'!#REF!)</f>
        <v>#REF!</v>
      </c>
      <c r="G748" s="507" t="s">
        <v>1203</v>
      </c>
      <c r="H748" s="497" t="str" cm="1">
        <f t="array" ref="H748">IF(Tabla1[[#This Row],[Código_Actividad]]="","",_xlfn.XLOOKUP(Tabla1[[#This Row],[Código_Actividad]],CodigoActividad,Tabla2[Actividades Programables Presupuestables],"",0))</f>
        <v>Seguimiento al fortalecimiento de los servicios pediátricos en hospitales priorizados</v>
      </c>
      <c r="I748" s="498">
        <f>IFERROR(VLOOKUP('Formulario PPGR3'!$G748,'Formulario PPGR2'!$H$9:$V$721,15,FALSE),"")</f>
        <v>6</v>
      </c>
      <c r="J748" s="504" t="s">
        <v>2002</v>
      </c>
      <c r="K748" s="500" t="str">
        <f>IF(Tabla1[[#This Row],[Insumos]]="","",_xlfn.XLOOKUP(Tabla1[[#This Row],[Insumos]],Tabla10[Insumo],Tabla10[InsumoAbrev],"",0))</f>
        <v>lsGasoil</v>
      </c>
      <c r="L748" s="501" t="s">
        <v>2075</v>
      </c>
      <c r="M748" s="499" t="str">
        <f>IF(Tabla1[[#This Row],[Descripción]]="","",_xlfn.XLOOKUP(Tabla1[[#This Row],[Descripción]],Tabla10[Descripción],Tabla10[Unidad de Medida],"",0))</f>
        <v>galon</v>
      </c>
      <c r="N748" s="509">
        <v>60</v>
      </c>
      <c r="O748" s="511">
        <f>IF(Tabla1[[#This Row],[Descripción]]="","",_xlfn.XLOOKUP(Tabla1[[#This Row],[Descripción]],Tabla10[Descripción],Tabla10[Precio Unitario],0))</f>
        <v>280</v>
      </c>
      <c r="P748" s="511">
        <f>IF(Tabla1[[#This Row],[Cantidad de Insumos]]="","",Tabla1[[#This Row],[Precio Unitario]]*Tabla1[[#This Row],[Cantidad de Insumos]])</f>
        <v>16800</v>
      </c>
      <c r="Q748" s="511" t="str">
        <f>IF(Tabla1[[#This Row],[Descripción]]="","",_xlfn.XLOOKUP(Tabla1[[#This Row],[Descripción]],Tabla10[Descripción],Tabla10[CODIGO PRESUPUESTARIO],0))</f>
        <v>2.3.7.1.02</v>
      </c>
      <c r="R748" s="500" t="s">
        <v>2001</v>
      </c>
    </row>
    <row r="749" spans="2:18" s="268" customFormat="1" ht="25.5">
      <c r="B749" s="190" t="e">
        <f>IF('Formulario PPGR3'!$G749="","",CONCATENATE('Formulario PPGR3'!$C749,".",'Formulario PPGR3'!$D749,".",'Formulario PPGR3'!$E749,".",'Formulario PPGR3'!$F749))</f>
        <v>#REF!</v>
      </c>
      <c r="C749" s="190" t="e">
        <f>IF('Formulario PPGR3'!$G749="","",'Formulario PPGR1'!#REF!)</f>
        <v>#REF!</v>
      </c>
      <c r="D749" s="190" t="e">
        <f>IF('Formulario PPGR3'!$G749="","",'Formulario PPGR1'!#REF!)</f>
        <v>#REF!</v>
      </c>
      <c r="E749" s="190" t="e">
        <f>IF('Formulario PPGR3'!$G749="","",'Formulario PPGR1'!#REF!)</f>
        <v>#REF!</v>
      </c>
      <c r="F749" s="190" t="e">
        <f>IF('Formulario PPGR3'!$G749="","",'Formulario PPGR1'!#REF!)</f>
        <v>#REF!</v>
      </c>
      <c r="G749" s="507" t="s">
        <v>1205</v>
      </c>
      <c r="H749" s="497" t="str" cm="1">
        <f t="array" ref="H749">IF(Tabla1[[#This Row],[Código_Actividad]]="","",_xlfn.XLOOKUP(Tabla1[[#This Row],[Código_Actividad]],CodigoActividad,Tabla2[Actividades Programables Presupuestables],"",0))</f>
        <v>Seguimiento al fortalecimiento en la atención a pacientes críticos (emergencia y UCIP)</v>
      </c>
      <c r="I749" s="498">
        <f>IFERROR(VLOOKUP('Formulario PPGR3'!$G749,'Formulario PPGR2'!$H$9:$V$721,15,FALSE),"")</f>
        <v>4</v>
      </c>
      <c r="J749" s="504" t="s">
        <v>2004</v>
      </c>
      <c r="K749" s="500" t="str">
        <f>IF(Tabla1[[#This Row],[Insumos]]="","",_xlfn.XLOOKUP(Tabla1[[#This Row],[Insumos]],Tabla10[Insumo],Tabla10[InsumoAbrev],"",0))</f>
        <v>lsViaticosDP</v>
      </c>
      <c r="L749" s="501" t="s">
        <v>2006</v>
      </c>
      <c r="M749" s="499" t="str">
        <f>IF(Tabla1[[#This Row],[Descripción]]="","",_xlfn.XLOOKUP(Tabla1[[#This Row],[Descripción]],Tabla10[Descripción],Tabla10[Unidad de Medida],"",0))</f>
        <v>Depósito</v>
      </c>
      <c r="N749" s="509">
        <v>4</v>
      </c>
      <c r="O749" s="511">
        <f>IF(Tabla1[[#This Row],[Descripción]]="","",_xlfn.XLOOKUP(Tabla1[[#This Row],[Descripción]],Tabla10[Descripción],Tabla10[Precio Unitario],0))</f>
        <v>1700</v>
      </c>
      <c r="P749" s="511">
        <f>IF(Tabla1[[#This Row],[Cantidad de Insumos]]="","",Tabla1[[#This Row],[Precio Unitario]]*Tabla1[[#This Row],[Cantidad de Insumos]])</f>
        <v>6800</v>
      </c>
      <c r="Q749" s="511" t="str">
        <f>IF(Tabla1[[#This Row],[Descripción]]="","",_xlfn.XLOOKUP(Tabla1[[#This Row],[Descripción]],Tabla10[Descripción],Tabla10[CODIGO PRESUPUESTARIO],0))</f>
        <v>2.2.3.1.01</v>
      </c>
      <c r="R749" s="500" t="s">
        <v>2001</v>
      </c>
    </row>
    <row r="750" spans="2:18" s="268" customFormat="1" ht="25.5">
      <c r="B750" s="190" t="e">
        <f>IF('Formulario PPGR3'!$G750="","",CONCATENATE('Formulario PPGR3'!$C750,".",'Formulario PPGR3'!$D750,".",'Formulario PPGR3'!$E750,".",'Formulario PPGR3'!$F750))</f>
        <v>#REF!</v>
      </c>
      <c r="C750" s="190" t="e">
        <f>IF('Formulario PPGR3'!$G750="","",'Formulario PPGR1'!#REF!)</f>
        <v>#REF!</v>
      </c>
      <c r="D750" s="190" t="e">
        <f>IF('Formulario PPGR3'!$G750="","",'Formulario PPGR1'!#REF!)</f>
        <v>#REF!</v>
      </c>
      <c r="E750" s="190" t="e">
        <f>IF('Formulario PPGR3'!$G750="","",'Formulario PPGR1'!#REF!)</f>
        <v>#REF!</v>
      </c>
      <c r="F750" s="190" t="e">
        <f>IF('Formulario PPGR3'!$G750="","",'Formulario PPGR1'!#REF!)</f>
        <v>#REF!</v>
      </c>
      <c r="G750" s="507" t="s">
        <v>1205</v>
      </c>
      <c r="H750" s="497" t="str" cm="1">
        <f t="array" ref="H750">IF(Tabla1[[#This Row],[Código_Actividad]]="","",_xlfn.XLOOKUP(Tabla1[[#This Row],[Código_Actividad]],CodigoActividad,Tabla2[Actividades Programables Presupuestables],"",0))</f>
        <v>Seguimiento al fortalecimiento en la atención a pacientes críticos (emergencia y UCIP)</v>
      </c>
      <c r="I750" s="498">
        <f>IFERROR(VLOOKUP('Formulario PPGR3'!$G750,'Formulario PPGR2'!$H$9:$V$721,15,FALSE),"")</f>
        <v>4</v>
      </c>
      <c r="J750" s="504" t="s">
        <v>2004</v>
      </c>
      <c r="K750" s="500" t="str">
        <f>IF(Tabla1[[#This Row],[Insumos]]="","",_xlfn.XLOOKUP(Tabla1[[#This Row],[Insumos]],Tabla10[Insumo],Tabla10[InsumoAbrev],"",0))</f>
        <v>lsViaticosDP</v>
      </c>
      <c r="L750" s="501" t="s">
        <v>2007</v>
      </c>
      <c r="M750" s="499" t="str">
        <f>IF(Tabla1[[#This Row],[Descripción]]="","",_xlfn.XLOOKUP(Tabla1[[#This Row],[Descripción]],Tabla10[Descripción],Tabla10[Unidad de Medida],"",0))</f>
        <v>Depósito</v>
      </c>
      <c r="N750" s="509">
        <v>8</v>
      </c>
      <c r="O750" s="511">
        <f>IF(Tabla1[[#This Row],[Descripción]]="","",_xlfn.XLOOKUP(Tabla1[[#This Row],[Descripción]],Tabla10[Descripción],Tabla10[Precio Unitario],0))</f>
        <v>1900</v>
      </c>
      <c r="P750" s="511">
        <f>IF(Tabla1[[#This Row],[Cantidad de Insumos]]="","",Tabla1[[#This Row],[Precio Unitario]]*Tabla1[[#This Row],[Cantidad de Insumos]])</f>
        <v>15200</v>
      </c>
      <c r="Q750" s="511" t="str">
        <f>IF(Tabla1[[#This Row],[Descripción]]="","",_xlfn.XLOOKUP(Tabla1[[#This Row],[Descripción]],Tabla10[Descripción],Tabla10[CODIGO PRESUPUESTARIO],0))</f>
        <v>2.2.3.1.01</v>
      </c>
      <c r="R750" s="500" t="s">
        <v>2001</v>
      </c>
    </row>
    <row r="751" spans="2:18" s="268" customFormat="1" ht="25.5">
      <c r="B751" s="190" t="e">
        <f>IF('Formulario PPGR3'!$G751="","",CONCATENATE('Formulario PPGR3'!$C751,".",'Formulario PPGR3'!$D751,".",'Formulario PPGR3'!$E751,".",'Formulario PPGR3'!$F751))</f>
        <v>#REF!</v>
      </c>
      <c r="C751" s="190" t="e">
        <f>IF('Formulario PPGR3'!$G751="","",'Formulario PPGR1'!#REF!)</f>
        <v>#REF!</v>
      </c>
      <c r="D751" s="190" t="e">
        <f>IF('Formulario PPGR3'!$G751="","",'Formulario PPGR1'!#REF!)</f>
        <v>#REF!</v>
      </c>
      <c r="E751" s="190" t="e">
        <f>IF('Formulario PPGR3'!$G751="","",'Formulario PPGR1'!#REF!)</f>
        <v>#REF!</v>
      </c>
      <c r="F751" s="190" t="e">
        <f>IF('Formulario PPGR3'!$G751="","",'Formulario PPGR1'!#REF!)</f>
        <v>#REF!</v>
      </c>
      <c r="G751" s="507" t="s">
        <v>1205</v>
      </c>
      <c r="H751" s="497" t="str" cm="1">
        <f t="array" ref="H751">IF(Tabla1[[#This Row],[Código_Actividad]]="","",_xlfn.XLOOKUP(Tabla1[[#This Row],[Código_Actividad]],CodigoActividad,Tabla2[Actividades Programables Presupuestables],"",0))</f>
        <v>Seguimiento al fortalecimiento en la atención a pacientes críticos (emergencia y UCIP)</v>
      </c>
      <c r="I751" s="498">
        <f>IFERROR(VLOOKUP('Formulario PPGR3'!$G751,'Formulario PPGR2'!$H$9:$V$721,15,FALSE),"")</f>
        <v>4</v>
      </c>
      <c r="J751" s="504" t="s">
        <v>2002</v>
      </c>
      <c r="K751" s="500" t="str">
        <f>IF(Tabla1[[#This Row],[Insumos]]="","",_xlfn.XLOOKUP(Tabla1[[#This Row],[Insumos]],Tabla10[Insumo],Tabla10[InsumoAbrev],"",0))</f>
        <v>lsGasoil</v>
      </c>
      <c r="L751" s="501" t="s">
        <v>2075</v>
      </c>
      <c r="M751" s="499" t="str">
        <f>IF(Tabla1[[#This Row],[Descripción]]="","",_xlfn.XLOOKUP(Tabla1[[#This Row],[Descripción]],Tabla10[Descripción],Tabla10[Unidad de Medida],"",0))</f>
        <v>galon</v>
      </c>
      <c r="N751" s="509">
        <v>40</v>
      </c>
      <c r="O751" s="511">
        <f>IF(Tabla1[[#This Row],[Descripción]]="","",_xlfn.XLOOKUP(Tabla1[[#This Row],[Descripción]],Tabla10[Descripción],Tabla10[Precio Unitario],0))</f>
        <v>280</v>
      </c>
      <c r="P751" s="511">
        <f>IF(Tabla1[[#This Row],[Cantidad de Insumos]]="","",Tabla1[[#This Row],[Precio Unitario]]*Tabla1[[#This Row],[Cantidad de Insumos]])</f>
        <v>11200</v>
      </c>
      <c r="Q751" s="511" t="str">
        <f>IF(Tabla1[[#This Row],[Descripción]]="","",_xlfn.XLOOKUP(Tabla1[[#This Row],[Descripción]],Tabla10[Descripción],Tabla10[CODIGO PRESUPUESTARIO],0))</f>
        <v>2.3.7.1.02</v>
      </c>
      <c r="R751" s="500" t="s">
        <v>2001</v>
      </c>
    </row>
    <row r="752" spans="2:18" s="268" customFormat="1" ht="25.5">
      <c r="B752" s="190" t="e">
        <f>IF('Formulario PPGR3'!$G752="","",CONCATENATE('Formulario PPGR3'!$C752,".",'Formulario PPGR3'!$D752,".",'Formulario PPGR3'!$E752,".",'Formulario PPGR3'!$F752))</f>
        <v>#REF!</v>
      </c>
      <c r="C752" s="190" t="e">
        <f>IF('Formulario PPGR3'!$G752="","",'Formulario PPGR1'!#REF!)</f>
        <v>#REF!</v>
      </c>
      <c r="D752" s="190" t="e">
        <f>IF('Formulario PPGR3'!$G752="","",'Formulario PPGR1'!#REF!)</f>
        <v>#REF!</v>
      </c>
      <c r="E752" s="190" t="e">
        <f>IF('Formulario PPGR3'!$G752="","",'Formulario PPGR1'!#REF!)</f>
        <v>#REF!</v>
      </c>
      <c r="F752" s="190" t="e">
        <f>IF('Formulario PPGR3'!$G752="","",'Formulario PPGR1'!#REF!)</f>
        <v>#REF!</v>
      </c>
      <c r="G752" s="507" t="s">
        <v>1207</v>
      </c>
      <c r="H752" s="497" t="str" cm="1">
        <f t="array" ref="H752">IF(Tabla1[[#This Row],[Código_Actividad]]="","",_xlfn.XLOOKUP(Tabla1[[#This Row],[Código_Actividad]],CodigoActividad,Tabla2[Actividades Programables Presupuestables],"",0))</f>
        <v>Seguimiento a niños asistidos por violencia en CEAS priorizados por SRS</v>
      </c>
      <c r="I752" s="498">
        <f>IFERROR(VLOOKUP('Formulario PPGR3'!$G752,'Formulario PPGR2'!$H$9:$V$721,15,FALSE),"")</f>
        <v>4</v>
      </c>
      <c r="J752" s="504" t="s">
        <v>2004</v>
      </c>
      <c r="K752" s="500" t="str">
        <f>IF(Tabla1[[#This Row],[Insumos]]="","",_xlfn.XLOOKUP(Tabla1[[#This Row],[Insumos]],Tabla10[Insumo],Tabla10[InsumoAbrev],"",0))</f>
        <v>lsViaticosDP</v>
      </c>
      <c r="L752" s="501" t="s">
        <v>2006</v>
      </c>
      <c r="M752" s="499" t="str">
        <f>IF(Tabla1[[#This Row],[Descripción]]="","",_xlfn.XLOOKUP(Tabla1[[#This Row],[Descripción]],Tabla10[Descripción],Tabla10[Unidad de Medida],"",0))</f>
        <v>Depósito</v>
      </c>
      <c r="N752" s="509">
        <v>4</v>
      </c>
      <c r="O752" s="511">
        <f>IF(Tabla1[[#This Row],[Descripción]]="","",_xlfn.XLOOKUP(Tabla1[[#This Row],[Descripción]],Tabla10[Descripción],Tabla10[Precio Unitario],0))</f>
        <v>1700</v>
      </c>
      <c r="P752" s="511">
        <f>IF(Tabla1[[#This Row],[Cantidad de Insumos]]="","",Tabla1[[#This Row],[Precio Unitario]]*Tabla1[[#This Row],[Cantidad de Insumos]])</f>
        <v>6800</v>
      </c>
      <c r="Q752" s="511" t="str">
        <f>IF(Tabla1[[#This Row],[Descripción]]="","",_xlfn.XLOOKUP(Tabla1[[#This Row],[Descripción]],Tabla10[Descripción],Tabla10[CODIGO PRESUPUESTARIO],0))</f>
        <v>2.2.3.1.01</v>
      </c>
      <c r="R752" s="500" t="s">
        <v>2001</v>
      </c>
    </row>
    <row r="753" spans="2:18" s="268" customFormat="1" ht="25.5">
      <c r="B753" s="190" t="e">
        <f>IF('Formulario PPGR3'!$G753="","",CONCATENATE('Formulario PPGR3'!$C753,".",'Formulario PPGR3'!$D753,".",'Formulario PPGR3'!$E753,".",'Formulario PPGR3'!$F753))</f>
        <v>#REF!</v>
      </c>
      <c r="C753" s="190" t="e">
        <f>IF('Formulario PPGR3'!$G753="","",'Formulario PPGR1'!#REF!)</f>
        <v>#REF!</v>
      </c>
      <c r="D753" s="190" t="e">
        <f>IF('Formulario PPGR3'!$G753="","",'Formulario PPGR1'!#REF!)</f>
        <v>#REF!</v>
      </c>
      <c r="E753" s="190" t="e">
        <f>IF('Formulario PPGR3'!$G753="","",'Formulario PPGR1'!#REF!)</f>
        <v>#REF!</v>
      </c>
      <c r="F753" s="190" t="e">
        <f>IF('Formulario PPGR3'!$G753="","",'Formulario PPGR1'!#REF!)</f>
        <v>#REF!</v>
      </c>
      <c r="G753" s="507" t="s">
        <v>1207</v>
      </c>
      <c r="H753" s="497" t="str" cm="1">
        <f t="array" ref="H753">IF(Tabla1[[#This Row],[Código_Actividad]]="","",_xlfn.XLOOKUP(Tabla1[[#This Row],[Código_Actividad]],CodigoActividad,Tabla2[Actividades Programables Presupuestables],"",0))</f>
        <v>Seguimiento a niños asistidos por violencia en CEAS priorizados por SRS</v>
      </c>
      <c r="I753" s="498">
        <f>IFERROR(VLOOKUP('Formulario PPGR3'!$G753,'Formulario PPGR2'!$H$9:$V$721,15,FALSE),"")</f>
        <v>4</v>
      </c>
      <c r="J753" s="504" t="s">
        <v>2004</v>
      </c>
      <c r="K753" s="500" t="str">
        <f>IF(Tabla1[[#This Row],[Insumos]]="","",_xlfn.XLOOKUP(Tabla1[[#This Row],[Insumos]],Tabla10[Insumo],Tabla10[InsumoAbrev],"",0))</f>
        <v>lsViaticosDP</v>
      </c>
      <c r="L753" s="501" t="s">
        <v>2007</v>
      </c>
      <c r="M753" s="499" t="str">
        <f>IF(Tabla1[[#This Row],[Descripción]]="","",_xlfn.XLOOKUP(Tabla1[[#This Row],[Descripción]],Tabla10[Descripción],Tabla10[Unidad de Medida],"",0))</f>
        <v>Depósito</v>
      </c>
      <c r="N753" s="509">
        <v>8</v>
      </c>
      <c r="O753" s="511">
        <f>IF(Tabla1[[#This Row],[Descripción]]="","",_xlfn.XLOOKUP(Tabla1[[#This Row],[Descripción]],Tabla10[Descripción],Tabla10[Precio Unitario],0))</f>
        <v>1900</v>
      </c>
      <c r="P753" s="511">
        <f>IF(Tabla1[[#This Row],[Cantidad de Insumos]]="","",Tabla1[[#This Row],[Precio Unitario]]*Tabla1[[#This Row],[Cantidad de Insumos]])</f>
        <v>15200</v>
      </c>
      <c r="Q753" s="511" t="str">
        <f>IF(Tabla1[[#This Row],[Descripción]]="","",_xlfn.XLOOKUP(Tabla1[[#This Row],[Descripción]],Tabla10[Descripción],Tabla10[CODIGO PRESUPUESTARIO],0))</f>
        <v>2.2.3.1.01</v>
      </c>
      <c r="R753" s="500" t="s">
        <v>2001</v>
      </c>
    </row>
    <row r="754" spans="2:18" s="268" customFormat="1" ht="25.5">
      <c r="B754" s="190" t="e">
        <f>IF('Formulario PPGR3'!$G754="","",CONCATENATE('Formulario PPGR3'!$C754,".",'Formulario PPGR3'!$D754,".",'Formulario PPGR3'!$E754,".",'Formulario PPGR3'!$F754))</f>
        <v>#REF!</v>
      </c>
      <c r="C754" s="190" t="e">
        <f>IF('Formulario PPGR3'!$G754="","",'Formulario PPGR1'!#REF!)</f>
        <v>#REF!</v>
      </c>
      <c r="D754" s="190" t="e">
        <f>IF('Formulario PPGR3'!$G754="","",'Formulario PPGR1'!#REF!)</f>
        <v>#REF!</v>
      </c>
      <c r="E754" s="190" t="e">
        <f>IF('Formulario PPGR3'!$G754="","",'Formulario PPGR1'!#REF!)</f>
        <v>#REF!</v>
      </c>
      <c r="F754" s="190" t="e">
        <f>IF('Formulario PPGR3'!$G754="","",'Formulario PPGR1'!#REF!)</f>
        <v>#REF!</v>
      </c>
      <c r="G754" s="507" t="s">
        <v>1207</v>
      </c>
      <c r="H754" s="497" t="str" cm="1">
        <f t="array" ref="H754">IF(Tabla1[[#This Row],[Código_Actividad]]="","",_xlfn.XLOOKUP(Tabla1[[#This Row],[Código_Actividad]],CodigoActividad,Tabla2[Actividades Programables Presupuestables],"",0))</f>
        <v>Seguimiento a niños asistidos por violencia en CEAS priorizados por SRS</v>
      </c>
      <c r="I754" s="498">
        <f>IFERROR(VLOOKUP('Formulario PPGR3'!$G754,'Formulario PPGR2'!$H$9:$V$721,15,FALSE),"")</f>
        <v>4</v>
      </c>
      <c r="J754" s="504" t="s">
        <v>2002</v>
      </c>
      <c r="K754" s="500" t="str">
        <f>IF(Tabla1[[#This Row],[Insumos]]="","",_xlfn.XLOOKUP(Tabla1[[#This Row],[Insumos]],Tabla10[Insumo],Tabla10[InsumoAbrev],"",0))</f>
        <v>lsGasoil</v>
      </c>
      <c r="L754" s="501" t="s">
        <v>2075</v>
      </c>
      <c r="M754" s="499" t="str">
        <f>IF(Tabla1[[#This Row],[Descripción]]="","",_xlfn.XLOOKUP(Tabla1[[#This Row],[Descripción]],Tabla10[Descripción],Tabla10[Unidad de Medida],"",0))</f>
        <v>galon</v>
      </c>
      <c r="N754" s="509">
        <v>40</v>
      </c>
      <c r="O754" s="511">
        <f>IF(Tabla1[[#This Row],[Descripción]]="","",_xlfn.XLOOKUP(Tabla1[[#This Row],[Descripción]],Tabla10[Descripción],Tabla10[Precio Unitario],0))</f>
        <v>280</v>
      </c>
      <c r="P754" s="511">
        <f>IF(Tabla1[[#This Row],[Cantidad de Insumos]]="","",Tabla1[[#This Row],[Precio Unitario]]*Tabla1[[#This Row],[Cantidad de Insumos]])</f>
        <v>11200</v>
      </c>
      <c r="Q754" s="511" t="str">
        <f>IF(Tabla1[[#This Row],[Descripción]]="","",_xlfn.XLOOKUP(Tabla1[[#This Row],[Descripción]],Tabla10[Descripción],Tabla10[CODIGO PRESUPUESTARIO],0))</f>
        <v>2.3.7.1.02</v>
      </c>
      <c r="R754" s="500" t="s">
        <v>2001</v>
      </c>
    </row>
    <row r="755" spans="2:18" s="268" customFormat="1" ht="38.25">
      <c r="B755" s="190" t="e">
        <f>IF('Formulario PPGR3'!$G755="","",CONCATENATE('Formulario PPGR3'!$C755,".",'Formulario PPGR3'!$D755,".",'Formulario PPGR3'!$E755,".",'Formulario PPGR3'!$F755))</f>
        <v>#REF!</v>
      </c>
      <c r="C755" s="190" t="e">
        <f>IF('Formulario PPGR3'!$G755="","",'Formulario PPGR1'!#REF!)</f>
        <v>#REF!</v>
      </c>
      <c r="D755" s="190" t="e">
        <f>IF('Formulario PPGR3'!$G755="","",'Formulario PPGR1'!#REF!)</f>
        <v>#REF!</v>
      </c>
      <c r="E755" s="190" t="e">
        <f>IF('Formulario PPGR3'!$G755="","",'Formulario PPGR1'!#REF!)</f>
        <v>#REF!</v>
      </c>
      <c r="F755" s="190" t="e">
        <f>IF('Formulario PPGR3'!$G755="","",'Formulario PPGR1'!#REF!)</f>
        <v>#REF!</v>
      </c>
      <c r="G755" s="507" t="s">
        <v>1209</v>
      </c>
      <c r="H755" s="497" t="str" cm="1">
        <f t="array" ref="H755">IF(Tabla1[[#This Row],[Código_Actividad]]="","",_xlfn.XLOOKUP(Tabla1[[#This Row],[Código_Actividad]],CodigoActividad,Tabla2[Actividades Programables Presupuestables],"",0))</f>
        <v xml:space="preserve">Seguimiento a la atención en la Primera Infancia con énfasis en la aplicación de Vacunas, Crecimiento y Cuidado para el Desarrollo Infantil. </v>
      </c>
      <c r="I755" s="498">
        <f>IFERROR(VLOOKUP('Formulario PPGR3'!$G755,'Formulario PPGR2'!$H$9:$V$721,15,FALSE),"")</f>
        <v>6</v>
      </c>
      <c r="J755" s="504" t="s">
        <v>2004</v>
      </c>
      <c r="K755" s="500" t="str">
        <f>IF(Tabla1[[#This Row],[Insumos]]="","",_xlfn.XLOOKUP(Tabla1[[#This Row],[Insumos]],Tabla10[Insumo],Tabla10[InsumoAbrev],"",0))</f>
        <v>lsViaticosDP</v>
      </c>
      <c r="L755" s="501" t="s">
        <v>2006</v>
      </c>
      <c r="M755" s="499" t="str">
        <f>IF(Tabla1[[#This Row],[Descripción]]="","",_xlfn.XLOOKUP(Tabla1[[#This Row],[Descripción]],Tabla10[Descripción],Tabla10[Unidad de Medida],"",0))</f>
        <v>Depósito</v>
      </c>
      <c r="N755" s="509">
        <v>6</v>
      </c>
      <c r="O755" s="511">
        <f>IF(Tabla1[[#This Row],[Descripción]]="","",_xlfn.XLOOKUP(Tabla1[[#This Row],[Descripción]],Tabla10[Descripción],Tabla10[Precio Unitario],0))</f>
        <v>1700</v>
      </c>
      <c r="P755" s="511">
        <f>IF(Tabla1[[#This Row],[Cantidad de Insumos]]="","",Tabla1[[#This Row],[Precio Unitario]]*Tabla1[[#This Row],[Cantidad de Insumos]])</f>
        <v>10200</v>
      </c>
      <c r="Q755" s="511" t="str">
        <f>IF(Tabla1[[#This Row],[Descripción]]="","",_xlfn.XLOOKUP(Tabla1[[#This Row],[Descripción]],Tabla10[Descripción],Tabla10[CODIGO PRESUPUESTARIO],0))</f>
        <v>2.2.3.1.01</v>
      </c>
      <c r="R755" s="500" t="s">
        <v>2001</v>
      </c>
    </row>
    <row r="756" spans="2:18" s="268" customFormat="1" ht="38.25">
      <c r="B756" s="190" t="e">
        <f>IF('Formulario PPGR3'!$G756="","",CONCATENATE('Formulario PPGR3'!$C756,".",'Formulario PPGR3'!$D756,".",'Formulario PPGR3'!$E756,".",'Formulario PPGR3'!$F756))</f>
        <v>#REF!</v>
      </c>
      <c r="C756" s="190" t="e">
        <f>IF('Formulario PPGR3'!$G756="","",'Formulario PPGR1'!#REF!)</f>
        <v>#REF!</v>
      </c>
      <c r="D756" s="190" t="e">
        <f>IF('Formulario PPGR3'!$G756="","",'Formulario PPGR1'!#REF!)</f>
        <v>#REF!</v>
      </c>
      <c r="E756" s="190" t="e">
        <f>IF('Formulario PPGR3'!$G756="","",'Formulario PPGR1'!#REF!)</f>
        <v>#REF!</v>
      </c>
      <c r="F756" s="190" t="e">
        <f>IF('Formulario PPGR3'!$G756="","",'Formulario PPGR1'!#REF!)</f>
        <v>#REF!</v>
      </c>
      <c r="G756" s="507" t="s">
        <v>1209</v>
      </c>
      <c r="H756" s="497" t="str" cm="1">
        <f t="array" ref="H756">IF(Tabla1[[#This Row],[Código_Actividad]]="","",_xlfn.XLOOKUP(Tabla1[[#This Row],[Código_Actividad]],CodigoActividad,Tabla2[Actividades Programables Presupuestables],"",0))</f>
        <v xml:space="preserve">Seguimiento a la atención en la Primera Infancia con énfasis en la aplicación de Vacunas, Crecimiento y Cuidado para el Desarrollo Infantil. </v>
      </c>
      <c r="I756" s="498">
        <f>IFERROR(VLOOKUP('Formulario PPGR3'!$G756,'Formulario PPGR2'!$H$9:$V$721,15,FALSE),"")</f>
        <v>6</v>
      </c>
      <c r="J756" s="504" t="s">
        <v>2004</v>
      </c>
      <c r="K756" s="500" t="str">
        <f>IF(Tabla1[[#This Row],[Insumos]]="","",_xlfn.XLOOKUP(Tabla1[[#This Row],[Insumos]],Tabla10[Insumo],Tabla10[InsumoAbrev],"",0))</f>
        <v>lsViaticosDP</v>
      </c>
      <c r="L756" s="501" t="s">
        <v>2007</v>
      </c>
      <c r="M756" s="499" t="str">
        <f>IF(Tabla1[[#This Row],[Descripción]]="","",_xlfn.XLOOKUP(Tabla1[[#This Row],[Descripción]],Tabla10[Descripción],Tabla10[Unidad de Medida],"",0))</f>
        <v>Depósito</v>
      </c>
      <c r="N756" s="509">
        <v>12</v>
      </c>
      <c r="O756" s="511">
        <f>IF(Tabla1[[#This Row],[Descripción]]="","",_xlfn.XLOOKUP(Tabla1[[#This Row],[Descripción]],Tabla10[Descripción],Tabla10[Precio Unitario],0))</f>
        <v>1900</v>
      </c>
      <c r="P756" s="511">
        <f>IF(Tabla1[[#This Row],[Cantidad de Insumos]]="","",Tabla1[[#This Row],[Precio Unitario]]*Tabla1[[#This Row],[Cantidad de Insumos]])</f>
        <v>22800</v>
      </c>
      <c r="Q756" s="511" t="str">
        <f>IF(Tabla1[[#This Row],[Descripción]]="","",_xlfn.XLOOKUP(Tabla1[[#This Row],[Descripción]],Tabla10[Descripción],Tabla10[CODIGO PRESUPUESTARIO],0))</f>
        <v>2.2.3.1.01</v>
      </c>
      <c r="R756" s="500" t="s">
        <v>2001</v>
      </c>
    </row>
    <row r="757" spans="2:18" s="268" customFormat="1" ht="38.25">
      <c r="B757" s="190" t="e">
        <f>IF('Formulario PPGR3'!$G757="","",CONCATENATE('Formulario PPGR3'!$C757,".",'Formulario PPGR3'!$D757,".",'Formulario PPGR3'!$E757,".",'Formulario PPGR3'!$F757))</f>
        <v>#REF!</v>
      </c>
      <c r="C757" s="190" t="e">
        <f>IF('Formulario PPGR3'!$G757="","",'Formulario PPGR1'!#REF!)</f>
        <v>#REF!</v>
      </c>
      <c r="D757" s="190" t="e">
        <f>IF('Formulario PPGR3'!$G757="","",'Formulario PPGR1'!#REF!)</f>
        <v>#REF!</v>
      </c>
      <c r="E757" s="190" t="e">
        <f>IF('Formulario PPGR3'!$G757="","",'Formulario PPGR1'!#REF!)</f>
        <v>#REF!</v>
      </c>
      <c r="F757" s="190" t="e">
        <f>IF('Formulario PPGR3'!$G757="","",'Formulario PPGR1'!#REF!)</f>
        <v>#REF!</v>
      </c>
      <c r="G757" s="507" t="s">
        <v>1209</v>
      </c>
      <c r="H757" s="497" t="str" cm="1">
        <f t="array" ref="H757">IF(Tabla1[[#This Row],[Código_Actividad]]="","",_xlfn.XLOOKUP(Tabla1[[#This Row],[Código_Actividad]],CodigoActividad,Tabla2[Actividades Programables Presupuestables],"",0))</f>
        <v xml:space="preserve">Seguimiento a la atención en la Primera Infancia con énfasis en la aplicación de Vacunas, Crecimiento y Cuidado para el Desarrollo Infantil. </v>
      </c>
      <c r="I757" s="498">
        <f>IFERROR(VLOOKUP('Formulario PPGR3'!$G757,'Formulario PPGR2'!$H$9:$V$721,15,FALSE),"")</f>
        <v>6</v>
      </c>
      <c r="J757" s="504" t="s">
        <v>2002</v>
      </c>
      <c r="K757" s="500" t="str">
        <f>IF(Tabla1[[#This Row],[Insumos]]="","",_xlfn.XLOOKUP(Tabla1[[#This Row],[Insumos]],Tabla10[Insumo],Tabla10[InsumoAbrev],"",0))</f>
        <v>lsGasoil</v>
      </c>
      <c r="L757" s="501" t="s">
        <v>2075</v>
      </c>
      <c r="M757" s="499" t="str">
        <f>IF(Tabla1[[#This Row],[Descripción]]="","",_xlfn.XLOOKUP(Tabla1[[#This Row],[Descripción]],Tabla10[Descripción],Tabla10[Unidad de Medida],"",0))</f>
        <v>galon</v>
      </c>
      <c r="N757" s="509">
        <v>60</v>
      </c>
      <c r="O757" s="511">
        <f>IF(Tabla1[[#This Row],[Descripción]]="","",_xlfn.XLOOKUP(Tabla1[[#This Row],[Descripción]],Tabla10[Descripción],Tabla10[Precio Unitario],0))</f>
        <v>280</v>
      </c>
      <c r="P757" s="511">
        <f>IF(Tabla1[[#This Row],[Cantidad de Insumos]]="","",Tabla1[[#This Row],[Precio Unitario]]*Tabla1[[#This Row],[Cantidad de Insumos]])</f>
        <v>16800</v>
      </c>
      <c r="Q757" s="511" t="str">
        <f>IF(Tabla1[[#This Row],[Descripción]]="","",_xlfn.XLOOKUP(Tabla1[[#This Row],[Descripción]],Tabla10[Descripción],Tabla10[CODIGO PRESUPUESTARIO],0))</f>
        <v>2.3.7.1.02</v>
      </c>
      <c r="R757" s="500" t="s">
        <v>2001</v>
      </c>
    </row>
    <row r="758" spans="2:18" s="268" customFormat="1" ht="25.5">
      <c r="B758" s="190" t="e">
        <f>IF('Formulario PPGR3'!$G758="","",CONCATENATE('Formulario PPGR3'!$C758,".",'Formulario PPGR3'!$D758,".",'Formulario PPGR3'!$E758,".",'Formulario PPGR3'!$F758))</f>
        <v>#REF!</v>
      </c>
      <c r="C758" s="190" t="e">
        <f>IF('Formulario PPGR3'!$G758="","",'Formulario PPGR1'!#REF!)</f>
        <v>#REF!</v>
      </c>
      <c r="D758" s="190" t="e">
        <f>IF('Formulario PPGR3'!$G758="","",'Formulario PPGR1'!#REF!)</f>
        <v>#REF!</v>
      </c>
      <c r="E758" s="190" t="e">
        <f>IF('Formulario PPGR3'!$G758="","",'Formulario PPGR1'!#REF!)</f>
        <v>#REF!</v>
      </c>
      <c r="F758" s="190" t="e">
        <f>IF('Formulario PPGR3'!$G758="","",'Formulario PPGR1'!#REF!)</f>
        <v>#REF!</v>
      </c>
      <c r="G758" s="507" t="s">
        <v>1213</v>
      </c>
      <c r="H758" s="497" t="str" cm="1">
        <f t="array" ref="H758">IF(Tabla1[[#This Row],[Código_Actividad]]="","",_xlfn.XLOOKUP(Tabla1[[#This Row],[Código_Actividad]],CodigoActividad,Tabla2[Actividades Programables Presupuestables],"",0))</f>
        <v>Seguimiento a la Detección Oportuna de Cáncer Infantil.</v>
      </c>
      <c r="I758" s="498">
        <f>IFERROR(VLOOKUP('Formulario PPGR3'!$G758,'Formulario PPGR2'!$H$9:$V$721,15,FALSE),"")</f>
        <v>3</v>
      </c>
      <c r="J758" s="504" t="s">
        <v>2004</v>
      </c>
      <c r="K758" s="500" t="str">
        <f>IF(Tabla1[[#This Row],[Insumos]]="","",_xlfn.XLOOKUP(Tabla1[[#This Row],[Insumos]],Tabla10[Insumo],Tabla10[InsumoAbrev],"",0))</f>
        <v>lsViaticosDP</v>
      </c>
      <c r="L758" s="501" t="s">
        <v>2006</v>
      </c>
      <c r="M758" s="499" t="str">
        <f>IF(Tabla1[[#This Row],[Descripción]]="","",_xlfn.XLOOKUP(Tabla1[[#This Row],[Descripción]],Tabla10[Descripción],Tabla10[Unidad de Medida],"",0))</f>
        <v>Depósito</v>
      </c>
      <c r="N758" s="509">
        <v>3</v>
      </c>
      <c r="O758" s="511">
        <f>IF(Tabla1[[#This Row],[Descripción]]="","",_xlfn.XLOOKUP(Tabla1[[#This Row],[Descripción]],Tabla10[Descripción],Tabla10[Precio Unitario],0))</f>
        <v>1700</v>
      </c>
      <c r="P758" s="511">
        <f>IF(Tabla1[[#This Row],[Cantidad de Insumos]]="","",Tabla1[[#This Row],[Precio Unitario]]*Tabla1[[#This Row],[Cantidad de Insumos]])</f>
        <v>5100</v>
      </c>
      <c r="Q758" s="511" t="str">
        <f>IF(Tabla1[[#This Row],[Descripción]]="","",_xlfn.XLOOKUP(Tabla1[[#This Row],[Descripción]],Tabla10[Descripción],Tabla10[CODIGO PRESUPUESTARIO],0))</f>
        <v>2.2.3.1.01</v>
      </c>
      <c r="R758" s="500" t="s">
        <v>2001</v>
      </c>
    </row>
    <row r="759" spans="2:18" s="268" customFormat="1" ht="25.5">
      <c r="B759" s="190" t="e">
        <f>IF('Formulario PPGR3'!$G759="","",CONCATENATE('Formulario PPGR3'!$C759,".",'Formulario PPGR3'!$D759,".",'Formulario PPGR3'!$E759,".",'Formulario PPGR3'!$F759))</f>
        <v>#REF!</v>
      </c>
      <c r="C759" s="190" t="e">
        <f>IF('Formulario PPGR3'!$G759="","",'Formulario PPGR1'!#REF!)</f>
        <v>#REF!</v>
      </c>
      <c r="D759" s="190" t="e">
        <f>IF('Formulario PPGR3'!$G759="","",'Formulario PPGR1'!#REF!)</f>
        <v>#REF!</v>
      </c>
      <c r="E759" s="190" t="e">
        <f>IF('Formulario PPGR3'!$G759="","",'Formulario PPGR1'!#REF!)</f>
        <v>#REF!</v>
      </c>
      <c r="F759" s="190" t="e">
        <f>IF('Formulario PPGR3'!$G759="","",'Formulario PPGR1'!#REF!)</f>
        <v>#REF!</v>
      </c>
      <c r="G759" s="507" t="s">
        <v>1213</v>
      </c>
      <c r="H759" s="497" t="str" cm="1">
        <f t="array" ref="H759">IF(Tabla1[[#This Row],[Código_Actividad]]="","",_xlfn.XLOOKUP(Tabla1[[#This Row],[Código_Actividad]],CodigoActividad,Tabla2[Actividades Programables Presupuestables],"",0))</f>
        <v>Seguimiento a la Detección Oportuna de Cáncer Infantil.</v>
      </c>
      <c r="I759" s="498">
        <f>IFERROR(VLOOKUP('Formulario PPGR3'!$G759,'Formulario PPGR2'!$H$9:$V$721,15,FALSE),"")</f>
        <v>3</v>
      </c>
      <c r="J759" s="504" t="s">
        <v>2004</v>
      </c>
      <c r="K759" s="500" t="str">
        <f>IF(Tabla1[[#This Row],[Insumos]]="","",_xlfn.XLOOKUP(Tabla1[[#This Row],[Insumos]],Tabla10[Insumo],Tabla10[InsumoAbrev],"",0))</f>
        <v>lsViaticosDP</v>
      </c>
      <c r="L759" s="501" t="s">
        <v>2007</v>
      </c>
      <c r="M759" s="499" t="str">
        <f>IF(Tabla1[[#This Row],[Descripción]]="","",_xlfn.XLOOKUP(Tabla1[[#This Row],[Descripción]],Tabla10[Descripción],Tabla10[Unidad de Medida],"",0))</f>
        <v>Depósito</v>
      </c>
      <c r="N759" s="509">
        <v>6</v>
      </c>
      <c r="O759" s="511">
        <f>IF(Tabla1[[#This Row],[Descripción]]="","",_xlfn.XLOOKUP(Tabla1[[#This Row],[Descripción]],Tabla10[Descripción],Tabla10[Precio Unitario],0))</f>
        <v>1900</v>
      </c>
      <c r="P759" s="511">
        <f>IF(Tabla1[[#This Row],[Cantidad de Insumos]]="","",Tabla1[[#This Row],[Precio Unitario]]*Tabla1[[#This Row],[Cantidad de Insumos]])</f>
        <v>11400</v>
      </c>
      <c r="Q759" s="511" t="str">
        <f>IF(Tabla1[[#This Row],[Descripción]]="","",_xlfn.XLOOKUP(Tabla1[[#This Row],[Descripción]],Tabla10[Descripción],Tabla10[CODIGO PRESUPUESTARIO],0))</f>
        <v>2.2.3.1.01</v>
      </c>
      <c r="R759" s="500" t="s">
        <v>2001</v>
      </c>
    </row>
    <row r="760" spans="2:18" s="268" customFormat="1" ht="25.5">
      <c r="B760" s="190" t="e">
        <f>IF('Formulario PPGR3'!$G760="","",CONCATENATE('Formulario PPGR3'!$C760,".",'Formulario PPGR3'!$D760,".",'Formulario PPGR3'!$E760,".",'Formulario PPGR3'!$F760))</f>
        <v>#REF!</v>
      </c>
      <c r="C760" s="190" t="e">
        <f>IF('Formulario PPGR3'!$G760="","",'Formulario PPGR1'!#REF!)</f>
        <v>#REF!</v>
      </c>
      <c r="D760" s="190" t="e">
        <f>IF('Formulario PPGR3'!$G760="","",'Formulario PPGR1'!#REF!)</f>
        <v>#REF!</v>
      </c>
      <c r="E760" s="190" t="e">
        <f>IF('Formulario PPGR3'!$G760="","",'Formulario PPGR1'!#REF!)</f>
        <v>#REF!</v>
      </c>
      <c r="F760" s="190" t="e">
        <f>IF('Formulario PPGR3'!$G760="","",'Formulario PPGR1'!#REF!)</f>
        <v>#REF!</v>
      </c>
      <c r="G760" s="507" t="s">
        <v>1213</v>
      </c>
      <c r="H760" s="497" t="str" cm="1">
        <f t="array" ref="H760">IF(Tabla1[[#This Row],[Código_Actividad]]="","",_xlfn.XLOOKUP(Tabla1[[#This Row],[Código_Actividad]],CodigoActividad,Tabla2[Actividades Programables Presupuestables],"",0))</f>
        <v>Seguimiento a la Detección Oportuna de Cáncer Infantil.</v>
      </c>
      <c r="I760" s="498">
        <f>IFERROR(VLOOKUP('Formulario PPGR3'!$G760,'Formulario PPGR2'!$H$9:$V$721,15,FALSE),"")</f>
        <v>3</v>
      </c>
      <c r="J760" s="504" t="s">
        <v>2002</v>
      </c>
      <c r="K760" s="500" t="str">
        <f>IF(Tabla1[[#This Row],[Insumos]]="","",_xlfn.XLOOKUP(Tabla1[[#This Row],[Insumos]],Tabla10[Insumo],Tabla10[InsumoAbrev],"",0))</f>
        <v>lsGasoil</v>
      </c>
      <c r="L760" s="501" t="s">
        <v>2075</v>
      </c>
      <c r="M760" s="499" t="str">
        <f>IF(Tabla1[[#This Row],[Descripción]]="","",_xlfn.XLOOKUP(Tabla1[[#This Row],[Descripción]],Tabla10[Descripción],Tabla10[Unidad de Medida],"",0))</f>
        <v>galon</v>
      </c>
      <c r="N760" s="509">
        <v>30</v>
      </c>
      <c r="O760" s="511">
        <f>IF(Tabla1[[#This Row],[Descripción]]="","",_xlfn.XLOOKUP(Tabla1[[#This Row],[Descripción]],Tabla10[Descripción],Tabla10[Precio Unitario],0))</f>
        <v>280</v>
      </c>
      <c r="P760" s="511">
        <f>IF(Tabla1[[#This Row],[Cantidad de Insumos]]="","",Tabla1[[#This Row],[Precio Unitario]]*Tabla1[[#This Row],[Cantidad de Insumos]])</f>
        <v>8400</v>
      </c>
      <c r="Q760" s="511" t="str">
        <f>IF(Tabla1[[#This Row],[Descripción]]="","",_xlfn.XLOOKUP(Tabla1[[#This Row],[Descripción]],Tabla10[Descripción],Tabla10[CODIGO PRESUPUESTARIO],0))</f>
        <v>2.3.7.1.02</v>
      </c>
      <c r="R760" s="500" t="s">
        <v>2001</v>
      </c>
    </row>
    <row r="761" spans="2:18" s="268" customFormat="1" ht="25.5">
      <c r="B761" s="190" t="e">
        <f>IF('Formulario PPGR3'!$G761="","",CONCATENATE('Formulario PPGR3'!$C761,".",'Formulario PPGR3'!$D761,".",'Formulario PPGR3'!$E761,".",'Formulario PPGR3'!$F761))</f>
        <v>#REF!</v>
      </c>
      <c r="C761" s="190" t="e">
        <f>IF('Formulario PPGR3'!$G761="","",'Formulario PPGR1'!#REF!)</f>
        <v>#REF!</v>
      </c>
      <c r="D761" s="190" t="e">
        <f>IF('Formulario PPGR3'!$G761="","",'Formulario PPGR1'!#REF!)</f>
        <v>#REF!</v>
      </c>
      <c r="E761" s="190" t="e">
        <f>IF('Formulario PPGR3'!$G761="","",'Formulario PPGR1'!#REF!)</f>
        <v>#REF!</v>
      </c>
      <c r="F761" s="190" t="e">
        <f>IF('Formulario PPGR3'!$G761="","",'Formulario PPGR1'!#REF!)</f>
        <v>#REF!</v>
      </c>
      <c r="G761" s="507" t="s">
        <v>1215</v>
      </c>
      <c r="H761" s="497" t="str" cm="1">
        <f t="array" ref="H761">IF(Tabla1[[#This Row],[Código_Actividad]]="","",_xlfn.XLOOKUP(Tabla1[[#This Row],[Código_Actividad]],CodigoActividad,Tabla2[Actividades Programables Presupuestables],"",0))</f>
        <v>Levantamiento de niños asistidos por trastornos del neurodesarrollo (sospechosos y diagnosticados)</v>
      </c>
      <c r="I761" s="498">
        <f>IFERROR(VLOOKUP('Formulario PPGR3'!$G761,'Formulario PPGR2'!$H$9:$V$721,15,FALSE),"")</f>
        <v>3</v>
      </c>
      <c r="J761" s="504" t="s">
        <v>2004</v>
      </c>
      <c r="K761" s="500" t="str">
        <f>IF(Tabla1[[#This Row],[Insumos]]="","",_xlfn.XLOOKUP(Tabla1[[#This Row],[Insumos]],Tabla10[Insumo],Tabla10[InsumoAbrev],"",0))</f>
        <v>lsViaticosDP</v>
      </c>
      <c r="L761" s="501" t="s">
        <v>2006</v>
      </c>
      <c r="M761" s="499" t="str">
        <f>IF(Tabla1[[#This Row],[Descripción]]="","",_xlfn.XLOOKUP(Tabla1[[#This Row],[Descripción]],Tabla10[Descripción],Tabla10[Unidad de Medida],"",0))</f>
        <v>Depósito</v>
      </c>
      <c r="N761" s="509">
        <v>3</v>
      </c>
      <c r="O761" s="511">
        <f>IF(Tabla1[[#This Row],[Descripción]]="","",_xlfn.XLOOKUP(Tabla1[[#This Row],[Descripción]],Tabla10[Descripción],Tabla10[Precio Unitario],0))</f>
        <v>1700</v>
      </c>
      <c r="P761" s="511">
        <f>IF(Tabla1[[#This Row],[Cantidad de Insumos]]="","",Tabla1[[#This Row],[Precio Unitario]]*Tabla1[[#This Row],[Cantidad de Insumos]])</f>
        <v>5100</v>
      </c>
      <c r="Q761" s="511" t="str">
        <f>IF(Tabla1[[#This Row],[Descripción]]="","",_xlfn.XLOOKUP(Tabla1[[#This Row],[Descripción]],Tabla10[Descripción],Tabla10[CODIGO PRESUPUESTARIO],0))</f>
        <v>2.2.3.1.01</v>
      </c>
      <c r="R761" s="500" t="s">
        <v>2001</v>
      </c>
    </row>
    <row r="762" spans="2:18" s="268" customFormat="1" ht="25.5">
      <c r="B762" s="190" t="e">
        <f>IF('Formulario PPGR3'!$G762="","",CONCATENATE('Formulario PPGR3'!$C762,".",'Formulario PPGR3'!$D762,".",'Formulario PPGR3'!$E762,".",'Formulario PPGR3'!$F762))</f>
        <v>#REF!</v>
      </c>
      <c r="C762" s="190" t="e">
        <f>IF('Formulario PPGR3'!$G762="","",'Formulario PPGR1'!#REF!)</f>
        <v>#REF!</v>
      </c>
      <c r="D762" s="190" t="e">
        <f>IF('Formulario PPGR3'!$G762="","",'Formulario PPGR1'!#REF!)</f>
        <v>#REF!</v>
      </c>
      <c r="E762" s="190" t="e">
        <f>IF('Formulario PPGR3'!$G762="","",'Formulario PPGR1'!#REF!)</f>
        <v>#REF!</v>
      </c>
      <c r="F762" s="190" t="e">
        <f>IF('Formulario PPGR3'!$G762="","",'Formulario PPGR1'!#REF!)</f>
        <v>#REF!</v>
      </c>
      <c r="G762" s="507" t="s">
        <v>1215</v>
      </c>
      <c r="H762" s="497" t="str" cm="1">
        <f t="array" ref="H762">IF(Tabla1[[#This Row],[Código_Actividad]]="","",_xlfn.XLOOKUP(Tabla1[[#This Row],[Código_Actividad]],CodigoActividad,Tabla2[Actividades Programables Presupuestables],"",0))</f>
        <v>Levantamiento de niños asistidos por trastornos del neurodesarrollo (sospechosos y diagnosticados)</v>
      </c>
      <c r="I762" s="498">
        <f>IFERROR(VLOOKUP('Formulario PPGR3'!$G762,'Formulario PPGR2'!$H$9:$V$721,15,FALSE),"")</f>
        <v>3</v>
      </c>
      <c r="J762" s="504" t="s">
        <v>2004</v>
      </c>
      <c r="K762" s="500" t="str">
        <f>IF(Tabla1[[#This Row],[Insumos]]="","",_xlfn.XLOOKUP(Tabla1[[#This Row],[Insumos]],Tabla10[Insumo],Tabla10[InsumoAbrev],"",0))</f>
        <v>lsViaticosDP</v>
      </c>
      <c r="L762" s="501" t="s">
        <v>2007</v>
      </c>
      <c r="M762" s="499" t="str">
        <f>IF(Tabla1[[#This Row],[Descripción]]="","",_xlfn.XLOOKUP(Tabla1[[#This Row],[Descripción]],Tabla10[Descripción],Tabla10[Unidad de Medida],"",0))</f>
        <v>Depósito</v>
      </c>
      <c r="N762" s="509">
        <v>6</v>
      </c>
      <c r="O762" s="511">
        <f>IF(Tabla1[[#This Row],[Descripción]]="","",_xlfn.XLOOKUP(Tabla1[[#This Row],[Descripción]],Tabla10[Descripción],Tabla10[Precio Unitario],0))</f>
        <v>1900</v>
      </c>
      <c r="P762" s="511">
        <f>IF(Tabla1[[#This Row],[Cantidad de Insumos]]="","",Tabla1[[#This Row],[Precio Unitario]]*Tabla1[[#This Row],[Cantidad de Insumos]])</f>
        <v>11400</v>
      </c>
      <c r="Q762" s="511" t="str">
        <f>IF(Tabla1[[#This Row],[Descripción]]="","",_xlfn.XLOOKUP(Tabla1[[#This Row],[Descripción]],Tabla10[Descripción],Tabla10[CODIGO PRESUPUESTARIO],0))</f>
        <v>2.2.3.1.01</v>
      </c>
      <c r="R762" s="500" t="s">
        <v>2001</v>
      </c>
    </row>
    <row r="763" spans="2:18" s="268" customFormat="1" ht="25.5">
      <c r="B763" s="190" t="e">
        <f>IF('Formulario PPGR3'!$G763="","",CONCATENATE('Formulario PPGR3'!$C763,".",'Formulario PPGR3'!$D763,".",'Formulario PPGR3'!$E763,".",'Formulario PPGR3'!$F763))</f>
        <v>#REF!</v>
      </c>
      <c r="C763" s="190" t="e">
        <f>IF('Formulario PPGR3'!$G763="","",'Formulario PPGR1'!#REF!)</f>
        <v>#REF!</v>
      </c>
      <c r="D763" s="190" t="e">
        <f>IF('Formulario PPGR3'!$G763="","",'Formulario PPGR1'!#REF!)</f>
        <v>#REF!</v>
      </c>
      <c r="E763" s="190" t="e">
        <f>IF('Formulario PPGR3'!$G763="","",'Formulario PPGR1'!#REF!)</f>
        <v>#REF!</v>
      </c>
      <c r="F763" s="190" t="e">
        <f>IF('Formulario PPGR3'!$G763="","",'Formulario PPGR1'!#REF!)</f>
        <v>#REF!</v>
      </c>
      <c r="G763" s="507" t="s">
        <v>1215</v>
      </c>
      <c r="H763" s="497" t="str" cm="1">
        <f t="array" ref="H763">IF(Tabla1[[#This Row],[Código_Actividad]]="","",_xlfn.XLOOKUP(Tabla1[[#This Row],[Código_Actividad]],CodigoActividad,Tabla2[Actividades Programables Presupuestables],"",0))</f>
        <v>Levantamiento de niños asistidos por trastornos del neurodesarrollo (sospechosos y diagnosticados)</v>
      </c>
      <c r="I763" s="498">
        <f>IFERROR(VLOOKUP('Formulario PPGR3'!$G763,'Formulario PPGR2'!$H$9:$V$721,15,FALSE),"")</f>
        <v>3</v>
      </c>
      <c r="J763" s="504" t="s">
        <v>2002</v>
      </c>
      <c r="K763" s="500" t="str">
        <f>IF(Tabla1[[#This Row],[Insumos]]="","",_xlfn.XLOOKUP(Tabla1[[#This Row],[Insumos]],Tabla10[Insumo],Tabla10[InsumoAbrev],"",0))</f>
        <v>lsGasoil</v>
      </c>
      <c r="L763" s="501" t="s">
        <v>2075</v>
      </c>
      <c r="M763" s="499" t="str">
        <f>IF(Tabla1[[#This Row],[Descripción]]="","",_xlfn.XLOOKUP(Tabla1[[#This Row],[Descripción]],Tabla10[Descripción],Tabla10[Unidad de Medida],"",0))</f>
        <v>galon</v>
      </c>
      <c r="N763" s="509">
        <v>30</v>
      </c>
      <c r="O763" s="511">
        <f>IF(Tabla1[[#This Row],[Descripción]]="","",_xlfn.XLOOKUP(Tabla1[[#This Row],[Descripción]],Tabla10[Descripción],Tabla10[Precio Unitario],0))</f>
        <v>280</v>
      </c>
      <c r="P763" s="511">
        <f>IF(Tabla1[[#This Row],[Cantidad de Insumos]]="","",Tabla1[[#This Row],[Precio Unitario]]*Tabla1[[#This Row],[Cantidad de Insumos]])</f>
        <v>8400</v>
      </c>
      <c r="Q763" s="511" t="str">
        <f>IF(Tabla1[[#This Row],[Descripción]]="","",_xlfn.XLOOKUP(Tabla1[[#This Row],[Descripción]],Tabla10[Descripción],Tabla10[CODIGO PRESUPUESTARIO],0))</f>
        <v>2.3.7.1.02</v>
      </c>
      <c r="R763" s="500" t="s">
        <v>2001</v>
      </c>
    </row>
    <row r="764" spans="2:18" s="268" customFormat="1" ht="25.5">
      <c r="B764" s="190" t="e">
        <f>IF('Formulario PPGR3'!$G764="","",CONCATENATE('Formulario PPGR3'!$C764,".",'Formulario PPGR3'!$D764,".",'Formulario PPGR3'!$E764,".",'Formulario PPGR3'!$F764))</f>
        <v>#REF!</v>
      </c>
      <c r="C764" s="190" t="e">
        <f>IF('Formulario PPGR3'!$G764="","",'Formulario PPGR1'!#REF!)</f>
        <v>#REF!</v>
      </c>
      <c r="D764" s="190" t="e">
        <f>IF('Formulario PPGR3'!$G764="","",'Formulario PPGR1'!#REF!)</f>
        <v>#REF!</v>
      </c>
      <c r="E764" s="190" t="e">
        <f>IF('Formulario PPGR3'!$G764="","",'Formulario PPGR1'!#REF!)</f>
        <v>#REF!</v>
      </c>
      <c r="F764" s="190" t="e">
        <f>IF('Formulario PPGR3'!$G764="","",'Formulario PPGR1'!#REF!)</f>
        <v>#REF!</v>
      </c>
      <c r="G764" s="507" t="s">
        <v>552</v>
      </c>
      <c r="H764" s="497" t="str" cm="1">
        <f t="array" ref="H764">IF(Tabla1[[#This Row],[Código_Actividad]]="","",_xlfn.XLOOKUP(Tabla1[[#This Row],[Código_Actividad]],CodigoActividad,Tabla2[Actividades Programables Presupuestables],"",0))</f>
        <v>Evaluación y selección de CEAS  para la expansión del Programa de Detección Temprana del Deficit Auditivo</v>
      </c>
      <c r="I764" s="498">
        <f>IFERROR(VLOOKUP('Formulario PPGR3'!$G764,'Formulario PPGR2'!$H$9:$V$721,15,FALSE),"")</f>
        <v>1</v>
      </c>
      <c r="J764" s="504" t="s">
        <v>2004</v>
      </c>
      <c r="K764" s="500" t="str">
        <f>IF(Tabla1[[#This Row],[Insumos]]="","",_xlfn.XLOOKUP(Tabla1[[#This Row],[Insumos]],Tabla10[Insumo],Tabla10[InsumoAbrev],"",0))</f>
        <v>lsViaticosDP</v>
      </c>
      <c r="L764" s="501" t="s">
        <v>2006</v>
      </c>
      <c r="M764" s="499" t="str">
        <f>IF(Tabla1[[#This Row],[Descripción]]="","",_xlfn.XLOOKUP(Tabla1[[#This Row],[Descripción]],Tabla10[Descripción],Tabla10[Unidad de Medida],"",0))</f>
        <v>Depósito</v>
      </c>
      <c r="N764" s="509">
        <v>1</v>
      </c>
      <c r="O764" s="511">
        <f>IF(Tabla1[[#This Row],[Descripción]]="","",_xlfn.XLOOKUP(Tabla1[[#This Row],[Descripción]],Tabla10[Descripción],Tabla10[Precio Unitario],0))</f>
        <v>1700</v>
      </c>
      <c r="P764" s="511">
        <f>IF(Tabla1[[#This Row],[Cantidad de Insumos]]="","",Tabla1[[#This Row],[Precio Unitario]]*Tabla1[[#This Row],[Cantidad de Insumos]])</f>
        <v>1700</v>
      </c>
      <c r="Q764" s="511" t="str">
        <f>IF(Tabla1[[#This Row],[Descripción]]="","",_xlfn.XLOOKUP(Tabla1[[#This Row],[Descripción]],Tabla10[Descripción],Tabla10[CODIGO PRESUPUESTARIO],0))</f>
        <v>2.2.3.1.01</v>
      </c>
      <c r="R764" s="500" t="s">
        <v>2001</v>
      </c>
    </row>
    <row r="765" spans="2:18" s="268" customFormat="1" ht="25.5">
      <c r="B765" s="190" t="e">
        <f>IF('Formulario PPGR3'!$G765="","",CONCATENATE('Formulario PPGR3'!$C765,".",'Formulario PPGR3'!$D765,".",'Formulario PPGR3'!$E765,".",'Formulario PPGR3'!$F765))</f>
        <v>#REF!</v>
      </c>
      <c r="C765" s="190" t="e">
        <f>IF('Formulario PPGR3'!$G765="","",'Formulario PPGR1'!#REF!)</f>
        <v>#REF!</v>
      </c>
      <c r="D765" s="190" t="e">
        <f>IF('Formulario PPGR3'!$G765="","",'Formulario PPGR1'!#REF!)</f>
        <v>#REF!</v>
      </c>
      <c r="E765" s="190" t="e">
        <f>IF('Formulario PPGR3'!$G765="","",'Formulario PPGR1'!#REF!)</f>
        <v>#REF!</v>
      </c>
      <c r="F765" s="190" t="e">
        <f>IF('Formulario PPGR3'!$G765="","",'Formulario PPGR1'!#REF!)</f>
        <v>#REF!</v>
      </c>
      <c r="G765" s="507" t="s">
        <v>552</v>
      </c>
      <c r="H765" s="497" t="str" cm="1">
        <f t="array" ref="H765">IF(Tabla1[[#This Row],[Código_Actividad]]="","",_xlfn.XLOOKUP(Tabla1[[#This Row],[Código_Actividad]],CodigoActividad,Tabla2[Actividades Programables Presupuestables],"",0))</f>
        <v>Evaluación y selección de CEAS  para la expansión del Programa de Detección Temprana del Deficit Auditivo</v>
      </c>
      <c r="I765" s="498">
        <f>IFERROR(VLOOKUP('Formulario PPGR3'!$G765,'Formulario PPGR2'!$H$9:$V$721,15,FALSE),"")</f>
        <v>1</v>
      </c>
      <c r="J765" s="504" t="s">
        <v>2004</v>
      </c>
      <c r="K765" s="500" t="str">
        <f>IF(Tabla1[[#This Row],[Insumos]]="","",_xlfn.XLOOKUP(Tabla1[[#This Row],[Insumos]],Tabla10[Insumo],Tabla10[InsumoAbrev],"",0))</f>
        <v>lsViaticosDP</v>
      </c>
      <c r="L765" s="501" t="s">
        <v>2007</v>
      </c>
      <c r="M765" s="499" t="str">
        <f>IF(Tabla1[[#This Row],[Descripción]]="","",_xlfn.XLOOKUP(Tabla1[[#This Row],[Descripción]],Tabla10[Descripción],Tabla10[Unidad de Medida],"",0))</f>
        <v>Depósito</v>
      </c>
      <c r="N765" s="509">
        <v>2</v>
      </c>
      <c r="O765" s="511">
        <f>IF(Tabla1[[#This Row],[Descripción]]="","",_xlfn.XLOOKUP(Tabla1[[#This Row],[Descripción]],Tabla10[Descripción],Tabla10[Precio Unitario],0))</f>
        <v>1900</v>
      </c>
      <c r="P765" s="511">
        <f>IF(Tabla1[[#This Row],[Cantidad de Insumos]]="","",Tabla1[[#This Row],[Precio Unitario]]*Tabla1[[#This Row],[Cantidad de Insumos]])</f>
        <v>3800</v>
      </c>
      <c r="Q765" s="511" t="str">
        <f>IF(Tabla1[[#This Row],[Descripción]]="","",_xlfn.XLOOKUP(Tabla1[[#This Row],[Descripción]],Tabla10[Descripción],Tabla10[CODIGO PRESUPUESTARIO],0))</f>
        <v>2.2.3.1.01</v>
      </c>
      <c r="R765" s="500" t="s">
        <v>2001</v>
      </c>
    </row>
    <row r="766" spans="2:18" s="268" customFormat="1" ht="25.5">
      <c r="B766" s="190" t="e">
        <f>IF('Formulario PPGR3'!$G766="","",CONCATENATE('Formulario PPGR3'!$C766,".",'Formulario PPGR3'!$D766,".",'Formulario PPGR3'!$E766,".",'Formulario PPGR3'!$F766))</f>
        <v>#REF!</v>
      </c>
      <c r="C766" s="190" t="e">
        <f>IF('Formulario PPGR3'!$G766="","",'Formulario PPGR1'!#REF!)</f>
        <v>#REF!</v>
      </c>
      <c r="D766" s="190" t="e">
        <f>IF('Formulario PPGR3'!$G766="","",'Formulario PPGR1'!#REF!)</f>
        <v>#REF!</v>
      </c>
      <c r="E766" s="190" t="e">
        <f>IF('Formulario PPGR3'!$G766="","",'Formulario PPGR1'!#REF!)</f>
        <v>#REF!</v>
      </c>
      <c r="F766" s="190" t="e">
        <f>IF('Formulario PPGR3'!$G766="","",'Formulario PPGR1'!#REF!)</f>
        <v>#REF!</v>
      </c>
      <c r="G766" s="507" t="s">
        <v>552</v>
      </c>
      <c r="H766" s="497" t="str" cm="1">
        <f t="array" ref="H766">IF(Tabla1[[#This Row],[Código_Actividad]]="","",_xlfn.XLOOKUP(Tabla1[[#This Row],[Código_Actividad]],CodigoActividad,Tabla2[Actividades Programables Presupuestables],"",0))</f>
        <v>Evaluación y selección de CEAS  para la expansión del Programa de Detección Temprana del Deficit Auditivo</v>
      </c>
      <c r="I766" s="498">
        <f>IFERROR(VLOOKUP('Formulario PPGR3'!$G766,'Formulario PPGR2'!$H$9:$V$721,15,FALSE),"")</f>
        <v>1</v>
      </c>
      <c r="J766" s="504" t="s">
        <v>2002</v>
      </c>
      <c r="K766" s="500" t="str">
        <f>IF(Tabla1[[#This Row],[Insumos]]="","",_xlfn.XLOOKUP(Tabla1[[#This Row],[Insumos]],Tabla10[Insumo],Tabla10[InsumoAbrev],"",0))</f>
        <v>lsGasoil</v>
      </c>
      <c r="L766" s="501" t="s">
        <v>2075</v>
      </c>
      <c r="M766" s="499" t="str">
        <f>IF(Tabla1[[#This Row],[Descripción]]="","",_xlfn.XLOOKUP(Tabla1[[#This Row],[Descripción]],Tabla10[Descripción],Tabla10[Unidad de Medida],"",0))</f>
        <v>galon</v>
      </c>
      <c r="N766" s="509">
        <v>10</v>
      </c>
      <c r="O766" s="511">
        <f>IF(Tabla1[[#This Row],[Descripción]]="","",_xlfn.XLOOKUP(Tabla1[[#This Row],[Descripción]],Tabla10[Descripción],Tabla10[Precio Unitario],0))</f>
        <v>280</v>
      </c>
      <c r="P766" s="511">
        <f>IF(Tabla1[[#This Row],[Cantidad de Insumos]]="","",Tabla1[[#This Row],[Precio Unitario]]*Tabla1[[#This Row],[Cantidad de Insumos]])</f>
        <v>2800</v>
      </c>
      <c r="Q766" s="511" t="str">
        <f>IF(Tabla1[[#This Row],[Descripción]]="","",_xlfn.XLOOKUP(Tabla1[[#This Row],[Descripción]],Tabla10[Descripción],Tabla10[CODIGO PRESUPUESTARIO],0))</f>
        <v>2.3.7.1.02</v>
      </c>
      <c r="R766" s="500" t="s">
        <v>2001</v>
      </c>
    </row>
    <row r="767" spans="2:18" s="268" customFormat="1" ht="25.5">
      <c r="B767" s="190" t="e">
        <f>IF('Formulario PPGR3'!$G767="","",CONCATENATE('Formulario PPGR3'!$C767,".",'Formulario PPGR3'!$D767,".",'Formulario PPGR3'!$E767,".",'Formulario PPGR3'!$F767))</f>
        <v>#REF!</v>
      </c>
      <c r="C767" s="190" t="e">
        <f>IF('Formulario PPGR3'!$G767="","",'Formulario PPGR1'!#REF!)</f>
        <v>#REF!</v>
      </c>
      <c r="D767" s="190" t="e">
        <f>IF('Formulario PPGR3'!$G767="","",'Formulario PPGR1'!#REF!)</f>
        <v>#REF!</v>
      </c>
      <c r="E767" s="190" t="e">
        <f>IF('Formulario PPGR3'!$G767="","",'Formulario PPGR1'!#REF!)</f>
        <v>#REF!</v>
      </c>
      <c r="F767" s="190" t="e">
        <f>IF('Formulario PPGR3'!$G767="","",'Formulario PPGR1'!#REF!)</f>
        <v>#REF!</v>
      </c>
      <c r="G767" s="507" t="s">
        <v>555</v>
      </c>
      <c r="H767" s="497" t="str" cm="1">
        <f t="array" ref="H767">IF(Tabla1[[#This Row],[Código_Actividad]]="","",_xlfn.XLOOKUP(Tabla1[[#This Row],[Código_Actividad]],CodigoActividad,Tabla2[Actividades Programables Presupuestables],"",0))</f>
        <v xml:space="preserve">Seguimiento a la implementación del Programa Detección Temprana del Déficit Auditivo </v>
      </c>
      <c r="I767" s="498">
        <f>IFERROR(VLOOKUP('Formulario PPGR3'!$G767,'Formulario PPGR2'!$H$9:$V$721,15,FALSE),"")</f>
        <v>4</v>
      </c>
      <c r="J767" s="504" t="s">
        <v>2004</v>
      </c>
      <c r="K767" s="500" t="str">
        <f>IF(Tabla1[[#This Row],[Insumos]]="","",_xlfn.XLOOKUP(Tabla1[[#This Row],[Insumos]],Tabla10[Insumo],Tabla10[InsumoAbrev],"",0))</f>
        <v>lsViaticosDP</v>
      </c>
      <c r="L767" s="501" t="s">
        <v>2006</v>
      </c>
      <c r="M767" s="499" t="str">
        <f>IF(Tabla1[[#This Row],[Descripción]]="","",_xlfn.XLOOKUP(Tabla1[[#This Row],[Descripción]],Tabla10[Descripción],Tabla10[Unidad de Medida],"",0))</f>
        <v>Depósito</v>
      </c>
      <c r="N767" s="509">
        <v>4</v>
      </c>
      <c r="O767" s="511">
        <f>IF(Tabla1[[#This Row],[Descripción]]="","",_xlfn.XLOOKUP(Tabla1[[#This Row],[Descripción]],Tabla10[Descripción],Tabla10[Precio Unitario],0))</f>
        <v>1700</v>
      </c>
      <c r="P767" s="511">
        <f>IF(Tabla1[[#This Row],[Cantidad de Insumos]]="","",Tabla1[[#This Row],[Precio Unitario]]*Tabla1[[#This Row],[Cantidad de Insumos]])</f>
        <v>6800</v>
      </c>
      <c r="Q767" s="511" t="str">
        <f>IF(Tabla1[[#This Row],[Descripción]]="","",_xlfn.XLOOKUP(Tabla1[[#This Row],[Descripción]],Tabla10[Descripción],Tabla10[CODIGO PRESUPUESTARIO],0))</f>
        <v>2.2.3.1.01</v>
      </c>
      <c r="R767" s="500" t="s">
        <v>2001</v>
      </c>
    </row>
    <row r="768" spans="2:18" s="268" customFormat="1" ht="25.5">
      <c r="B768" s="190" t="e">
        <f>IF('Formulario PPGR3'!$G768="","",CONCATENATE('Formulario PPGR3'!$C768,".",'Formulario PPGR3'!$D768,".",'Formulario PPGR3'!$E768,".",'Formulario PPGR3'!$F768))</f>
        <v>#REF!</v>
      </c>
      <c r="C768" s="190" t="e">
        <f>IF('Formulario PPGR3'!$G768="","",'Formulario PPGR1'!#REF!)</f>
        <v>#REF!</v>
      </c>
      <c r="D768" s="190" t="e">
        <f>IF('Formulario PPGR3'!$G768="","",'Formulario PPGR1'!#REF!)</f>
        <v>#REF!</v>
      </c>
      <c r="E768" s="190" t="e">
        <f>IF('Formulario PPGR3'!$G768="","",'Formulario PPGR1'!#REF!)</f>
        <v>#REF!</v>
      </c>
      <c r="F768" s="190" t="e">
        <f>IF('Formulario PPGR3'!$G768="","",'Formulario PPGR1'!#REF!)</f>
        <v>#REF!</v>
      </c>
      <c r="G768" s="507" t="s">
        <v>555</v>
      </c>
      <c r="H768" s="497" t="str" cm="1">
        <f t="array" ref="H768">IF(Tabla1[[#This Row],[Código_Actividad]]="","",_xlfn.XLOOKUP(Tabla1[[#This Row],[Código_Actividad]],CodigoActividad,Tabla2[Actividades Programables Presupuestables],"",0))</f>
        <v xml:space="preserve">Seguimiento a la implementación del Programa Detección Temprana del Déficit Auditivo </v>
      </c>
      <c r="I768" s="498">
        <f>IFERROR(VLOOKUP('Formulario PPGR3'!$G768,'Formulario PPGR2'!$H$9:$V$721,15,FALSE),"")</f>
        <v>4</v>
      </c>
      <c r="J768" s="504" t="s">
        <v>2004</v>
      </c>
      <c r="K768" s="500" t="str">
        <f>IF(Tabla1[[#This Row],[Insumos]]="","",_xlfn.XLOOKUP(Tabla1[[#This Row],[Insumos]],Tabla10[Insumo],Tabla10[InsumoAbrev],"",0))</f>
        <v>lsViaticosDP</v>
      </c>
      <c r="L768" s="501" t="s">
        <v>2007</v>
      </c>
      <c r="M768" s="499" t="str">
        <f>IF(Tabla1[[#This Row],[Descripción]]="","",_xlfn.XLOOKUP(Tabla1[[#This Row],[Descripción]],Tabla10[Descripción],Tabla10[Unidad de Medida],"",0))</f>
        <v>Depósito</v>
      </c>
      <c r="N768" s="509">
        <v>8</v>
      </c>
      <c r="O768" s="511">
        <f>IF(Tabla1[[#This Row],[Descripción]]="","",_xlfn.XLOOKUP(Tabla1[[#This Row],[Descripción]],Tabla10[Descripción],Tabla10[Precio Unitario],0))</f>
        <v>1900</v>
      </c>
      <c r="P768" s="511">
        <f>IF(Tabla1[[#This Row],[Cantidad de Insumos]]="","",Tabla1[[#This Row],[Precio Unitario]]*Tabla1[[#This Row],[Cantidad de Insumos]])</f>
        <v>15200</v>
      </c>
      <c r="Q768" s="511" t="str">
        <f>IF(Tabla1[[#This Row],[Descripción]]="","",_xlfn.XLOOKUP(Tabla1[[#This Row],[Descripción]],Tabla10[Descripción],Tabla10[CODIGO PRESUPUESTARIO],0))</f>
        <v>2.2.3.1.01</v>
      </c>
      <c r="R768" s="500" t="s">
        <v>2001</v>
      </c>
    </row>
    <row r="769" spans="2:18" s="268" customFormat="1" ht="25.5">
      <c r="B769" s="190" t="e">
        <f>IF('Formulario PPGR3'!$G769="","",CONCATENATE('Formulario PPGR3'!$C769,".",'Formulario PPGR3'!$D769,".",'Formulario PPGR3'!$E769,".",'Formulario PPGR3'!$F769))</f>
        <v>#REF!</v>
      </c>
      <c r="C769" s="190" t="e">
        <f>IF('Formulario PPGR3'!$G769="","",'Formulario PPGR1'!#REF!)</f>
        <v>#REF!</v>
      </c>
      <c r="D769" s="190" t="e">
        <f>IF('Formulario PPGR3'!$G769="","",'Formulario PPGR1'!#REF!)</f>
        <v>#REF!</v>
      </c>
      <c r="E769" s="190" t="e">
        <f>IF('Formulario PPGR3'!$G769="","",'Formulario PPGR1'!#REF!)</f>
        <v>#REF!</v>
      </c>
      <c r="F769" s="190" t="e">
        <f>IF('Formulario PPGR3'!$G769="","",'Formulario PPGR1'!#REF!)</f>
        <v>#REF!</v>
      </c>
      <c r="G769" s="507" t="s">
        <v>555</v>
      </c>
      <c r="H769" s="497" t="str" cm="1">
        <f t="array" ref="H769">IF(Tabla1[[#This Row],[Código_Actividad]]="","",_xlfn.XLOOKUP(Tabla1[[#This Row],[Código_Actividad]],CodigoActividad,Tabla2[Actividades Programables Presupuestables],"",0))</f>
        <v xml:space="preserve">Seguimiento a la implementación del Programa Detección Temprana del Déficit Auditivo </v>
      </c>
      <c r="I769" s="498">
        <f>IFERROR(VLOOKUP('Formulario PPGR3'!$G769,'Formulario PPGR2'!$H$9:$V$721,15,FALSE),"")</f>
        <v>4</v>
      </c>
      <c r="J769" s="504" t="s">
        <v>2002</v>
      </c>
      <c r="K769" s="500" t="str">
        <f>IF(Tabla1[[#This Row],[Insumos]]="","",_xlfn.XLOOKUP(Tabla1[[#This Row],[Insumos]],Tabla10[Insumo],Tabla10[InsumoAbrev],"",0))</f>
        <v>lsGasoil</v>
      </c>
      <c r="L769" s="501" t="s">
        <v>2075</v>
      </c>
      <c r="M769" s="499" t="str">
        <f>IF(Tabla1[[#This Row],[Descripción]]="","",_xlfn.XLOOKUP(Tabla1[[#This Row],[Descripción]],Tabla10[Descripción],Tabla10[Unidad de Medida],"",0))</f>
        <v>galon</v>
      </c>
      <c r="N769" s="509">
        <v>40</v>
      </c>
      <c r="O769" s="511">
        <f>IF(Tabla1[[#This Row],[Descripción]]="","",_xlfn.XLOOKUP(Tabla1[[#This Row],[Descripción]],Tabla10[Descripción],Tabla10[Precio Unitario],0))</f>
        <v>280</v>
      </c>
      <c r="P769" s="511">
        <f>IF(Tabla1[[#This Row],[Cantidad de Insumos]]="","",Tabla1[[#This Row],[Precio Unitario]]*Tabla1[[#This Row],[Cantidad de Insumos]])</f>
        <v>11200</v>
      </c>
      <c r="Q769" s="511" t="str">
        <f>IF(Tabla1[[#This Row],[Descripción]]="","",_xlfn.XLOOKUP(Tabla1[[#This Row],[Descripción]],Tabla10[Descripción],Tabla10[CODIGO PRESUPUESTARIO],0))</f>
        <v>2.3.7.1.02</v>
      </c>
      <c r="R769" s="500" t="s">
        <v>2001</v>
      </c>
    </row>
    <row r="770" spans="2:18" s="268" customFormat="1" ht="38.25">
      <c r="B770" s="190" t="e">
        <f>IF('Formulario PPGR3'!$G770="","",CONCATENATE('Formulario PPGR3'!$C770,".",'Formulario PPGR3'!$D770,".",'Formulario PPGR3'!$E770,".",'Formulario PPGR3'!$F770))</f>
        <v>#REF!</v>
      </c>
      <c r="C770" s="190" t="e">
        <f>IF('Formulario PPGR3'!$G770="","",'Formulario PPGR1'!#REF!)</f>
        <v>#REF!</v>
      </c>
      <c r="D770" s="190" t="e">
        <f>IF('Formulario PPGR3'!$G770="","",'Formulario PPGR1'!#REF!)</f>
        <v>#REF!</v>
      </c>
      <c r="E770" s="190" t="e">
        <f>IF('Formulario PPGR3'!$G770="","",'Formulario PPGR1'!#REF!)</f>
        <v>#REF!</v>
      </c>
      <c r="F770" s="190" t="e">
        <f>IF('Formulario PPGR3'!$G770="","",'Formulario PPGR1'!#REF!)</f>
        <v>#REF!</v>
      </c>
      <c r="G770" s="507" t="s">
        <v>557</v>
      </c>
      <c r="H770" s="497" t="str" cm="1">
        <f t="array" ref="H770">IF(Tabla1[[#This Row],[Código_Actividad]]="","",_xlfn.XLOOKUP(Tabla1[[#This Row],[Código_Actividad]],CodigoActividad,Tabla2[Actividades Programables Presupuestables],"",0))</f>
        <v>Reunión seguimiento indicadores y desempeño Programa Detección Temprana del Deficit Auditivo</v>
      </c>
      <c r="I770" s="498">
        <f>IFERROR(VLOOKUP('Formulario PPGR3'!$G770,'Formulario PPGR2'!$H$9:$V$721,15,FALSE),"")</f>
        <v>3</v>
      </c>
      <c r="J770" s="504" t="s">
        <v>1999</v>
      </c>
      <c r="K770" s="500" t="str">
        <f>IF(Tabla1[[#This Row],[Insumos]]="","",_xlfn.XLOOKUP(Tabla1[[#This Row],[Insumos]],Tabla10[Insumo],Tabla10[InsumoAbrev],"",0))</f>
        <v>lsAlimentosyBebidas</v>
      </c>
      <c r="L770" s="501" t="s">
        <v>2053</v>
      </c>
      <c r="M770" s="499" t="str">
        <f>IF(Tabla1[[#This Row],[Descripción]]="","",_xlfn.XLOOKUP(Tabla1[[#This Row],[Descripción]],Tabla10[Descripción],Tabla10[Unidad de Medida],"",0))</f>
        <v>unidad</v>
      </c>
      <c r="N770" s="509">
        <v>3</v>
      </c>
      <c r="O770" s="511">
        <f>IF(Tabla1[[#This Row],[Descripción]]="","",_xlfn.XLOOKUP(Tabla1[[#This Row],[Descripción]],Tabla10[Descripción],Tabla10[Precio Unitario],0))</f>
        <v>30975</v>
      </c>
      <c r="P770" s="511">
        <f>IF(Tabla1[[#This Row],[Cantidad de Insumos]]="","",Tabla1[[#This Row],[Precio Unitario]]*Tabla1[[#This Row],[Cantidad de Insumos]])</f>
        <v>92925</v>
      </c>
      <c r="Q770" s="511" t="str">
        <f>IF(Tabla1[[#This Row],[Descripción]]="","",_xlfn.XLOOKUP(Tabla1[[#This Row],[Descripción]],Tabla10[Descripción],Tabla10[CODIGO PRESUPUESTARIO],0))</f>
        <v>2.3.1.1.01</v>
      </c>
      <c r="R770" s="500" t="s">
        <v>2001</v>
      </c>
    </row>
    <row r="771" spans="2:18" s="268" customFormat="1" ht="38.25">
      <c r="B771" s="190" t="e">
        <f>IF('Formulario PPGR3'!$G771="","",CONCATENATE('Formulario PPGR3'!$C771,".",'Formulario PPGR3'!$D771,".",'Formulario PPGR3'!$E771,".",'Formulario PPGR3'!$F771))</f>
        <v>#REF!</v>
      </c>
      <c r="C771" s="190" t="e">
        <f>IF('Formulario PPGR3'!$G771="","",'Formulario PPGR1'!#REF!)</f>
        <v>#REF!</v>
      </c>
      <c r="D771" s="190" t="e">
        <f>IF('Formulario PPGR3'!$G771="","",'Formulario PPGR1'!#REF!)</f>
        <v>#REF!</v>
      </c>
      <c r="E771" s="190" t="e">
        <f>IF('Formulario PPGR3'!$G771="","",'Formulario PPGR1'!#REF!)</f>
        <v>#REF!</v>
      </c>
      <c r="F771" s="190" t="e">
        <f>IF('Formulario PPGR3'!$G771="","",'Formulario PPGR1'!#REF!)</f>
        <v>#REF!</v>
      </c>
      <c r="G771" s="507" t="s">
        <v>801</v>
      </c>
      <c r="H771" s="497" t="str" cm="1">
        <f t="array" ref="H771">IF(Tabla1[[#This Row],[Código_Actividad]]="","",_xlfn.XLOOKUP(Tabla1[[#This Row],[Código_Actividad]],CodigoActividad,Tabla2[Actividades Programables Presupuestables],"",0))</f>
        <v>Reunión de coordinación para el desarrollo y fortalecimiento de la Unidades de Gestión y Regulación de Traslados de los SRS.</v>
      </c>
      <c r="I771" s="498">
        <f>IFERROR(VLOOKUP('Formulario PPGR3'!$G771,'Formulario PPGR2'!$H$9:$V$721,15,FALSE),"")</f>
        <v>3</v>
      </c>
      <c r="J771" s="504" t="s">
        <v>2035</v>
      </c>
      <c r="K771" s="500" t="str">
        <f>IF(Tabla1[[#This Row],[Insumos]]="","",_xlfn.XLOOKUP(Tabla1[[#This Row],[Insumos]],Tabla10[Insumo],Tabla10[InsumoAbrev],"",0))</f>
        <v>lsEventosGenerales</v>
      </c>
      <c r="L771" s="501" t="s">
        <v>2037</v>
      </c>
      <c r="M771" s="499" t="str">
        <f>IF(Tabla1[[#This Row],[Descripción]]="","",_xlfn.XLOOKUP(Tabla1[[#This Row],[Descripción]],Tabla10[Descripción],Tabla10[Unidad de Medida],"",0))</f>
        <v>unidad</v>
      </c>
      <c r="N771" s="509">
        <v>3</v>
      </c>
      <c r="O771" s="511">
        <f>IF(Tabla1[[#This Row],[Descripción]]="","",_xlfn.XLOOKUP(Tabla1[[#This Row],[Descripción]],Tabla10[Descripción],Tabla10[Precio Unitario],0))</f>
        <v>220917.38</v>
      </c>
      <c r="P771" s="511">
        <f>IF(Tabla1[[#This Row],[Cantidad de Insumos]]="","",Tabla1[[#This Row],[Precio Unitario]]*Tabla1[[#This Row],[Cantidad de Insumos]])</f>
        <v>662752.14</v>
      </c>
      <c r="Q771" s="511" t="str">
        <f>IF(Tabla1[[#This Row],[Descripción]]="","",_xlfn.XLOOKUP(Tabla1[[#This Row],[Descripción]],Tabla10[Descripción],Tabla10[CODIGO PRESUPUESTARIO],0))</f>
        <v>2.2.8.6.01</v>
      </c>
      <c r="R771" s="500" t="s">
        <v>2001</v>
      </c>
    </row>
    <row r="772" spans="2:18" s="268" customFormat="1" ht="25.5">
      <c r="B772" s="190" t="e">
        <f>IF('Formulario PPGR3'!$G772="","",CONCATENATE('Formulario PPGR3'!$C772,".",'Formulario PPGR3'!$D772,".",'Formulario PPGR3'!$E772,".",'Formulario PPGR3'!$F772))</f>
        <v>#REF!</v>
      </c>
      <c r="C772" s="190" t="e">
        <f>IF('Formulario PPGR3'!$G772="","",'Formulario PPGR1'!#REF!)</f>
        <v>#REF!</v>
      </c>
      <c r="D772" s="190" t="e">
        <f>IF('Formulario PPGR3'!$G772="","",'Formulario PPGR1'!#REF!)</f>
        <v>#REF!</v>
      </c>
      <c r="E772" s="190" t="e">
        <f>IF('Formulario PPGR3'!$G772="","",'Formulario PPGR1'!#REF!)</f>
        <v>#REF!</v>
      </c>
      <c r="F772" s="190" t="e">
        <f>IF('Formulario PPGR3'!$G772="","",'Formulario PPGR1'!#REF!)</f>
        <v>#REF!</v>
      </c>
      <c r="G772" s="507" t="s">
        <v>804</v>
      </c>
      <c r="H772" s="497" t="str" cm="1">
        <f t="array" ref="H772">IF(Tabla1[[#This Row],[Código_Actividad]]="","",_xlfn.XLOOKUP(Tabla1[[#This Row],[Código_Actividad]],CodigoActividad,Tabla2[Actividades Programables Presupuestables],"",0))</f>
        <v xml:space="preserve">Seguimiento a las readecuaciones o construcciones de Salas de Emergencias y Urgencias Hospitalarias </v>
      </c>
      <c r="I772" s="498">
        <f>IFERROR(VLOOKUP('Formulario PPGR3'!$G772,'Formulario PPGR2'!$H$9:$V$721,15,FALSE),"")</f>
        <v>3</v>
      </c>
      <c r="J772" s="504" t="s">
        <v>2004</v>
      </c>
      <c r="K772" s="500" t="str">
        <f>IF(Tabla1[[#This Row],[Insumos]]="","",_xlfn.XLOOKUP(Tabla1[[#This Row],[Insumos]],Tabla10[Insumo],Tabla10[InsumoAbrev],"",0))</f>
        <v>lsViaticosDP</v>
      </c>
      <c r="L772" s="501" t="s">
        <v>2006</v>
      </c>
      <c r="M772" s="499" t="str">
        <f>IF(Tabla1[[#This Row],[Descripción]]="","",_xlfn.XLOOKUP(Tabla1[[#This Row],[Descripción]],Tabla10[Descripción],Tabla10[Unidad de Medida],"",0))</f>
        <v>Depósito</v>
      </c>
      <c r="N772" s="509">
        <v>3</v>
      </c>
      <c r="O772" s="511">
        <f>IF(Tabla1[[#This Row],[Descripción]]="","",_xlfn.XLOOKUP(Tabla1[[#This Row],[Descripción]],Tabla10[Descripción],Tabla10[Precio Unitario],0))</f>
        <v>1700</v>
      </c>
      <c r="P772" s="511">
        <f>IF(Tabla1[[#This Row],[Cantidad de Insumos]]="","",Tabla1[[#This Row],[Precio Unitario]]*Tabla1[[#This Row],[Cantidad de Insumos]])</f>
        <v>5100</v>
      </c>
      <c r="Q772" s="511" t="str">
        <f>IF(Tabla1[[#This Row],[Descripción]]="","",_xlfn.XLOOKUP(Tabla1[[#This Row],[Descripción]],Tabla10[Descripción],Tabla10[CODIGO PRESUPUESTARIO],0))</f>
        <v>2.2.3.1.01</v>
      </c>
      <c r="R772" s="500" t="s">
        <v>2001</v>
      </c>
    </row>
    <row r="773" spans="2:18" s="268" customFormat="1" ht="25.5">
      <c r="B773" s="190" t="e">
        <f>IF('Formulario PPGR3'!$G773="","",CONCATENATE('Formulario PPGR3'!$C773,".",'Formulario PPGR3'!$D773,".",'Formulario PPGR3'!$E773,".",'Formulario PPGR3'!$F773))</f>
        <v>#REF!</v>
      </c>
      <c r="C773" s="190" t="e">
        <f>IF('Formulario PPGR3'!$G773="","",'Formulario PPGR1'!#REF!)</f>
        <v>#REF!</v>
      </c>
      <c r="D773" s="190" t="e">
        <f>IF('Formulario PPGR3'!$G773="","",'Formulario PPGR1'!#REF!)</f>
        <v>#REF!</v>
      </c>
      <c r="E773" s="190" t="e">
        <f>IF('Formulario PPGR3'!$G773="","",'Formulario PPGR1'!#REF!)</f>
        <v>#REF!</v>
      </c>
      <c r="F773" s="190" t="e">
        <f>IF('Formulario PPGR3'!$G773="","",'Formulario PPGR1'!#REF!)</f>
        <v>#REF!</v>
      </c>
      <c r="G773" s="507" t="s">
        <v>804</v>
      </c>
      <c r="H773" s="497" t="str" cm="1">
        <f t="array" ref="H773">IF(Tabla1[[#This Row],[Código_Actividad]]="","",_xlfn.XLOOKUP(Tabla1[[#This Row],[Código_Actividad]],CodigoActividad,Tabla2[Actividades Programables Presupuestables],"",0))</f>
        <v xml:space="preserve">Seguimiento a las readecuaciones o construcciones de Salas de Emergencias y Urgencias Hospitalarias </v>
      </c>
      <c r="I773" s="498">
        <f>IFERROR(VLOOKUP('Formulario PPGR3'!$G773,'Formulario PPGR2'!$H$9:$V$721,15,FALSE),"")</f>
        <v>3</v>
      </c>
      <c r="J773" s="504" t="s">
        <v>2004</v>
      </c>
      <c r="K773" s="500" t="str">
        <f>IF(Tabla1[[#This Row],[Insumos]]="","",_xlfn.XLOOKUP(Tabla1[[#This Row],[Insumos]],Tabla10[Insumo],Tabla10[InsumoAbrev],"",0))</f>
        <v>lsViaticosDP</v>
      </c>
      <c r="L773" s="501" t="s">
        <v>2007</v>
      </c>
      <c r="M773" s="499" t="str">
        <f>IF(Tabla1[[#This Row],[Descripción]]="","",_xlfn.XLOOKUP(Tabla1[[#This Row],[Descripción]],Tabla10[Descripción],Tabla10[Unidad de Medida],"",0))</f>
        <v>Depósito</v>
      </c>
      <c r="N773" s="509">
        <v>6</v>
      </c>
      <c r="O773" s="511">
        <f>IF(Tabla1[[#This Row],[Descripción]]="","",_xlfn.XLOOKUP(Tabla1[[#This Row],[Descripción]],Tabla10[Descripción],Tabla10[Precio Unitario],0))</f>
        <v>1900</v>
      </c>
      <c r="P773" s="511">
        <f>IF(Tabla1[[#This Row],[Cantidad de Insumos]]="","",Tabla1[[#This Row],[Precio Unitario]]*Tabla1[[#This Row],[Cantidad de Insumos]])</f>
        <v>11400</v>
      </c>
      <c r="Q773" s="511" t="str">
        <f>IF(Tabla1[[#This Row],[Descripción]]="","",_xlfn.XLOOKUP(Tabla1[[#This Row],[Descripción]],Tabla10[Descripción],Tabla10[CODIGO PRESUPUESTARIO],0))</f>
        <v>2.2.3.1.01</v>
      </c>
      <c r="R773" s="500" t="s">
        <v>2001</v>
      </c>
    </row>
    <row r="774" spans="2:18" s="268" customFormat="1" ht="25.5">
      <c r="B774" s="190" t="e">
        <f>IF('Formulario PPGR3'!$G774="","",CONCATENATE('Formulario PPGR3'!$C774,".",'Formulario PPGR3'!$D774,".",'Formulario PPGR3'!$E774,".",'Formulario PPGR3'!$F774))</f>
        <v>#REF!</v>
      </c>
      <c r="C774" s="190" t="e">
        <f>IF('Formulario PPGR3'!$G774="","",'Formulario PPGR1'!#REF!)</f>
        <v>#REF!</v>
      </c>
      <c r="D774" s="190" t="e">
        <f>IF('Formulario PPGR3'!$G774="","",'Formulario PPGR1'!#REF!)</f>
        <v>#REF!</v>
      </c>
      <c r="E774" s="190" t="e">
        <f>IF('Formulario PPGR3'!$G774="","",'Formulario PPGR1'!#REF!)</f>
        <v>#REF!</v>
      </c>
      <c r="F774" s="190" t="e">
        <f>IF('Formulario PPGR3'!$G774="","",'Formulario PPGR1'!#REF!)</f>
        <v>#REF!</v>
      </c>
      <c r="G774" s="507" t="s">
        <v>804</v>
      </c>
      <c r="H774" s="497" t="str" cm="1">
        <f t="array" ref="H774">IF(Tabla1[[#This Row],[Código_Actividad]]="","",_xlfn.XLOOKUP(Tabla1[[#This Row],[Código_Actividad]],CodigoActividad,Tabla2[Actividades Programables Presupuestables],"",0))</f>
        <v xml:space="preserve">Seguimiento a las readecuaciones o construcciones de Salas de Emergencias y Urgencias Hospitalarias </v>
      </c>
      <c r="I774" s="498">
        <f>IFERROR(VLOOKUP('Formulario PPGR3'!$G774,'Formulario PPGR2'!$H$9:$V$721,15,FALSE),"")</f>
        <v>3</v>
      </c>
      <c r="J774" s="504" t="s">
        <v>2002</v>
      </c>
      <c r="K774" s="500" t="str">
        <f>IF(Tabla1[[#This Row],[Insumos]]="","",_xlfn.XLOOKUP(Tabla1[[#This Row],[Insumos]],Tabla10[Insumo],Tabla10[InsumoAbrev],"",0))</f>
        <v>lsGasoil</v>
      </c>
      <c r="L774" s="501" t="s">
        <v>2075</v>
      </c>
      <c r="M774" s="499" t="str">
        <f>IF(Tabla1[[#This Row],[Descripción]]="","",_xlfn.XLOOKUP(Tabla1[[#This Row],[Descripción]],Tabla10[Descripción],Tabla10[Unidad de Medida],"",0))</f>
        <v>galon</v>
      </c>
      <c r="N774" s="509">
        <v>30</v>
      </c>
      <c r="O774" s="511">
        <f>IF(Tabla1[[#This Row],[Descripción]]="","",_xlfn.XLOOKUP(Tabla1[[#This Row],[Descripción]],Tabla10[Descripción],Tabla10[Precio Unitario],0))</f>
        <v>280</v>
      </c>
      <c r="P774" s="511">
        <f>IF(Tabla1[[#This Row],[Cantidad de Insumos]]="","",Tabla1[[#This Row],[Precio Unitario]]*Tabla1[[#This Row],[Cantidad de Insumos]])</f>
        <v>8400</v>
      </c>
      <c r="Q774" s="511" t="str">
        <f>IF(Tabla1[[#This Row],[Descripción]]="","",_xlfn.XLOOKUP(Tabla1[[#This Row],[Descripción]],Tabla10[Descripción],Tabla10[CODIGO PRESUPUESTARIO],0))</f>
        <v>2.3.7.1.02</v>
      </c>
      <c r="R774" s="500" t="s">
        <v>2001</v>
      </c>
    </row>
    <row r="775" spans="2:18" s="268" customFormat="1" ht="38.25">
      <c r="B775" s="190" t="e">
        <f>IF('Formulario PPGR3'!$G775="","",CONCATENATE('Formulario PPGR3'!$C775,".",'Formulario PPGR3'!$D775,".",'Formulario PPGR3'!$E775,".",'Formulario PPGR3'!$F775))</f>
        <v>#REF!</v>
      </c>
      <c r="C775" s="190" t="e">
        <f>IF('Formulario PPGR3'!$G775="","",'Formulario PPGR1'!#REF!)</f>
        <v>#REF!</v>
      </c>
      <c r="D775" s="190" t="e">
        <f>IF('Formulario PPGR3'!$G775="","",'Formulario PPGR1'!#REF!)</f>
        <v>#REF!</v>
      </c>
      <c r="E775" s="190" t="e">
        <f>IF('Formulario PPGR3'!$G775="","",'Formulario PPGR1'!#REF!)</f>
        <v>#REF!</v>
      </c>
      <c r="F775" s="190" t="e">
        <f>IF('Formulario PPGR3'!$G775="","",'Formulario PPGR1'!#REF!)</f>
        <v>#REF!</v>
      </c>
      <c r="G775" s="507" t="s">
        <v>806</v>
      </c>
      <c r="H775" s="497" t="str" cm="1">
        <f t="array" ref="H775">IF(Tabla1[[#This Row],[Código_Actividad]]="","",_xlfn.XLOOKUP(Tabla1[[#This Row],[Código_Actividad]],CodigoActividad,Tabla2[Actividades Programables Presupuestables],"",0))</f>
        <v>Reunión de coordinación del Plan de Mejora de las Condiciones de las Salas de Emergencias Hospitalarias de los Servicios Regionales de Salud.</v>
      </c>
      <c r="I775" s="498">
        <f>IFERROR(VLOOKUP('Formulario PPGR3'!$G775,'Formulario PPGR2'!$H$9:$V$721,15,FALSE),"")</f>
        <v>4</v>
      </c>
      <c r="J775" s="504" t="s">
        <v>2035</v>
      </c>
      <c r="K775" s="500" t="str">
        <f>IF(Tabla1[[#This Row],[Insumos]]="","",_xlfn.XLOOKUP(Tabla1[[#This Row],[Insumos]],Tabla10[Insumo],Tabla10[InsumoAbrev],"",0))</f>
        <v>lsEventosGenerales</v>
      </c>
      <c r="L775" s="501" t="s">
        <v>2037</v>
      </c>
      <c r="M775" s="499" t="str">
        <f>IF(Tabla1[[#This Row],[Descripción]]="","",_xlfn.XLOOKUP(Tabla1[[#This Row],[Descripción]],Tabla10[Descripción],Tabla10[Unidad de Medida],"",0))</f>
        <v>unidad</v>
      </c>
      <c r="N775" s="509">
        <v>4</v>
      </c>
      <c r="O775" s="511">
        <f>IF(Tabla1[[#This Row],[Descripción]]="","",_xlfn.XLOOKUP(Tabla1[[#This Row],[Descripción]],Tabla10[Descripción],Tabla10[Precio Unitario],0))</f>
        <v>220917.38</v>
      </c>
      <c r="P775" s="511">
        <f>IF(Tabla1[[#This Row],[Cantidad de Insumos]]="","",Tabla1[[#This Row],[Precio Unitario]]*Tabla1[[#This Row],[Cantidad de Insumos]])</f>
        <v>883669.52</v>
      </c>
      <c r="Q775" s="511" t="str">
        <f>IF(Tabla1[[#This Row],[Descripción]]="","",_xlfn.XLOOKUP(Tabla1[[#This Row],[Descripción]],Tabla10[Descripción],Tabla10[CODIGO PRESUPUESTARIO],0))</f>
        <v>2.2.8.6.01</v>
      </c>
      <c r="R775" s="500" t="s">
        <v>2001</v>
      </c>
    </row>
    <row r="776" spans="2:18" s="268" customFormat="1" ht="38.25">
      <c r="B776" s="190" t="e">
        <f>IF('Formulario PPGR3'!$G776="","",CONCATENATE('Formulario PPGR3'!$C776,".",'Formulario PPGR3'!$D776,".",'Formulario PPGR3'!$E776,".",'Formulario PPGR3'!$F776))</f>
        <v>#REF!</v>
      </c>
      <c r="C776" s="190" t="e">
        <f>IF('Formulario PPGR3'!$G776="","",'Formulario PPGR1'!#REF!)</f>
        <v>#REF!</v>
      </c>
      <c r="D776" s="190" t="e">
        <f>IF('Formulario PPGR3'!$G776="","",'Formulario PPGR1'!#REF!)</f>
        <v>#REF!</v>
      </c>
      <c r="E776" s="190" t="e">
        <f>IF('Formulario PPGR3'!$G776="","",'Formulario PPGR1'!#REF!)</f>
        <v>#REF!</v>
      </c>
      <c r="F776" s="190" t="e">
        <f>IF('Formulario PPGR3'!$G776="","",'Formulario PPGR1'!#REF!)</f>
        <v>#REF!</v>
      </c>
      <c r="G776" s="507" t="s">
        <v>808</v>
      </c>
      <c r="H776" s="497" t="str" cm="1">
        <f t="array" ref="H776">IF(Tabla1[[#This Row],[Código_Actividad]]="","",_xlfn.XLOOKUP(Tabla1[[#This Row],[Código_Actividad]],CodigoActividad,Tabla2[Actividades Programables Presupuestables],"",0))</f>
        <v>Seguimiento a la implementación del Plan de Mejora de las Condiciones  Esenciales para la Gestión Productiva Salas de Emergencias CEAS.</v>
      </c>
      <c r="I776" s="498">
        <f>IFERROR(VLOOKUP('Formulario PPGR3'!$G776,'Formulario PPGR2'!$H$9:$V$721,15,FALSE),"")</f>
        <v>4</v>
      </c>
      <c r="J776" s="504" t="s">
        <v>2035</v>
      </c>
      <c r="K776" s="500" t="str">
        <f>IF(Tabla1[[#This Row],[Insumos]]="","",_xlfn.XLOOKUP(Tabla1[[#This Row],[Insumos]],Tabla10[Insumo],Tabla10[InsumoAbrev],"",0))</f>
        <v>lsEventosGenerales</v>
      </c>
      <c r="L776" s="501" t="s">
        <v>2074</v>
      </c>
      <c r="M776" s="499" t="str">
        <f>IF(Tabla1[[#This Row],[Descripción]]="","",_xlfn.XLOOKUP(Tabla1[[#This Row],[Descripción]],Tabla10[Descripción],Tabla10[Unidad de Medida],"",0))</f>
        <v>unidad</v>
      </c>
      <c r="N776" s="509">
        <v>4</v>
      </c>
      <c r="O776" s="511">
        <f>IF(Tabla1[[#This Row],[Descripción]]="","",_xlfn.XLOOKUP(Tabla1[[#This Row],[Descripción]],Tabla10[Descripción],Tabla10[Precio Unitario],0))</f>
        <v>7200</v>
      </c>
      <c r="P776" s="511">
        <f>IF(Tabla1[[#This Row],[Cantidad de Insumos]]="","",Tabla1[[#This Row],[Precio Unitario]]*Tabla1[[#This Row],[Cantidad de Insumos]])</f>
        <v>28800</v>
      </c>
      <c r="Q776" s="511" t="str">
        <f>IF(Tabla1[[#This Row],[Descripción]]="","",_xlfn.XLOOKUP(Tabla1[[#This Row],[Descripción]],Tabla10[Descripción],Tabla10[CODIGO PRESUPUESTARIO],0))</f>
        <v>2.2.8.6.01</v>
      </c>
      <c r="R776" s="500" t="s">
        <v>2001</v>
      </c>
    </row>
    <row r="777" spans="2:18" s="268" customFormat="1" ht="25.5">
      <c r="B777" s="190" t="e">
        <f>IF('Formulario PPGR3'!$G777="","",CONCATENATE('Formulario PPGR3'!$C777,".",'Formulario PPGR3'!$D777,".",'Formulario PPGR3'!$E777,".",'Formulario PPGR3'!$F777))</f>
        <v>#REF!</v>
      </c>
      <c r="C777" s="190" t="e">
        <f>IF('Formulario PPGR3'!$G777="","",'Formulario PPGR1'!#REF!)</f>
        <v>#REF!</v>
      </c>
      <c r="D777" s="190" t="e">
        <f>IF('Formulario PPGR3'!$G777="","",'Formulario PPGR1'!#REF!)</f>
        <v>#REF!</v>
      </c>
      <c r="E777" s="190" t="e">
        <f>IF('Formulario PPGR3'!$G777="","",'Formulario PPGR1'!#REF!)</f>
        <v>#REF!</v>
      </c>
      <c r="F777" s="190" t="e">
        <f>IF('Formulario PPGR3'!$G777="","",'Formulario PPGR1'!#REF!)</f>
        <v>#REF!</v>
      </c>
      <c r="G777" s="507" t="s">
        <v>810</v>
      </c>
      <c r="H777" s="497" t="str" cm="1">
        <f t="array" ref="H777">IF(Tabla1[[#This Row],[Código_Actividad]]="","",_xlfn.XLOOKUP(Tabla1[[#This Row],[Código_Actividad]],CodigoActividad,Tabla2[Actividades Programables Presupuestables],"",0))</f>
        <v>Taller implementación Procedimiento Carro de paro en salas de Emergencias CEAS.</v>
      </c>
      <c r="I777" s="498">
        <f>IFERROR(VLOOKUP('Formulario PPGR3'!$G777,'Formulario PPGR2'!$H$9:$V$721,15,FALSE),"")</f>
        <v>10</v>
      </c>
      <c r="J777" s="504" t="s">
        <v>2035</v>
      </c>
      <c r="K777" s="500" t="str">
        <f>IF(Tabla1[[#This Row],[Insumos]]="","",_xlfn.XLOOKUP(Tabla1[[#This Row],[Insumos]],Tabla10[Insumo],Tabla10[InsumoAbrev],"",0))</f>
        <v>lsEventosGenerales</v>
      </c>
      <c r="L777" s="501" t="s">
        <v>2037</v>
      </c>
      <c r="M777" s="499" t="str">
        <f>IF(Tabla1[[#This Row],[Descripción]]="","",_xlfn.XLOOKUP(Tabla1[[#This Row],[Descripción]],Tabla10[Descripción],Tabla10[Unidad de Medida],"",0))</f>
        <v>unidad</v>
      </c>
      <c r="N777" s="509">
        <f>+Tabla1[[#This Row],[Total de Actividades ]]</f>
        <v>10</v>
      </c>
      <c r="O777" s="511">
        <f>IF(Tabla1[[#This Row],[Descripción]]="","",_xlfn.XLOOKUP(Tabla1[[#This Row],[Descripción]],Tabla10[Descripción],Tabla10[Precio Unitario],0))</f>
        <v>220917.38</v>
      </c>
      <c r="P777" s="511">
        <f>IF(Tabla1[[#This Row],[Cantidad de Insumos]]="","",Tabla1[[#This Row],[Precio Unitario]]*Tabla1[[#This Row],[Cantidad de Insumos]])</f>
        <v>2209173.7999999998</v>
      </c>
      <c r="Q777" s="511" t="str">
        <f>IF(Tabla1[[#This Row],[Descripción]]="","",_xlfn.XLOOKUP(Tabla1[[#This Row],[Descripción]],Tabla10[Descripción],Tabla10[CODIGO PRESUPUESTARIO],0))</f>
        <v>2.2.8.6.01</v>
      </c>
      <c r="R777" s="500" t="s">
        <v>2001</v>
      </c>
    </row>
    <row r="778" spans="2:18" s="268" customFormat="1" ht="25.5">
      <c r="B778" s="190" t="e">
        <f>IF('Formulario PPGR3'!$G778="","",CONCATENATE('Formulario PPGR3'!$C778,".",'Formulario PPGR3'!$D778,".",'Formulario PPGR3'!$E778,".",'Formulario PPGR3'!$F778))</f>
        <v>#REF!</v>
      </c>
      <c r="C778" s="190" t="e">
        <f>IF('Formulario PPGR3'!$G778="","",'Formulario PPGR1'!#REF!)</f>
        <v>#REF!</v>
      </c>
      <c r="D778" s="190" t="e">
        <f>IF('Formulario PPGR3'!$G778="","",'Formulario PPGR1'!#REF!)</f>
        <v>#REF!</v>
      </c>
      <c r="E778" s="190" t="e">
        <f>IF('Formulario PPGR3'!$G778="","",'Formulario PPGR1'!#REF!)</f>
        <v>#REF!</v>
      </c>
      <c r="F778" s="190" t="e">
        <f>IF('Formulario PPGR3'!$G778="","",'Formulario PPGR1'!#REF!)</f>
        <v>#REF!</v>
      </c>
      <c r="G778" s="507" t="s">
        <v>812</v>
      </c>
      <c r="H778" s="497" t="str" cm="1">
        <f t="array" ref="H778">IF(Tabla1[[#This Row],[Código_Actividad]]="","",_xlfn.XLOOKUP(Tabla1[[#This Row],[Código_Actividad]],CodigoActividad,Tabla2[Actividades Programables Presupuestables],"",0))</f>
        <v>Supervisión del apego al Procedimiento Carro de paro en salas de emergencias CEAS</v>
      </c>
      <c r="I778" s="498">
        <f>IFERROR(VLOOKUP('Formulario PPGR3'!$G778,'Formulario PPGR2'!$H$9:$V$721,15,FALSE),"")</f>
        <v>4</v>
      </c>
      <c r="J778" s="504" t="s">
        <v>2035</v>
      </c>
      <c r="K778" s="500" t="str">
        <f>IF(Tabla1[[#This Row],[Insumos]]="","",_xlfn.XLOOKUP(Tabla1[[#This Row],[Insumos]],Tabla10[Insumo],Tabla10[InsumoAbrev],"",0))</f>
        <v>lsEventosGenerales</v>
      </c>
      <c r="L778" s="501" t="s">
        <v>2037</v>
      </c>
      <c r="M778" s="499" t="str">
        <f>IF(Tabla1[[#This Row],[Descripción]]="","",_xlfn.XLOOKUP(Tabla1[[#This Row],[Descripción]],Tabla10[Descripción],Tabla10[Unidad de Medida],"",0))</f>
        <v>unidad</v>
      </c>
      <c r="N778" s="529">
        <f>+Tabla1[[#This Row],[Total de Actividades ]]</f>
        <v>4</v>
      </c>
      <c r="O778" s="511">
        <f>IF(Tabla1[[#This Row],[Descripción]]="","",_xlfn.XLOOKUP(Tabla1[[#This Row],[Descripción]],Tabla10[Descripción],Tabla10[Precio Unitario],0))</f>
        <v>220917.38</v>
      </c>
      <c r="P778" s="511">
        <f>IF(Tabla1[[#This Row],[Cantidad de Insumos]]="","",Tabla1[[#This Row],[Precio Unitario]]*Tabla1[[#This Row],[Cantidad de Insumos]])</f>
        <v>883669.52</v>
      </c>
      <c r="Q778" s="511" t="str">
        <f>IF(Tabla1[[#This Row],[Descripción]]="","",_xlfn.XLOOKUP(Tabla1[[#This Row],[Descripción]],Tabla10[Descripción],Tabla10[CODIGO PRESUPUESTARIO],0))</f>
        <v>2.2.8.6.01</v>
      </c>
      <c r="R778" s="500" t="s">
        <v>2001</v>
      </c>
    </row>
    <row r="779" spans="2:18" s="268" customFormat="1" ht="25.5">
      <c r="B779" s="190" t="e">
        <f>IF('Formulario PPGR3'!$G779="","",CONCATENATE('Formulario PPGR3'!$C779,".",'Formulario PPGR3'!$D779,".",'Formulario PPGR3'!$E779,".",'Formulario PPGR3'!$F779))</f>
        <v>#REF!</v>
      </c>
      <c r="C779" s="190" t="e">
        <f>IF('Formulario PPGR3'!$G779="","",'Formulario PPGR1'!#REF!)</f>
        <v>#REF!</v>
      </c>
      <c r="D779" s="190" t="e">
        <f>IF('Formulario PPGR3'!$G779="","",'Formulario PPGR1'!#REF!)</f>
        <v>#REF!</v>
      </c>
      <c r="E779" s="190" t="e">
        <f>IF('Formulario PPGR3'!$G779="","",'Formulario PPGR1'!#REF!)</f>
        <v>#REF!</v>
      </c>
      <c r="F779" s="190" t="e">
        <f>IF('Formulario PPGR3'!$G779="","",'Formulario PPGR1'!#REF!)</f>
        <v>#REF!</v>
      </c>
      <c r="G779" s="507" t="s">
        <v>814</v>
      </c>
      <c r="H779" s="497" t="str" cm="1">
        <f t="array" ref="H779">IF(Tabla1[[#This Row],[Código_Actividad]]="","",_xlfn.XLOOKUP(Tabla1[[#This Row],[Código_Actividad]],CodigoActividad,Tabla2[Actividades Programables Presupuestables],"",0))</f>
        <v>Supervisión de la implementación del RAC-Triaje salas de emergencias CEAS.</v>
      </c>
      <c r="I779" s="498">
        <f>IFERROR(VLOOKUP('Formulario PPGR3'!$G779,'Formulario PPGR2'!$H$9:$V$721,15,FALSE),"")</f>
        <v>4</v>
      </c>
      <c r="J779" s="504" t="s">
        <v>2035</v>
      </c>
      <c r="K779" s="500" t="str">
        <f>IF(Tabla1[[#This Row],[Insumos]]="","",_xlfn.XLOOKUP(Tabla1[[#This Row],[Insumos]],Tabla10[Insumo],Tabla10[InsumoAbrev],"",0))</f>
        <v>lsEventosGenerales</v>
      </c>
      <c r="L779" s="501" t="s">
        <v>2037</v>
      </c>
      <c r="M779" s="499" t="str">
        <f>IF(Tabla1[[#This Row],[Descripción]]="","",_xlfn.XLOOKUP(Tabla1[[#This Row],[Descripción]],Tabla10[Descripción],Tabla10[Unidad de Medida],"",0))</f>
        <v>unidad</v>
      </c>
      <c r="N779" s="529">
        <f>+Tabla1[[#This Row],[Total de Actividades ]]</f>
        <v>4</v>
      </c>
      <c r="O779" s="511">
        <f>IF(Tabla1[[#This Row],[Descripción]]="","",_xlfn.XLOOKUP(Tabla1[[#This Row],[Descripción]],Tabla10[Descripción],Tabla10[Precio Unitario],0))</f>
        <v>220917.38</v>
      </c>
      <c r="P779" s="511">
        <f>IF(Tabla1[[#This Row],[Cantidad de Insumos]]="","",Tabla1[[#This Row],[Precio Unitario]]*Tabla1[[#This Row],[Cantidad de Insumos]])</f>
        <v>883669.52</v>
      </c>
      <c r="Q779" s="511" t="str">
        <f>IF(Tabla1[[#This Row],[Descripción]]="","",_xlfn.XLOOKUP(Tabla1[[#This Row],[Descripción]],Tabla10[Descripción],Tabla10[CODIGO PRESUPUESTARIO],0))</f>
        <v>2.2.8.6.01</v>
      </c>
      <c r="R779" s="500" t="s">
        <v>2001</v>
      </c>
    </row>
    <row r="780" spans="2:18" s="268" customFormat="1" ht="25.5">
      <c r="B780" s="190" t="e">
        <f>IF('Formulario PPGR3'!$G780="","",CONCATENATE('Formulario PPGR3'!$C780,".",'Formulario PPGR3'!$D780,".",'Formulario PPGR3'!$E780,".",'Formulario PPGR3'!$F780))</f>
        <v>#REF!</v>
      </c>
      <c r="C780" s="190" t="e">
        <f>IF('Formulario PPGR3'!$G780="","",'Formulario PPGR1'!#REF!)</f>
        <v>#REF!</v>
      </c>
      <c r="D780" s="190" t="e">
        <f>IF('Formulario PPGR3'!$G780="","",'Formulario PPGR1'!#REF!)</f>
        <v>#REF!</v>
      </c>
      <c r="E780" s="190" t="e">
        <f>IF('Formulario PPGR3'!$G780="","",'Formulario PPGR1'!#REF!)</f>
        <v>#REF!</v>
      </c>
      <c r="F780" s="190" t="e">
        <f>IF('Formulario PPGR3'!$G780="","",'Formulario PPGR1'!#REF!)</f>
        <v>#REF!</v>
      </c>
      <c r="G780" s="507" t="s">
        <v>816</v>
      </c>
      <c r="H780" s="497" t="str" cm="1">
        <f t="array" ref="H780">IF(Tabla1[[#This Row],[Código_Actividad]]="","",_xlfn.XLOOKUP(Tabla1[[#This Row],[Código_Actividad]],CodigoActividad,Tabla2[Actividades Programables Presupuestables],"",0))</f>
        <v xml:space="preserve">Monitoreo de Indicadores RAC-Triaje de pacientes Salas de Emergencias CEAS Priorizados </v>
      </c>
      <c r="I780" s="498">
        <f>IFERROR(VLOOKUP('Formulario PPGR3'!$G780,'Formulario PPGR2'!$H$9:$V$721,15,FALSE),"")</f>
        <v>4</v>
      </c>
      <c r="J780" s="504" t="s">
        <v>2004</v>
      </c>
      <c r="K780" s="500" t="str">
        <f>IF(Tabla1[[#This Row],[Insumos]]="","",_xlfn.XLOOKUP(Tabla1[[#This Row],[Insumos]],Tabla10[Insumo],Tabla10[InsumoAbrev],"",0))</f>
        <v>lsViaticosDP</v>
      </c>
      <c r="L780" s="501" t="s">
        <v>2006</v>
      </c>
      <c r="M780" s="499" t="str">
        <f>IF(Tabla1[[#This Row],[Descripción]]="","",_xlfn.XLOOKUP(Tabla1[[#This Row],[Descripción]],Tabla10[Descripción],Tabla10[Unidad de Medida],"",0))</f>
        <v>Depósito</v>
      </c>
      <c r="N780" s="509">
        <v>4</v>
      </c>
      <c r="O780" s="511">
        <f>IF(Tabla1[[#This Row],[Descripción]]="","",_xlfn.XLOOKUP(Tabla1[[#This Row],[Descripción]],Tabla10[Descripción],Tabla10[Precio Unitario],0))</f>
        <v>1700</v>
      </c>
      <c r="P780" s="511">
        <f>IF(Tabla1[[#This Row],[Cantidad de Insumos]]="","",Tabla1[[#This Row],[Precio Unitario]]*Tabla1[[#This Row],[Cantidad de Insumos]])</f>
        <v>6800</v>
      </c>
      <c r="Q780" s="511" t="str">
        <f>IF(Tabla1[[#This Row],[Descripción]]="","",_xlfn.XLOOKUP(Tabla1[[#This Row],[Descripción]],Tabla10[Descripción],Tabla10[CODIGO PRESUPUESTARIO],0))</f>
        <v>2.2.3.1.01</v>
      </c>
      <c r="R780" s="500" t="s">
        <v>2001</v>
      </c>
    </row>
    <row r="781" spans="2:18" s="268" customFormat="1" ht="25.5">
      <c r="B781" s="190" t="e">
        <f>IF('Formulario PPGR3'!$G781="","",CONCATENATE('Formulario PPGR3'!$C781,".",'Formulario PPGR3'!$D781,".",'Formulario PPGR3'!$E781,".",'Formulario PPGR3'!$F781))</f>
        <v>#REF!</v>
      </c>
      <c r="C781" s="190" t="e">
        <f>IF('Formulario PPGR3'!$G781="","",'Formulario PPGR1'!#REF!)</f>
        <v>#REF!</v>
      </c>
      <c r="D781" s="190" t="e">
        <f>IF('Formulario PPGR3'!$G781="","",'Formulario PPGR1'!#REF!)</f>
        <v>#REF!</v>
      </c>
      <c r="E781" s="190" t="e">
        <f>IF('Formulario PPGR3'!$G781="","",'Formulario PPGR1'!#REF!)</f>
        <v>#REF!</v>
      </c>
      <c r="F781" s="190" t="e">
        <f>IF('Formulario PPGR3'!$G781="","",'Formulario PPGR1'!#REF!)</f>
        <v>#REF!</v>
      </c>
      <c r="G781" s="507" t="s">
        <v>816</v>
      </c>
      <c r="H781" s="497" t="str" cm="1">
        <f t="array" ref="H781">IF(Tabla1[[#This Row],[Código_Actividad]]="","",_xlfn.XLOOKUP(Tabla1[[#This Row],[Código_Actividad]],CodigoActividad,Tabla2[Actividades Programables Presupuestables],"",0))</f>
        <v xml:space="preserve">Monitoreo de Indicadores RAC-Triaje de pacientes Salas de Emergencias CEAS Priorizados </v>
      </c>
      <c r="I781" s="498">
        <f>IFERROR(VLOOKUP('Formulario PPGR3'!$G781,'Formulario PPGR2'!$H$9:$V$721,15,FALSE),"")</f>
        <v>4</v>
      </c>
      <c r="J781" s="504" t="s">
        <v>2004</v>
      </c>
      <c r="K781" s="500" t="str">
        <f>IF(Tabla1[[#This Row],[Insumos]]="","",_xlfn.XLOOKUP(Tabla1[[#This Row],[Insumos]],Tabla10[Insumo],Tabla10[InsumoAbrev],"",0))</f>
        <v>lsViaticosDP</v>
      </c>
      <c r="L781" s="501" t="s">
        <v>2007</v>
      </c>
      <c r="M781" s="499" t="str">
        <f>IF(Tabla1[[#This Row],[Descripción]]="","",_xlfn.XLOOKUP(Tabla1[[#This Row],[Descripción]],Tabla10[Descripción],Tabla10[Unidad de Medida],"",0))</f>
        <v>Depósito</v>
      </c>
      <c r="N781" s="509">
        <v>8</v>
      </c>
      <c r="O781" s="511">
        <f>IF(Tabla1[[#This Row],[Descripción]]="","",_xlfn.XLOOKUP(Tabla1[[#This Row],[Descripción]],Tabla10[Descripción],Tabla10[Precio Unitario],0))</f>
        <v>1900</v>
      </c>
      <c r="P781" s="511">
        <f>IF(Tabla1[[#This Row],[Cantidad de Insumos]]="","",Tabla1[[#This Row],[Precio Unitario]]*Tabla1[[#This Row],[Cantidad de Insumos]])</f>
        <v>15200</v>
      </c>
      <c r="Q781" s="511" t="str">
        <f>IF(Tabla1[[#This Row],[Descripción]]="","",_xlfn.XLOOKUP(Tabla1[[#This Row],[Descripción]],Tabla10[Descripción],Tabla10[CODIGO PRESUPUESTARIO],0))</f>
        <v>2.2.3.1.01</v>
      </c>
      <c r="R781" s="500" t="s">
        <v>2001</v>
      </c>
    </row>
    <row r="782" spans="2:18" s="268" customFormat="1" ht="25.5">
      <c r="B782" s="190" t="e">
        <f>IF('Formulario PPGR3'!$G782="","",CONCATENATE('Formulario PPGR3'!$C782,".",'Formulario PPGR3'!$D782,".",'Formulario PPGR3'!$E782,".",'Formulario PPGR3'!$F782))</f>
        <v>#REF!</v>
      </c>
      <c r="C782" s="190" t="e">
        <f>IF('Formulario PPGR3'!$G782="","",'Formulario PPGR1'!#REF!)</f>
        <v>#REF!</v>
      </c>
      <c r="D782" s="190" t="e">
        <f>IF('Formulario PPGR3'!$G782="","",'Formulario PPGR1'!#REF!)</f>
        <v>#REF!</v>
      </c>
      <c r="E782" s="190" t="e">
        <f>IF('Formulario PPGR3'!$G782="","",'Formulario PPGR1'!#REF!)</f>
        <v>#REF!</v>
      </c>
      <c r="F782" s="190" t="e">
        <f>IF('Formulario PPGR3'!$G782="","",'Formulario PPGR1'!#REF!)</f>
        <v>#REF!</v>
      </c>
      <c r="G782" s="507" t="s">
        <v>816</v>
      </c>
      <c r="H782" s="497" t="str" cm="1">
        <f t="array" ref="H782">IF(Tabla1[[#This Row],[Código_Actividad]]="","",_xlfn.XLOOKUP(Tabla1[[#This Row],[Código_Actividad]],CodigoActividad,Tabla2[Actividades Programables Presupuestables],"",0))</f>
        <v xml:space="preserve">Monitoreo de Indicadores RAC-Triaje de pacientes Salas de Emergencias CEAS Priorizados </v>
      </c>
      <c r="I782" s="498">
        <f>IFERROR(VLOOKUP('Formulario PPGR3'!$G782,'Formulario PPGR2'!$H$9:$V$721,15,FALSE),"")</f>
        <v>4</v>
      </c>
      <c r="J782" s="504" t="s">
        <v>2002</v>
      </c>
      <c r="K782" s="500" t="str">
        <f>IF(Tabla1[[#This Row],[Insumos]]="","",_xlfn.XLOOKUP(Tabla1[[#This Row],[Insumos]],Tabla10[Insumo],Tabla10[InsumoAbrev],"",0))</f>
        <v>lsGasoil</v>
      </c>
      <c r="L782" s="501" t="s">
        <v>2075</v>
      </c>
      <c r="M782" s="499" t="str">
        <f>IF(Tabla1[[#This Row],[Descripción]]="","",_xlfn.XLOOKUP(Tabla1[[#This Row],[Descripción]],Tabla10[Descripción],Tabla10[Unidad de Medida],"",0))</f>
        <v>galon</v>
      </c>
      <c r="N782" s="509">
        <v>40</v>
      </c>
      <c r="O782" s="511">
        <f>IF(Tabla1[[#This Row],[Descripción]]="","",_xlfn.XLOOKUP(Tabla1[[#This Row],[Descripción]],Tabla10[Descripción],Tabla10[Precio Unitario],0))</f>
        <v>280</v>
      </c>
      <c r="P782" s="511">
        <f>IF(Tabla1[[#This Row],[Cantidad de Insumos]]="","",Tabla1[[#This Row],[Precio Unitario]]*Tabla1[[#This Row],[Cantidad de Insumos]])</f>
        <v>11200</v>
      </c>
      <c r="Q782" s="511" t="str">
        <f>IF(Tabla1[[#This Row],[Descripción]]="","",_xlfn.XLOOKUP(Tabla1[[#This Row],[Descripción]],Tabla10[Descripción],Tabla10[CODIGO PRESUPUESTARIO],0))</f>
        <v>2.3.7.1.02</v>
      </c>
      <c r="R782" s="500" t="s">
        <v>2001</v>
      </c>
    </row>
    <row r="783" spans="2:18" s="268" customFormat="1" ht="38.25">
      <c r="B783" s="190" t="e">
        <f>IF('Formulario PPGR3'!$G783="","",CONCATENATE('Formulario PPGR3'!$C783,".",'Formulario PPGR3'!$D783,".",'Formulario PPGR3'!$E783,".",'Formulario PPGR3'!$F783))</f>
        <v>#REF!</v>
      </c>
      <c r="C783" s="190" t="e">
        <f>IF('Formulario PPGR3'!$G783="","",'Formulario PPGR1'!#REF!)</f>
        <v>#REF!</v>
      </c>
      <c r="D783" s="190" t="e">
        <f>IF('Formulario PPGR3'!$G783="","",'Formulario PPGR1'!#REF!)</f>
        <v>#REF!</v>
      </c>
      <c r="E783" s="190" t="e">
        <f>IF('Formulario PPGR3'!$G783="","",'Formulario PPGR1'!#REF!)</f>
        <v>#REF!</v>
      </c>
      <c r="F783" s="190" t="e">
        <f>IF('Formulario PPGR3'!$G783="","",'Formulario PPGR1'!#REF!)</f>
        <v>#REF!</v>
      </c>
      <c r="G783" s="507" t="s">
        <v>820</v>
      </c>
      <c r="H783" s="497" t="str" cm="1">
        <f t="array" ref="H783">IF(Tabla1[[#This Row],[Código_Actividad]]="","",_xlfn.XLOOKUP(Tabla1[[#This Row],[Código_Actividad]],CodigoActividad,Tabla2[Actividades Programables Presupuestables],"",0))</f>
        <v xml:space="preserve">Taller de humanización de los servicios de sala de emergencias CEAS y gestión de liderazgo en sala de emergencias </v>
      </c>
      <c r="I783" s="498">
        <f>IFERROR(VLOOKUP('Formulario PPGR3'!$G783,'Formulario PPGR2'!$H$9:$V$721,15,FALSE),"")</f>
        <v>10</v>
      </c>
      <c r="J783" s="504" t="s">
        <v>2035</v>
      </c>
      <c r="K783" s="500" t="str">
        <f>IF(Tabla1[[#This Row],[Insumos]]="","",_xlfn.XLOOKUP(Tabla1[[#This Row],[Insumos]],Tabla10[Insumo],Tabla10[InsumoAbrev],"",0))</f>
        <v>lsEventosGenerales</v>
      </c>
      <c r="L783" s="501" t="s">
        <v>2037</v>
      </c>
      <c r="M783" s="499" t="str">
        <f>IF(Tabla1[[#This Row],[Descripción]]="","",_xlfn.XLOOKUP(Tabla1[[#This Row],[Descripción]],Tabla10[Descripción],Tabla10[Unidad de Medida],"",0))</f>
        <v>unidad</v>
      </c>
      <c r="N783" s="529">
        <f>+Tabla1[[#This Row],[Total de Actividades ]]</f>
        <v>10</v>
      </c>
      <c r="O783" s="511">
        <f>IF(Tabla1[[#This Row],[Descripción]]="","",_xlfn.XLOOKUP(Tabla1[[#This Row],[Descripción]],Tabla10[Descripción],Tabla10[Precio Unitario],0))</f>
        <v>220917.38</v>
      </c>
      <c r="P783" s="511">
        <f>IF(Tabla1[[#This Row],[Cantidad de Insumos]]="","",Tabla1[[#This Row],[Precio Unitario]]*Tabla1[[#This Row],[Cantidad de Insumos]])</f>
        <v>2209173.7999999998</v>
      </c>
      <c r="Q783" s="511" t="str">
        <f>IF(Tabla1[[#This Row],[Descripción]]="","",_xlfn.XLOOKUP(Tabla1[[#This Row],[Descripción]],Tabla10[Descripción],Tabla10[CODIGO PRESUPUESTARIO],0))</f>
        <v>2.2.8.6.01</v>
      </c>
      <c r="R783" s="500" t="s">
        <v>2001</v>
      </c>
    </row>
    <row r="784" spans="2:18" s="268" customFormat="1" ht="38.25">
      <c r="B784" s="190" t="e">
        <f>IF('Formulario PPGR3'!$G784="","",CONCATENATE('Formulario PPGR3'!$C784,".",'Formulario PPGR3'!$D784,".",'Formulario PPGR3'!$E784,".",'Formulario PPGR3'!$F784))</f>
        <v>#REF!</v>
      </c>
      <c r="C784" s="190" t="e">
        <f>IF('Formulario PPGR3'!$G784="","",'Formulario PPGR1'!#REF!)</f>
        <v>#REF!</v>
      </c>
      <c r="D784" s="190" t="e">
        <f>IF('Formulario PPGR3'!$G784="","",'Formulario PPGR1'!#REF!)</f>
        <v>#REF!</v>
      </c>
      <c r="E784" s="190" t="e">
        <f>IF('Formulario PPGR3'!$G784="","",'Formulario PPGR1'!#REF!)</f>
        <v>#REF!</v>
      </c>
      <c r="F784" s="190" t="e">
        <f>IF('Formulario PPGR3'!$G784="","",'Formulario PPGR1'!#REF!)</f>
        <v>#REF!</v>
      </c>
      <c r="G784" s="507" t="s">
        <v>822</v>
      </c>
      <c r="H784" s="497" t="str" cm="1">
        <f t="array" ref="H784">IF(Tabla1[[#This Row],[Código_Actividad]]="","",_xlfn.XLOOKUP(Tabla1[[#This Row],[Código_Actividad]],CodigoActividad,Tabla2[Actividades Programables Presupuestables],"",0))</f>
        <v>Mesa de trabajo con ENF para la coordinación de la disminución de la saturación de las salas de emergencias en los CEAS.</v>
      </c>
      <c r="I784" s="498">
        <f>IFERROR(VLOOKUP('Formulario PPGR3'!$G784,'Formulario PPGR2'!$H$9:$V$721,15,FALSE),"")</f>
        <v>3</v>
      </c>
      <c r="J784" s="504" t="s">
        <v>2035</v>
      </c>
      <c r="K784" s="500" t="str">
        <f>IF(Tabla1[[#This Row],[Insumos]]="","",_xlfn.XLOOKUP(Tabla1[[#This Row],[Insumos]],Tabla10[Insumo],Tabla10[InsumoAbrev],"",0))</f>
        <v>lsEventosGenerales</v>
      </c>
      <c r="L784" s="501" t="s">
        <v>2037</v>
      </c>
      <c r="M784" s="499" t="str">
        <f>IF(Tabla1[[#This Row],[Descripción]]="","",_xlfn.XLOOKUP(Tabla1[[#This Row],[Descripción]],Tabla10[Descripción],Tabla10[Unidad de Medida],"",0))</f>
        <v>unidad</v>
      </c>
      <c r="N784" s="529">
        <f>+Tabla1[[#This Row],[Total de Actividades ]]</f>
        <v>3</v>
      </c>
      <c r="O784" s="511">
        <f>IF(Tabla1[[#This Row],[Descripción]]="","",_xlfn.XLOOKUP(Tabla1[[#This Row],[Descripción]],Tabla10[Descripción],Tabla10[Precio Unitario],0))</f>
        <v>220917.38</v>
      </c>
      <c r="P784" s="511">
        <f>IF(Tabla1[[#This Row],[Cantidad de Insumos]]="","",Tabla1[[#This Row],[Precio Unitario]]*Tabla1[[#This Row],[Cantidad de Insumos]])</f>
        <v>662752.14</v>
      </c>
      <c r="Q784" s="511" t="str">
        <f>IF(Tabla1[[#This Row],[Descripción]]="","",_xlfn.XLOOKUP(Tabla1[[#This Row],[Descripción]],Tabla10[Descripción],Tabla10[CODIGO PRESUPUESTARIO],0))</f>
        <v>2.2.8.6.01</v>
      </c>
      <c r="R784" s="500" t="s">
        <v>2001</v>
      </c>
    </row>
    <row r="785" spans="2:18" s="268" customFormat="1" ht="38.25">
      <c r="B785" s="190" t="e">
        <f>IF('Formulario PPGR3'!$G785="","",CONCATENATE('Formulario PPGR3'!$C785,".",'Formulario PPGR3'!$D785,".",'Formulario PPGR3'!$E785,".",'Formulario PPGR3'!$F785))</f>
        <v>#REF!</v>
      </c>
      <c r="C785" s="190" t="e">
        <f>IF('Formulario PPGR3'!$G785="","",'Formulario PPGR1'!#REF!)</f>
        <v>#REF!</v>
      </c>
      <c r="D785" s="190" t="e">
        <f>IF('Formulario PPGR3'!$G785="","",'Formulario PPGR1'!#REF!)</f>
        <v>#REF!</v>
      </c>
      <c r="E785" s="190" t="e">
        <f>IF('Formulario PPGR3'!$G785="","",'Formulario PPGR1'!#REF!)</f>
        <v>#REF!</v>
      </c>
      <c r="F785" s="190" t="e">
        <f>IF('Formulario PPGR3'!$G785="","",'Formulario PPGR1'!#REF!)</f>
        <v>#REF!</v>
      </c>
      <c r="G785" s="507" t="s">
        <v>824</v>
      </c>
      <c r="H785" s="497" t="str" cm="1">
        <f t="array" ref="H785">IF(Tabla1[[#This Row],[Código_Actividad]]="","",_xlfn.XLOOKUP(Tabla1[[#This Row],[Código_Actividad]],CodigoActividad,Tabla2[Actividades Programables Presupuestables],"",0))</f>
        <v xml:space="preserve">Taller de gestión de Calidad asistencial y seguridad del paciente en la sala de emergencias para el personal de los  CEAS. </v>
      </c>
      <c r="I785" s="498">
        <f>IFERROR(VLOOKUP('Formulario PPGR3'!$G785,'Formulario PPGR2'!$H$9:$V$721,15,FALSE),"")</f>
        <v>10</v>
      </c>
      <c r="J785" s="504" t="s">
        <v>2035</v>
      </c>
      <c r="K785" s="500" t="str">
        <f>IF(Tabla1[[#This Row],[Insumos]]="","",_xlfn.XLOOKUP(Tabla1[[#This Row],[Insumos]],Tabla10[Insumo],Tabla10[InsumoAbrev],"",0))</f>
        <v>lsEventosGenerales</v>
      </c>
      <c r="L785" s="501" t="s">
        <v>2037</v>
      </c>
      <c r="M785" s="499" t="str">
        <f>IF(Tabla1[[#This Row],[Descripción]]="","",_xlfn.XLOOKUP(Tabla1[[#This Row],[Descripción]],Tabla10[Descripción],Tabla10[Unidad de Medida],"",0))</f>
        <v>unidad</v>
      </c>
      <c r="N785" s="529">
        <f>+Tabla1[[#This Row],[Total de Actividades ]]</f>
        <v>10</v>
      </c>
      <c r="O785" s="511">
        <f>IF(Tabla1[[#This Row],[Descripción]]="","",_xlfn.XLOOKUP(Tabla1[[#This Row],[Descripción]],Tabla10[Descripción],Tabla10[Precio Unitario],0))</f>
        <v>220917.38</v>
      </c>
      <c r="P785" s="511">
        <f>IF(Tabla1[[#This Row],[Cantidad de Insumos]]="","",Tabla1[[#This Row],[Precio Unitario]]*Tabla1[[#This Row],[Cantidad de Insumos]])</f>
        <v>2209173.7999999998</v>
      </c>
      <c r="Q785" s="511" t="str">
        <f>IF(Tabla1[[#This Row],[Descripción]]="","",_xlfn.XLOOKUP(Tabla1[[#This Row],[Descripción]],Tabla10[Descripción],Tabla10[CODIGO PRESUPUESTARIO],0))</f>
        <v>2.2.8.6.01</v>
      </c>
      <c r="R785" s="500" t="s">
        <v>2001</v>
      </c>
    </row>
    <row r="786" spans="2:18" s="268" customFormat="1" ht="38.25">
      <c r="B786" s="190" t="e">
        <f>IF('Formulario PPGR3'!$G786="","",CONCATENATE('Formulario PPGR3'!$C786,".",'Formulario PPGR3'!$D786,".",'Formulario PPGR3'!$E786,".",'Formulario PPGR3'!$F786))</f>
        <v>#REF!</v>
      </c>
      <c r="C786" s="190" t="e">
        <f>IF('Formulario PPGR3'!$G786="","",'Formulario PPGR1'!#REF!)</f>
        <v>#REF!</v>
      </c>
      <c r="D786" s="190" t="e">
        <f>IF('Formulario PPGR3'!$G786="","",'Formulario PPGR1'!#REF!)</f>
        <v>#REF!</v>
      </c>
      <c r="E786" s="190" t="e">
        <f>IF('Formulario PPGR3'!$G786="","",'Formulario PPGR1'!#REF!)</f>
        <v>#REF!</v>
      </c>
      <c r="F786" s="190" t="e">
        <f>IF('Formulario PPGR3'!$G786="","",'Formulario PPGR1'!#REF!)</f>
        <v>#REF!</v>
      </c>
      <c r="G786" s="507" t="s">
        <v>826</v>
      </c>
      <c r="H786" s="497" t="str" cm="1">
        <f t="array" ref="H786">IF(Tabla1[[#This Row],[Código_Actividad]]="","",_xlfn.XLOOKUP(Tabla1[[#This Row],[Código_Actividad]],CodigoActividad,Tabla2[Actividades Programables Presupuestables],"",0))</f>
        <v>Reunión de Coordinación de Preparación y Respuesta a Operativos: Días festivos (Navidad, Año Nuevo, Semana Santa)</v>
      </c>
      <c r="I786" s="498">
        <f>IFERROR(VLOOKUP('Formulario PPGR3'!$G786,'Formulario PPGR2'!$H$9:$V$721,15,FALSE),"")</f>
        <v>2</v>
      </c>
      <c r="J786" s="504" t="s">
        <v>2035</v>
      </c>
      <c r="K786" s="500" t="str">
        <f>IF(Tabla1[[#This Row],[Insumos]]="","",_xlfn.XLOOKUP(Tabla1[[#This Row],[Insumos]],Tabla10[Insumo],Tabla10[InsumoAbrev],"",0))</f>
        <v>lsEventosGenerales</v>
      </c>
      <c r="L786" s="501" t="s">
        <v>2037</v>
      </c>
      <c r="M786" s="499" t="str">
        <f>IF(Tabla1[[#This Row],[Descripción]]="","",_xlfn.XLOOKUP(Tabla1[[#This Row],[Descripción]],Tabla10[Descripción],Tabla10[Unidad de Medida],"",0))</f>
        <v>unidad</v>
      </c>
      <c r="N786" s="529">
        <f>+Tabla1[[#This Row],[Total de Actividades ]]</f>
        <v>2</v>
      </c>
      <c r="O786" s="511">
        <f>IF(Tabla1[[#This Row],[Descripción]]="","",_xlfn.XLOOKUP(Tabla1[[#This Row],[Descripción]],Tabla10[Descripción],Tabla10[Precio Unitario],0))</f>
        <v>220917.38</v>
      </c>
      <c r="P786" s="511">
        <f>IF(Tabla1[[#This Row],[Cantidad de Insumos]]="","",Tabla1[[#This Row],[Precio Unitario]]*Tabla1[[#This Row],[Cantidad de Insumos]])</f>
        <v>441834.76</v>
      </c>
      <c r="Q786" s="511" t="str">
        <f>IF(Tabla1[[#This Row],[Descripción]]="","",_xlfn.XLOOKUP(Tabla1[[#This Row],[Descripción]],Tabla10[Descripción],Tabla10[CODIGO PRESUPUESTARIO],0))</f>
        <v>2.2.8.6.01</v>
      </c>
      <c r="R786" s="500" t="s">
        <v>2001</v>
      </c>
    </row>
    <row r="787" spans="2:18" s="268" customFormat="1" ht="25.5">
      <c r="B787" s="190" t="e">
        <f>IF('Formulario PPGR3'!$G787="","",CONCATENATE('Formulario PPGR3'!$C787,".",'Formulario PPGR3'!$D787,".",'Formulario PPGR3'!$E787,".",'Formulario PPGR3'!$F787))</f>
        <v>#REF!</v>
      </c>
      <c r="C787" s="190" t="e">
        <f>IF('Formulario PPGR3'!$G787="","",'Formulario PPGR1'!#REF!)</f>
        <v>#REF!</v>
      </c>
      <c r="D787" s="190" t="e">
        <f>IF('Formulario PPGR3'!$G787="","",'Formulario PPGR1'!#REF!)</f>
        <v>#REF!</v>
      </c>
      <c r="E787" s="190" t="e">
        <f>IF('Formulario PPGR3'!$G787="","",'Formulario PPGR1'!#REF!)</f>
        <v>#REF!</v>
      </c>
      <c r="F787" s="190" t="e">
        <f>IF('Formulario PPGR3'!$G787="","",'Formulario PPGR1'!#REF!)</f>
        <v>#REF!</v>
      </c>
      <c r="G787" s="507" t="s">
        <v>828</v>
      </c>
      <c r="H787" s="497" t="str" cm="1">
        <f t="array" ref="H787">IF(Tabla1[[#This Row],[Código_Actividad]]="","",_xlfn.XLOOKUP(Tabla1[[#This Row],[Código_Actividad]],CodigoActividad,Tabla2[Actividades Programables Presupuestables],"",0))</f>
        <v>Reunión preparación y respuesta para la temporada ciclónica de la red SNS.</v>
      </c>
      <c r="I787" s="498">
        <f>IFERROR(VLOOKUP('Formulario PPGR3'!$G787,'Formulario PPGR2'!$H$9:$V$721,15,FALSE),"")</f>
        <v>1</v>
      </c>
      <c r="J787" s="504" t="s">
        <v>2035</v>
      </c>
      <c r="K787" s="500" t="str">
        <f>IF(Tabla1[[#This Row],[Insumos]]="","",_xlfn.XLOOKUP(Tabla1[[#This Row],[Insumos]],Tabla10[Insumo],Tabla10[InsumoAbrev],"",0))</f>
        <v>lsEventosGenerales</v>
      </c>
      <c r="L787" s="501" t="s">
        <v>2037</v>
      </c>
      <c r="M787" s="499" t="str">
        <f>IF(Tabla1[[#This Row],[Descripción]]="","",_xlfn.XLOOKUP(Tabla1[[#This Row],[Descripción]],Tabla10[Descripción],Tabla10[Unidad de Medida],"",0))</f>
        <v>unidad</v>
      </c>
      <c r="N787" s="529">
        <f>+Tabla1[[#This Row],[Total de Actividades ]]</f>
        <v>1</v>
      </c>
      <c r="O787" s="511">
        <f>IF(Tabla1[[#This Row],[Descripción]]="","",_xlfn.XLOOKUP(Tabla1[[#This Row],[Descripción]],Tabla10[Descripción],Tabla10[Precio Unitario],0))</f>
        <v>220917.38</v>
      </c>
      <c r="P787" s="511">
        <f>IF(Tabla1[[#This Row],[Cantidad de Insumos]]="","",Tabla1[[#This Row],[Precio Unitario]]*Tabla1[[#This Row],[Cantidad de Insumos]])</f>
        <v>220917.38</v>
      </c>
      <c r="Q787" s="511" t="str">
        <f>IF(Tabla1[[#This Row],[Descripción]]="","",_xlfn.XLOOKUP(Tabla1[[#This Row],[Descripción]],Tabla10[Descripción],Tabla10[CODIGO PRESUPUESTARIO],0))</f>
        <v>2.2.8.6.01</v>
      </c>
      <c r="R787" s="500" t="s">
        <v>2001</v>
      </c>
    </row>
    <row r="788" spans="2:18" s="268" customFormat="1" ht="38.25">
      <c r="B788" s="190" t="e">
        <f>IF('Formulario PPGR3'!$G788="","",CONCATENATE('Formulario PPGR3'!$C788,".",'Formulario PPGR3'!$D788,".",'Formulario PPGR3'!$E788,".",'Formulario PPGR3'!$F788))</f>
        <v>#REF!</v>
      </c>
      <c r="C788" s="190" t="e">
        <f>IF('Formulario PPGR3'!$G788="","",'Formulario PPGR1'!#REF!)</f>
        <v>#REF!</v>
      </c>
      <c r="D788" s="190" t="e">
        <f>IF('Formulario PPGR3'!$G788="","",'Formulario PPGR1'!#REF!)</f>
        <v>#REF!</v>
      </c>
      <c r="E788" s="190" t="e">
        <f>IF('Formulario PPGR3'!$G788="","",'Formulario PPGR1'!#REF!)</f>
        <v>#REF!</v>
      </c>
      <c r="F788" s="190" t="e">
        <f>IF('Formulario PPGR3'!$G788="","",'Formulario PPGR1'!#REF!)</f>
        <v>#REF!</v>
      </c>
      <c r="G788" s="507" t="s">
        <v>830</v>
      </c>
      <c r="H788" s="497" t="str" cm="1">
        <f t="array" ref="H788">IF(Tabla1[[#This Row],[Código_Actividad]]="","",_xlfn.XLOOKUP(Tabla1[[#This Row],[Código_Actividad]],CodigoActividad,Tabla2[Actividades Programables Presupuestables],"",0))</f>
        <v>Supervisión a la elaboración y actualización de los Planes Hospitalarios de Emergencias y Desastres Naturales.</v>
      </c>
      <c r="I788" s="498">
        <f>IFERROR(VLOOKUP('Formulario PPGR3'!$G788,'Formulario PPGR2'!$H$9:$V$721,15,FALSE),"")</f>
        <v>1</v>
      </c>
      <c r="J788" s="504" t="s">
        <v>2035</v>
      </c>
      <c r="K788" s="500" t="str">
        <f>IF(Tabla1[[#This Row],[Insumos]]="","",_xlfn.XLOOKUP(Tabla1[[#This Row],[Insumos]],Tabla10[Insumo],Tabla10[InsumoAbrev],"",0))</f>
        <v>lsEventosGenerales</v>
      </c>
      <c r="L788" s="501" t="s">
        <v>2037</v>
      </c>
      <c r="M788" s="499" t="str">
        <f>IF(Tabla1[[#This Row],[Descripción]]="","",_xlfn.XLOOKUP(Tabla1[[#This Row],[Descripción]],Tabla10[Descripción],Tabla10[Unidad de Medida],"",0))</f>
        <v>unidad</v>
      </c>
      <c r="N788" s="529">
        <f>+Tabla1[[#This Row],[Total de Actividades ]]</f>
        <v>1</v>
      </c>
      <c r="O788" s="511">
        <f>IF(Tabla1[[#This Row],[Descripción]]="","",_xlfn.XLOOKUP(Tabla1[[#This Row],[Descripción]],Tabla10[Descripción],Tabla10[Precio Unitario],0))</f>
        <v>220917.38</v>
      </c>
      <c r="P788" s="511">
        <f>IF(Tabla1[[#This Row],[Cantidad de Insumos]]="","",Tabla1[[#This Row],[Precio Unitario]]*Tabla1[[#This Row],[Cantidad de Insumos]])</f>
        <v>220917.38</v>
      </c>
      <c r="Q788" s="511" t="str">
        <f>IF(Tabla1[[#This Row],[Descripción]]="","",_xlfn.XLOOKUP(Tabla1[[#This Row],[Descripción]],Tabla10[Descripción],Tabla10[CODIGO PRESUPUESTARIO],0))</f>
        <v>2.2.8.6.01</v>
      </c>
      <c r="R788" s="500" t="s">
        <v>2001</v>
      </c>
    </row>
    <row r="789" spans="2:18" s="268" customFormat="1" ht="25.5">
      <c r="B789" s="190" t="e">
        <f>IF('Formulario PPGR3'!$G789="","",CONCATENATE('Formulario PPGR3'!$C789,".",'Formulario PPGR3'!$D789,".",'Formulario PPGR3'!$E789,".",'Formulario PPGR3'!$F789))</f>
        <v>#REF!</v>
      </c>
      <c r="C789" s="190" t="e">
        <f>IF('Formulario PPGR3'!$G789="","",'Formulario PPGR1'!#REF!)</f>
        <v>#REF!</v>
      </c>
      <c r="D789" s="190" t="e">
        <f>IF('Formulario PPGR3'!$G789="","",'Formulario PPGR1'!#REF!)</f>
        <v>#REF!</v>
      </c>
      <c r="E789" s="190" t="e">
        <f>IF('Formulario PPGR3'!$G789="","",'Formulario PPGR1'!#REF!)</f>
        <v>#REF!</v>
      </c>
      <c r="F789" s="190" t="e">
        <f>IF('Formulario PPGR3'!$G789="","",'Formulario PPGR1'!#REF!)</f>
        <v>#REF!</v>
      </c>
      <c r="G789" s="507" t="s">
        <v>833</v>
      </c>
      <c r="H789" s="497" t="str" cm="1">
        <f t="array" ref="H789">IF(Tabla1[[#This Row],[Código_Actividad]]="","",_xlfn.XLOOKUP(Tabla1[[#This Row],[Código_Actividad]],CodigoActividad,Tabla2[Actividades Programables Presupuestables],"",0))</f>
        <v>Mesa técnica para elaboración y/o actualización de los planes de respuesta a emergencias del SNS.</v>
      </c>
      <c r="I789" s="498">
        <f>IFERROR(VLOOKUP('Formulario PPGR3'!$G789,'Formulario PPGR2'!$H$9:$V$721,15,FALSE),"")</f>
        <v>3</v>
      </c>
      <c r="J789" s="504" t="s">
        <v>2035</v>
      </c>
      <c r="K789" s="500" t="str">
        <f>IF(Tabla1[[#This Row],[Insumos]]="","",_xlfn.XLOOKUP(Tabla1[[#This Row],[Insumos]],Tabla10[Insumo],Tabla10[InsumoAbrev],"",0))</f>
        <v>lsEventosGenerales</v>
      </c>
      <c r="L789" s="501" t="s">
        <v>2037</v>
      </c>
      <c r="M789" s="499" t="str">
        <f>IF(Tabla1[[#This Row],[Descripción]]="","",_xlfn.XLOOKUP(Tabla1[[#This Row],[Descripción]],Tabla10[Descripción],Tabla10[Unidad de Medida],"",0))</f>
        <v>unidad</v>
      </c>
      <c r="N789" s="529">
        <f>+Tabla1[[#This Row],[Total de Actividades ]]</f>
        <v>3</v>
      </c>
      <c r="O789" s="511">
        <f>IF(Tabla1[[#This Row],[Descripción]]="","",_xlfn.XLOOKUP(Tabla1[[#This Row],[Descripción]],Tabla10[Descripción],Tabla10[Precio Unitario],0))</f>
        <v>220917.38</v>
      </c>
      <c r="P789" s="511">
        <f>IF(Tabla1[[#This Row],[Cantidad de Insumos]]="","",Tabla1[[#This Row],[Precio Unitario]]*Tabla1[[#This Row],[Cantidad de Insumos]])</f>
        <v>662752.14</v>
      </c>
      <c r="Q789" s="511" t="str">
        <f>IF(Tabla1[[#This Row],[Descripción]]="","",_xlfn.XLOOKUP(Tabla1[[#This Row],[Descripción]],Tabla10[Descripción],Tabla10[CODIGO PRESUPUESTARIO],0))</f>
        <v>2.2.8.6.01</v>
      </c>
      <c r="R789" s="500" t="s">
        <v>2001</v>
      </c>
    </row>
    <row r="790" spans="2:18" s="268" customFormat="1" ht="25.5">
      <c r="B790" s="190" t="e">
        <f>IF('Formulario PPGR3'!$G790="","",CONCATENATE('Formulario PPGR3'!$C790,".",'Formulario PPGR3'!$D790,".",'Formulario PPGR3'!$E790,".",'Formulario PPGR3'!$F790))</f>
        <v>#REF!</v>
      </c>
      <c r="C790" s="190" t="e">
        <f>IF('Formulario PPGR3'!$G790="","",'Formulario PPGR1'!#REF!)</f>
        <v>#REF!</v>
      </c>
      <c r="D790" s="190" t="e">
        <f>IF('Formulario PPGR3'!$G790="","",'Formulario PPGR1'!#REF!)</f>
        <v>#REF!</v>
      </c>
      <c r="E790" s="190" t="e">
        <f>IF('Formulario PPGR3'!$G790="","",'Formulario PPGR1'!#REF!)</f>
        <v>#REF!</v>
      </c>
      <c r="F790" s="190" t="e">
        <f>IF('Formulario PPGR3'!$G790="","",'Formulario PPGR1'!#REF!)</f>
        <v>#REF!</v>
      </c>
      <c r="G790" s="507" t="s">
        <v>835</v>
      </c>
      <c r="H790" s="497" t="str" cm="1">
        <f t="array" ref="H790">IF(Tabla1[[#This Row],[Código_Actividad]]="","",_xlfn.XLOOKUP(Tabla1[[#This Row],[Código_Actividad]],CodigoActividad,Tabla2[Actividades Programables Presupuestables],"",0))</f>
        <v>Reunión de coordinación simulacro de respuesta a eventos de salud publica o desastres naturales</v>
      </c>
      <c r="I790" s="498">
        <f>IFERROR(VLOOKUP('Formulario PPGR3'!$G790,'Formulario PPGR2'!$H$9:$V$721,15,FALSE),"")</f>
        <v>1</v>
      </c>
      <c r="J790" s="504" t="s">
        <v>2035</v>
      </c>
      <c r="K790" s="500" t="str">
        <f>IF(Tabla1[[#This Row],[Insumos]]="","",_xlfn.XLOOKUP(Tabla1[[#This Row],[Insumos]],Tabla10[Insumo],Tabla10[InsumoAbrev],"",0))</f>
        <v>lsEventosGenerales</v>
      </c>
      <c r="L790" s="501" t="s">
        <v>2037</v>
      </c>
      <c r="M790" s="499" t="str">
        <f>IF(Tabla1[[#This Row],[Descripción]]="","",_xlfn.XLOOKUP(Tabla1[[#This Row],[Descripción]],Tabla10[Descripción],Tabla10[Unidad de Medida],"",0))</f>
        <v>unidad</v>
      </c>
      <c r="N790" s="529">
        <f>+Tabla1[[#This Row],[Total de Actividades ]]</f>
        <v>1</v>
      </c>
      <c r="O790" s="511">
        <f>IF(Tabla1[[#This Row],[Descripción]]="","",_xlfn.XLOOKUP(Tabla1[[#This Row],[Descripción]],Tabla10[Descripción],Tabla10[Precio Unitario],0))</f>
        <v>220917.38</v>
      </c>
      <c r="P790" s="511">
        <f>IF(Tabla1[[#This Row],[Cantidad de Insumos]]="","",Tabla1[[#This Row],[Precio Unitario]]*Tabla1[[#This Row],[Cantidad de Insumos]])</f>
        <v>220917.38</v>
      </c>
      <c r="Q790" s="511" t="str">
        <f>IF(Tabla1[[#This Row],[Descripción]]="","",_xlfn.XLOOKUP(Tabla1[[#This Row],[Descripción]],Tabla10[Descripción],Tabla10[CODIGO PRESUPUESTARIO],0))</f>
        <v>2.2.8.6.01</v>
      </c>
      <c r="R790" s="500" t="s">
        <v>2001</v>
      </c>
    </row>
    <row r="791" spans="2:18" s="268" customFormat="1" ht="38.25">
      <c r="B791" s="190" t="e">
        <f>IF('Formulario PPGR3'!$G791="","",CONCATENATE('Formulario PPGR3'!$C791,".",'Formulario PPGR3'!$D791,".",'Formulario PPGR3'!$E791,".",'Formulario PPGR3'!$F791))</f>
        <v>#REF!</v>
      </c>
      <c r="C791" s="190" t="e">
        <f>IF('Formulario PPGR3'!$G791="","",'Formulario PPGR1'!#REF!)</f>
        <v>#REF!</v>
      </c>
      <c r="D791" s="190" t="e">
        <f>IF('Formulario PPGR3'!$G791="","",'Formulario PPGR1'!#REF!)</f>
        <v>#REF!</v>
      </c>
      <c r="E791" s="190" t="e">
        <f>IF('Formulario PPGR3'!$G791="","",'Formulario PPGR1'!#REF!)</f>
        <v>#REF!</v>
      </c>
      <c r="F791" s="190" t="e">
        <f>IF('Formulario PPGR3'!$G791="","",'Formulario PPGR1'!#REF!)</f>
        <v>#REF!</v>
      </c>
      <c r="G791" s="507" t="s">
        <v>837</v>
      </c>
      <c r="H791" s="497" t="str" cm="1">
        <f t="array" ref="H791">IF(Tabla1[[#This Row],[Código_Actividad]]="","",_xlfn.XLOOKUP(Tabla1[[#This Row],[Código_Actividad]],CodigoActividad,Tabla2[Actividades Programables Presupuestables],"",0))</f>
        <v>Mesas de trabajo con las áreas correspondientes a los fines de definir la gestión de los hospitales de acuerdo con el levantamiento de centros</v>
      </c>
      <c r="I791" s="498">
        <f>IFERROR(VLOOKUP('Formulario PPGR3'!$G791,'Formulario PPGR2'!$H$9:$V$721,15,FALSE),"")</f>
        <v>3</v>
      </c>
      <c r="J791" s="504" t="s">
        <v>2035</v>
      </c>
      <c r="K791" s="500" t="str">
        <f>IF(Tabla1[[#This Row],[Insumos]]="","",_xlfn.XLOOKUP(Tabla1[[#This Row],[Insumos]],Tabla10[Insumo],Tabla10[InsumoAbrev],"",0))</f>
        <v>lsEventosGenerales</v>
      </c>
      <c r="L791" s="501" t="s">
        <v>2037</v>
      </c>
      <c r="M791" s="499" t="str">
        <f>IF(Tabla1[[#This Row],[Descripción]]="","",_xlfn.XLOOKUP(Tabla1[[#This Row],[Descripción]],Tabla10[Descripción],Tabla10[Unidad de Medida],"",0))</f>
        <v>unidad</v>
      </c>
      <c r="N791" s="529">
        <f>+Tabla1[[#This Row],[Total de Actividades ]]</f>
        <v>3</v>
      </c>
      <c r="O791" s="511">
        <f>IF(Tabla1[[#This Row],[Descripción]]="","",_xlfn.XLOOKUP(Tabla1[[#This Row],[Descripción]],Tabla10[Descripción],Tabla10[Precio Unitario],0))</f>
        <v>220917.38</v>
      </c>
      <c r="P791" s="511">
        <f>IF(Tabla1[[#This Row],[Cantidad de Insumos]]="","",Tabla1[[#This Row],[Precio Unitario]]*Tabla1[[#This Row],[Cantidad de Insumos]])</f>
        <v>662752.14</v>
      </c>
      <c r="Q791" s="511" t="str">
        <f>IF(Tabla1[[#This Row],[Descripción]]="","",_xlfn.XLOOKUP(Tabla1[[#This Row],[Descripción]],Tabla10[Descripción],Tabla10[CODIGO PRESUPUESTARIO],0))</f>
        <v>2.2.8.6.01</v>
      </c>
      <c r="R791" s="500" t="s">
        <v>2001</v>
      </c>
    </row>
    <row r="792" spans="2:18" s="268" customFormat="1" ht="25.5">
      <c r="B792" s="190" t="e">
        <f>IF('Formulario PPGR3'!$G792="","",CONCATENATE('Formulario PPGR3'!$C792,".",'Formulario PPGR3'!$D792,".",'Formulario PPGR3'!$E792,".",'Formulario PPGR3'!$F792))</f>
        <v>#REF!</v>
      </c>
      <c r="C792" s="190" t="e">
        <f>IF('Formulario PPGR3'!$G792="","",'Formulario PPGR1'!#REF!)</f>
        <v>#REF!</v>
      </c>
      <c r="D792" s="190" t="e">
        <f>IF('Formulario PPGR3'!$G792="","",'Formulario PPGR1'!#REF!)</f>
        <v>#REF!</v>
      </c>
      <c r="E792" s="190" t="e">
        <f>IF('Formulario PPGR3'!$G792="","",'Formulario PPGR1'!#REF!)</f>
        <v>#REF!</v>
      </c>
      <c r="F792" s="190" t="e">
        <f>IF('Formulario PPGR3'!$G792="","",'Formulario PPGR1'!#REF!)</f>
        <v>#REF!</v>
      </c>
      <c r="G792" s="507" t="s">
        <v>839</v>
      </c>
      <c r="H792" s="497" t="str" cm="1">
        <f t="array" ref="H792">IF(Tabla1[[#This Row],[Código_Actividad]]="","",_xlfn.XLOOKUP(Tabla1[[#This Row],[Código_Actividad]],CodigoActividad,Tabla2[Actividades Programables Presupuestables],"",0))</f>
        <v>Sincerización de la cartera de servicio de los centros priorizados</v>
      </c>
      <c r="I792" s="498">
        <f>IFERROR(VLOOKUP('Formulario PPGR3'!$G792,'Formulario PPGR2'!$H$9:$V$721,15,FALSE),"")</f>
        <v>3</v>
      </c>
      <c r="J792" s="504" t="s">
        <v>2035</v>
      </c>
      <c r="K792" s="500" t="str">
        <f>IF(Tabla1[[#This Row],[Insumos]]="","",_xlfn.XLOOKUP(Tabla1[[#This Row],[Insumos]],Tabla10[Insumo],Tabla10[InsumoAbrev],"",0))</f>
        <v>lsEventosGenerales</v>
      </c>
      <c r="L792" s="501" t="s">
        <v>2037</v>
      </c>
      <c r="M792" s="499" t="str">
        <f>IF(Tabla1[[#This Row],[Descripción]]="","",_xlfn.XLOOKUP(Tabla1[[#This Row],[Descripción]],Tabla10[Descripción],Tabla10[Unidad de Medida],"",0))</f>
        <v>unidad</v>
      </c>
      <c r="N792" s="529">
        <f>+Tabla1[[#This Row],[Total de Actividades ]]</f>
        <v>3</v>
      </c>
      <c r="O792" s="511">
        <f>IF(Tabla1[[#This Row],[Descripción]]="","",_xlfn.XLOOKUP(Tabla1[[#This Row],[Descripción]],Tabla10[Descripción],Tabla10[Precio Unitario],0))</f>
        <v>220917.38</v>
      </c>
      <c r="P792" s="511">
        <f>IF(Tabla1[[#This Row],[Cantidad de Insumos]]="","",Tabla1[[#This Row],[Precio Unitario]]*Tabla1[[#This Row],[Cantidad de Insumos]])</f>
        <v>662752.14</v>
      </c>
      <c r="Q792" s="511" t="str">
        <f>IF(Tabla1[[#This Row],[Descripción]]="","",_xlfn.XLOOKUP(Tabla1[[#This Row],[Descripción]],Tabla10[Descripción],Tabla10[CODIGO PRESUPUESTARIO],0))</f>
        <v>2.2.8.6.01</v>
      </c>
      <c r="R792" s="500" t="s">
        <v>2001</v>
      </c>
    </row>
    <row r="793" spans="2:18" s="268" customFormat="1" ht="25.5">
      <c r="B793" s="190" t="e">
        <f>IF('Formulario PPGR3'!$G793="","",CONCATENATE('Formulario PPGR3'!$C793,".",'Formulario PPGR3'!$D793,".",'Formulario PPGR3'!$E793,".",'Formulario PPGR3'!$F793))</f>
        <v>#REF!</v>
      </c>
      <c r="C793" s="190" t="e">
        <f>IF('Formulario PPGR3'!$G793="","",'Formulario PPGR1'!#REF!)</f>
        <v>#REF!</v>
      </c>
      <c r="D793" s="190" t="e">
        <f>IF('Formulario PPGR3'!$G793="","",'Formulario PPGR1'!#REF!)</f>
        <v>#REF!</v>
      </c>
      <c r="E793" s="190" t="e">
        <f>IF('Formulario PPGR3'!$G793="","",'Formulario PPGR1'!#REF!)</f>
        <v>#REF!</v>
      </c>
      <c r="F793" s="190" t="e">
        <f>IF('Formulario PPGR3'!$G793="","",'Formulario PPGR1'!#REF!)</f>
        <v>#REF!</v>
      </c>
      <c r="G793" s="507" t="s">
        <v>844</v>
      </c>
      <c r="H793" s="497" t="str" cm="1">
        <f t="array" ref="H793">IF(Tabla1[[#This Row],[Código_Actividad]]="","",_xlfn.XLOOKUP(Tabla1[[#This Row],[Código_Actividad]],CodigoActividad,Tabla2[Actividades Programables Presupuestables],"",0))</f>
        <v>Capacitación para la implementación del procedimiento de gestión cama</v>
      </c>
      <c r="I793" s="498">
        <f>IFERROR(VLOOKUP('Formulario PPGR3'!$G793,'Formulario PPGR2'!$H$9:$V$721,15,FALSE),"")</f>
        <v>10</v>
      </c>
      <c r="J793" s="504" t="s">
        <v>2035</v>
      </c>
      <c r="K793" s="500" t="str">
        <f>IF(Tabla1[[#This Row],[Insumos]]="","",_xlfn.XLOOKUP(Tabla1[[#This Row],[Insumos]],Tabla10[Insumo],Tabla10[InsumoAbrev],"",0))</f>
        <v>lsEventosGenerales</v>
      </c>
      <c r="L793" s="501" t="s">
        <v>2037</v>
      </c>
      <c r="M793" s="499" t="str">
        <f>IF(Tabla1[[#This Row],[Descripción]]="","",_xlfn.XLOOKUP(Tabla1[[#This Row],[Descripción]],Tabla10[Descripción],Tabla10[Unidad de Medida],"",0))</f>
        <v>unidad</v>
      </c>
      <c r="N793" s="529">
        <f>+Tabla1[[#This Row],[Total de Actividades ]]</f>
        <v>10</v>
      </c>
      <c r="O793" s="511">
        <f>IF(Tabla1[[#This Row],[Descripción]]="","",_xlfn.XLOOKUP(Tabla1[[#This Row],[Descripción]],Tabla10[Descripción],Tabla10[Precio Unitario],0))</f>
        <v>220917.38</v>
      </c>
      <c r="P793" s="511">
        <f>IF(Tabla1[[#This Row],[Cantidad de Insumos]]="","",Tabla1[[#This Row],[Precio Unitario]]*Tabla1[[#This Row],[Cantidad de Insumos]])</f>
        <v>2209173.7999999998</v>
      </c>
      <c r="Q793" s="511" t="str">
        <f>IF(Tabla1[[#This Row],[Descripción]]="","",_xlfn.XLOOKUP(Tabla1[[#This Row],[Descripción]],Tabla10[Descripción],Tabla10[CODIGO PRESUPUESTARIO],0))</f>
        <v>2.2.8.6.01</v>
      </c>
      <c r="R793" s="500" t="s">
        <v>2001</v>
      </c>
    </row>
    <row r="794" spans="2:18" s="268" customFormat="1" ht="25.5">
      <c r="B794" s="190" t="e">
        <f>IF('Formulario PPGR3'!$G794="","",CONCATENATE('Formulario PPGR3'!$C794,".",'Formulario PPGR3'!$D794,".",'Formulario PPGR3'!$E794,".",'Formulario PPGR3'!$F794))</f>
        <v>#REF!</v>
      </c>
      <c r="C794" s="190" t="e">
        <f>IF('Formulario PPGR3'!$G794="","",'Formulario PPGR1'!#REF!)</f>
        <v>#REF!</v>
      </c>
      <c r="D794" s="190" t="e">
        <f>IF('Formulario PPGR3'!$G794="","",'Formulario PPGR1'!#REF!)</f>
        <v>#REF!</v>
      </c>
      <c r="E794" s="190" t="e">
        <f>IF('Formulario PPGR3'!$G794="","",'Formulario PPGR1'!#REF!)</f>
        <v>#REF!</v>
      </c>
      <c r="F794" s="190" t="e">
        <f>IF('Formulario PPGR3'!$G794="","",'Formulario PPGR1'!#REF!)</f>
        <v>#REF!</v>
      </c>
      <c r="G794" s="507" t="s">
        <v>857</v>
      </c>
      <c r="H794" s="497" t="str" cm="1">
        <f t="array" ref="H794">IF(Tabla1[[#This Row],[Código_Actividad]]="","",_xlfn.XLOOKUP(Tabla1[[#This Row],[Código_Actividad]],CodigoActividad,Tabla2[Actividades Programables Presupuestables],"",0))</f>
        <v xml:space="preserve">Simposio sobre las mejores practicas e hemodiálisis. </v>
      </c>
      <c r="I794" s="498">
        <f>IFERROR(VLOOKUP('Formulario PPGR3'!$G794,'Formulario PPGR2'!$H$9:$V$721,15,FALSE),"")</f>
        <v>1</v>
      </c>
      <c r="J794" s="504" t="s">
        <v>2035</v>
      </c>
      <c r="K794" s="500" t="str">
        <f>IF(Tabla1[[#This Row],[Insumos]]="","",_xlfn.XLOOKUP(Tabla1[[#This Row],[Insumos]],Tabla10[Insumo],Tabla10[InsumoAbrev],"",0))</f>
        <v>lsEventosGenerales</v>
      </c>
      <c r="L794" s="501" t="s">
        <v>2037</v>
      </c>
      <c r="M794" s="499" t="str">
        <f>IF(Tabla1[[#This Row],[Descripción]]="","",_xlfn.XLOOKUP(Tabla1[[#This Row],[Descripción]],Tabla10[Descripción],Tabla10[Unidad de Medida],"",0))</f>
        <v>unidad</v>
      </c>
      <c r="N794" s="509">
        <v>1</v>
      </c>
      <c r="O794" s="511">
        <f>IF(Tabla1[[#This Row],[Descripción]]="","",_xlfn.XLOOKUP(Tabla1[[#This Row],[Descripción]],Tabla10[Descripción],Tabla10[Precio Unitario],0))</f>
        <v>220917.38</v>
      </c>
      <c r="P794" s="511">
        <f>IF(Tabla1[[#This Row],[Cantidad de Insumos]]="","",Tabla1[[#This Row],[Precio Unitario]]*Tabla1[[#This Row],[Cantidad de Insumos]])</f>
        <v>220917.38</v>
      </c>
      <c r="Q794" s="511" t="str">
        <f>IF(Tabla1[[#This Row],[Descripción]]="","",_xlfn.XLOOKUP(Tabla1[[#This Row],[Descripción]],Tabla10[Descripción],Tabla10[CODIGO PRESUPUESTARIO],0))</f>
        <v>2.2.8.6.01</v>
      </c>
      <c r="R794" s="500" t="s">
        <v>2001</v>
      </c>
    </row>
    <row r="795" spans="2:18" s="268" customFormat="1" ht="25.5">
      <c r="B795" s="190" t="e">
        <f>IF('Formulario PPGR3'!$G795="","",CONCATENATE('Formulario PPGR3'!$C795,".",'Formulario PPGR3'!$D795,".",'Formulario PPGR3'!$E795,".",'Formulario PPGR3'!$F795))</f>
        <v>#REF!</v>
      </c>
      <c r="C795" s="190" t="e">
        <f>IF('Formulario PPGR3'!$G795="","",'Formulario PPGR1'!#REF!)</f>
        <v>#REF!</v>
      </c>
      <c r="D795" s="190" t="e">
        <f>IF('Formulario PPGR3'!$G795="","",'Formulario PPGR1'!#REF!)</f>
        <v>#REF!</v>
      </c>
      <c r="E795" s="190" t="e">
        <f>IF('Formulario PPGR3'!$G795="","",'Formulario PPGR1'!#REF!)</f>
        <v>#REF!</v>
      </c>
      <c r="F795" s="190" t="e">
        <f>IF('Formulario PPGR3'!$G795="","",'Formulario PPGR1'!#REF!)</f>
        <v>#REF!</v>
      </c>
      <c r="G795" s="507" t="s">
        <v>859</v>
      </c>
      <c r="H795" s="497" t="str" cm="1">
        <f t="array" ref="H795">IF(Tabla1[[#This Row],[Código_Actividad]]="","",_xlfn.XLOOKUP(Tabla1[[#This Row],[Código_Actividad]],CodigoActividad,Tabla2[Actividades Programables Presupuestables],"",0))</f>
        <v>Levantamiento de brechas para la efectiva prestación de los servicios de salud del nivel especializado</v>
      </c>
      <c r="I795" s="498">
        <f>IFERROR(VLOOKUP('Formulario PPGR3'!$G795,'Formulario PPGR2'!$H$9:$V$721,15,FALSE),"")</f>
        <v>10</v>
      </c>
      <c r="J795" s="504" t="s">
        <v>2035</v>
      </c>
      <c r="K795" s="500" t="str">
        <f>IF(Tabla1[[#This Row],[Insumos]]="","",_xlfn.XLOOKUP(Tabla1[[#This Row],[Insumos]],Tabla10[Insumo],Tabla10[InsumoAbrev],"",0))</f>
        <v>lsEventosGenerales</v>
      </c>
      <c r="L795" s="501" t="s">
        <v>2074</v>
      </c>
      <c r="M795" s="499" t="str">
        <f>IF(Tabla1[[#This Row],[Descripción]]="","",_xlfn.XLOOKUP(Tabla1[[#This Row],[Descripción]],Tabla10[Descripción],Tabla10[Unidad de Medida],"",0))</f>
        <v>unidad</v>
      </c>
      <c r="N795" s="529">
        <f>+Tabla1[[#This Row],[Total de Actividades ]]</f>
        <v>10</v>
      </c>
      <c r="O795" s="511">
        <f>IF(Tabla1[[#This Row],[Descripción]]="","",_xlfn.XLOOKUP(Tabla1[[#This Row],[Descripción]],Tabla10[Descripción],Tabla10[Precio Unitario],0))</f>
        <v>7200</v>
      </c>
      <c r="P795" s="511">
        <f>IF(Tabla1[[#This Row],[Cantidad de Insumos]]="","",Tabla1[[#This Row],[Precio Unitario]]*Tabla1[[#This Row],[Cantidad de Insumos]])</f>
        <v>72000</v>
      </c>
      <c r="Q795" s="511" t="str">
        <f>IF(Tabla1[[#This Row],[Descripción]]="","",_xlfn.XLOOKUP(Tabla1[[#This Row],[Descripción]],Tabla10[Descripción],Tabla10[CODIGO PRESUPUESTARIO],0))</f>
        <v>2.2.8.6.01</v>
      </c>
      <c r="R795" s="500" t="s">
        <v>2001</v>
      </c>
    </row>
    <row r="796" spans="2:18" s="268" customFormat="1" ht="38.25">
      <c r="B796" s="190" t="e">
        <f>IF('Formulario PPGR3'!$G796="","",CONCATENATE('Formulario PPGR3'!$C796,".",'Formulario PPGR3'!$D796,".",'Formulario PPGR3'!$E796,".",'Formulario PPGR3'!$F796))</f>
        <v>#REF!</v>
      </c>
      <c r="C796" s="190" t="e">
        <f>IF('Formulario PPGR3'!$G796="","",'Formulario PPGR1'!#REF!)</f>
        <v>#REF!</v>
      </c>
      <c r="D796" s="190" t="e">
        <f>IF('Formulario PPGR3'!$G796="","",'Formulario PPGR1'!#REF!)</f>
        <v>#REF!</v>
      </c>
      <c r="E796" s="190" t="e">
        <f>IF('Formulario PPGR3'!$G796="","",'Formulario PPGR1'!#REF!)</f>
        <v>#REF!</v>
      </c>
      <c r="F796" s="190" t="e">
        <f>IF('Formulario PPGR3'!$G796="","",'Formulario PPGR1'!#REF!)</f>
        <v>#REF!</v>
      </c>
      <c r="G796" s="507" t="s">
        <v>861</v>
      </c>
      <c r="H796" s="497" t="str" cm="1">
        <f t="array" ref="H796">IF(Tabla1[[#This Row],[Código_Actividad]]="","",_xlfn.XLOOKUP(Tabla1[[#This Row],[Código_Actividad]],CodigoActividad,Tabla2[Actividades Programables Presupuestables],"",0))</f>
        <v xml:space="preserve">Supervisión de la calidad de los servicios de nutrición. </v>
      </c>
      <c r="I796" s="498">
        <f>IFERROR(VLOOKUP('Formulario PPGR3'!$G796,'Formulario PPGR2'!$H$9:$V$721,15,FALSE),"")</f>
        <v>4</v>
      </c>
      <c r="J796" s="502" t="s">
        <v>1999</v>
      </c>
      <c r="K796" s="500" t="str">
        <f>IF(Tabla1[[#This Row],[Insumos]]="","",_xlfn.XLOOKUP(Tabla1[[#This Row],[Insumos]],Tabla10[Insumo],Tabla10[InsumoAbrev],"",0))</f>
        <v>lsAlimentosyBebidas</v>
      </c>
      <c r="L796" s="501" t="s">
        <v>2050</v>
      </c>
      <c r="M796" s="499" t="str">
        <f>IF(Tabla1[[#This Row],[Descripción]]="","",_xlfn.XLOOKUP(Tabla1[[#This Row],[Descripción]],Tabla10[Descripción],Tabla10[Unidad de Medida],"",0))</f>
        <v>unidad</v>
      </c>
      <c r="N796" s="509">
        <v>4</v>
      </c>
      <c r="O796" s="511">
        <f>IF(Tabla1[[#This Row],[Descripción]]="","",_xlfn.XLOOKUP(Tabla1[[#This Row],[Descripción]],Tabla10[Descripción],Tabla10[Precio Unitario],0))</f>
        <v>50380.1</v>
      </c>
      <c r="P796" s="511">
        <f>IF(Tabla1[[#This Row],[Cantidad de Insumos]]="","",Tabla1[[#This Row],[Precio Unitario]]*Tabla1[[#This Row],[Cantidad de Insumos]])</f>
        <v>201520.4</v>
      </c>
      <c r="Q796" s="511" t="str">
        <f>IF(Tabla1[[#This Row],[Descripción]]="","",_xlfn.XLOOKUP(Tabla1[[#This Row],[Descripción]],Tabla10[Descripción],Tabla10[CODIGO PRESUPUESTARIO],0))</f>
        <v>2.3.1.1.01</v>
      </c>
      <c r="R796" s="500" t="s">
        <v>2001</v>
      </c>
    </row>
    <row r="797" spans="2:18" s="268" customFormat="1" ht="25.5">
      <c r="B797" s="190" t="e">
        <f>IF('Formulario PPGR3'!$G797="","",CONCATENATE('Formulario PPGR3'!$C797,".",'Formulario PPGR3'!$D797,".",'Formulario PPGR3'!$E797,".",'Formulario PPGR3'!$F797))</f>
        <v>#REF!</v>
      </c>
      <c r="C797" s="190" t="e">
        <f>IF('Formulario PPGR3'!$G797="","",'Formulario PPGR1'!#REF!)</f>
        <v>#REF!</v>
      </c>
      <c r="D797" s="190" t="e">
        <f>IF('Formulario PPGR3'!$G797="","",'Formulario PPGR1'!#REF!)</f>
        <v>#REF!</v>
      </c>
      <c r="E797" s="190" t="e">
        <f>IF('Formulario PPGR3'!$G797="","",'Formulario PPGR1'!#REF!)</f>
        <v>#REF!</v>
      </c>
      <c r="F797" s="190" t="e">
        <f>IF('Formulario PPGR3'!$G797="","",'Formulario PPGR1'!#REF!)</f>
        <v>#REF!</v>
      </c>
      <c r="G797" s="507" t="s">
        <v>865</v>
      </c>
      <c r="H797" s="497" t="str" cm="1">
        <f t="array" ref="H797">IF(Tabla1[[#This Row],[Código_Actividad]]="","",_xlfn.XLOOKUP(Tabla1[[#This Row],[Código_Actividad]],CodigoActividad,Tabla2[Actividades Programables Presupuestables],"",0))</f>
        <v>Taller de calculo nutricional parenteral en pacientes de neonatología.</v>
      </c>
      <c r="I797" s="498">
        <f>IFERROR(VLOOKUP('Formulario PPGR3'!$G797,'Formulario PPGR2'!$H$9:$V$721,15,FALSE),"")</f>
        <v>2</v>
      </c>
      <c r="J797" s="504" t="s">
        <v>2035</v>
      </c>
      <c r="K797" s="500" t="str">
        <f>IF(Tabla1[[#This Row],[Insumos]]="","",_xlfn.XLOOKUP(Tabla1[[#This Row],[Insumos]],Tabla10[Insumo],Tabla10[InsumoAbrev],"",0))</f>
        <v>lsEventosGenerales</v>
      </c>
      <c r="L797" s="501" t="s">
        <v>2037</v>
      </c>
      <c r="M797" s="499" t="str">
        <f>IF(Tabla1[[#This Row],[Descripción]]="","",_xlfn.XLOOKUP(Tabla1[[#This Row],[Descripción]],Tabla10[Descripción],Tabla10[Unidad de Medida],"",0))</f>
        <v>unidad</v>
      </c>
      <c r="N797" s="509">
        <v>2</v>
      </c>
      <c r="O797" s="511">
        <f>IF(Tabla1[[#This Row],[Descripción]]="","",_xlfn.XLOOKUP(Tabla1[[#This Row],[Descripción]],Tabla10[Descripción],Tabla10[Precio Unitario],0))</f>
        <v>220917.38</v>
      </c>
      <c r="P797" s="511">
        <f>IF(Tabla1[[#This Row],[Cantidad de Insumos]]="","",Tabla1[[#This Row],[Precio Unitario]]*Tabla1[[#This Row],[Cantidad de Insumos]])</f>
        <v>441834.76</v>
      </c>
      <c r="Q797" s="511" t="str">
        <f>IF(Tabla1[[#This Row],[Descripción]]="","",_xlfn.XLOOKUP(Tabla1[[#This Row],[Descripción]],Tabla10[Descripción],Tabla10[CODIGO PRESUPUESTARIO],0))</f>
        <v>2.2.8.6.01</v>
      </c>
      <c r="R797" s="500" t="s">
        <v>2001</v>
      </c>
    </row>
    <row r="798" spans="2:18" s="268" customFormat="1" ht="25.5">
      <c r="B798" s="190" t="e">
        <f>IF('Formulario PPGR3'!$G798="","",CONCATENATE('Formulario PPGR3'!$C798,".",'Formulario PPGR3'!$D798,".",'Formulario PPGR3'!$E798,".",'Formulario PPGR3'!$F798))</f>
        <v>#REF!</v>
      </c>
      <c r="C798" s="190" t="e">
        <f>IF('Formulario PPGR3'!$G798="","",'Formulario PPGR1'!#REF!)</f>
        <v>#REF!</v>
      </c>
      <c r="D798" s="190" t="e">
        <f>IF('Formulario PPGR3'!$G798="","",'Formulario PPGR1'!#REF!)</f>
        <v>#REF!</v>
      </c>
      <c r="E798" s="190" t="e">
        <f>IF('Formulario PPGR3'!$G798="","",'Formulario PPGR1'!#REF!)</f>
        <v>#REF!</v>
      </c>
      <c r="F798" s="190" t="e">
        <f>IF('Formulario PPGR3'!$G798="","",'Formulario PPGR1'!#REF!)</f>
        <v>#REF!</v>
      </c>
      <c r="G798" s="507" t="s">
        <v>888</v>
      </c>
      <c r="H798" s="497" t="str" cm="1">
        <f t="array" ref="H798">IF(Tabla1[[#This Row],[Código_Actividad]]="","",_xlfn.XLOOKUP(Tabla1[[#This Row],[Código_Actividad]],CodigoActividad,Tabla2[Actividades Programables Presupuestables],"",0))</f>
        <v>Capacitación de la conformacion de los comité priorizados en el reglamento 434-07</v>
      </c>
      <c r="I798" s="498">
        <f>IFERROR(VLOOKUP('Formulario PPGR3'!$G798,'Formulario PPGR2'!$H$9:$V$721,15,FALSE),"")</f>
        <v>10</v>
      </c>
      <c r="J798" s="504" t="s">
        <v>2035</v>
      </c>
      <c r="K798" s="500" t="str">
        <f>IF(Tabla1[[#This Row],[Insumos]]="","",_xlfn.XLOOKUP(Tabla1[[#This Row],[Insumos]],Tabla10[Insumo],Tabla10[InsumoAbrev],"",0))</f>
        <v>lsEventosGenerales</v>
      </c>
      <c r="L798" s="501" t="s">
        <v>2037</v>
      </c>
      <c r="M798" s="499" t="str">
        <f>IF(Tabla1[[#This Row],[Descripción]]="","",_xlfn.XLOOKUP(Tabla1[[#This Row],[Descripción]],Tabla10[Descripción],Tabla10[Unidad de Medida],"",0))</f>
        <v>unidad</v>
      </c>
      <c r="N798" s="509">
        <v>10</v>
      </c>
      <c r="O798" s="511">
        <f>IF(Tabla1[[#This Row],[Descripción]]="","",_xlfn.XLOOKUP(Tabla1[[#This Row],[Descripción]],Tabla10[Descripción],Tabla10[Precio Unitario],0))</f>
        <v>220917.38</v>
      </c>
      <c r="P798" s="511">
        <f>IF(Tabla1[[#This Row],[Cantidad de Insumos]]="","",Tabla1[[#This Row],[Precio Unitario]]*Tabla1[[#This Row],[Cantidad de Insumos]])</f>
        <v>2209173.7999999998</v>
      </c>
      <c r="Q798" s="511" t="str">
        <f>IF(Tabla1[[#This Row],[Descripción]]="","",_xlfn.XLOOKUP(Tabla1[[#This Row],[Descripción]],Tabla10[Descripción],Tabla10[CODIGO PRESUPUESTARIO],0))</f>
        <v>2.2.8.6.01</v>
      </c>
      <c r="R798" s="500" t="s">
        <v>2001</v>
      </c>
    </row>
    <row r="799" spans="2:18" s="268" customFormat="1" ht="25.5">
      <c r="B799" s="190" t="e">
        <f>IF('Formulario PPGR3'!$G799="","",CONCATENATE('Formulario PPGR3'!$C799,".",'Formulario PPGR3'!$D799,".",'Formulario PPGR3'!$E799,".",'Formulario PPGR3'!$F799))</f>
        <v>#REF!</v>
      </c>
      <c r="C799" s="190" t="e">
        <f>IF('Formulario PPGR3'!$G799="","",'Formulario PPGR1'!#REF!)</f>
        <v>#REF!</v>
      </c>
      <c r="D799" s="190" t="e">
        <f>IF('Formulario PPGR3'!$G799="","",'Formulario PPGR1'!#REF!)</f>
        <v>#REF!</v>
      </c>
      <c r="E799" s="190" t="e">
        <f>IF('Formulario PPGR3'!$G799="","",'Formulario PPGR1'!#REF!)</f>
        <v>#REF!</v>
      </c>
      <c r="F799" s="190" t="e">
        <f>IF('Formulario PPGR3'!$G799="","",'Formulario PPGR1'!#REF!)</f>
        <v>#REF!</v>
      </c>
      <c r="G799" s="507" t="s">
        <v>885</v>
      </c>
      <c r="H799" s="497" t="str" cm="1">
        <f t="array" ref="H799">IF(Tabla1[[#This Row],[Código_Actividad]]="","",_xlfn.XLOOKUP(Tabla1[[#This Row],[Código_Actividad]],CodigoActividad,Tabla2[Actividades Programables Presupuestables],"",0))</f>
        <v>Seguimiento a la conformación de los comités hospitalarios conforme el reglamento 434-07</v>
      </c>
      <c r="I799" s="498">
        <f>IFERROR(VLOOKUP('Formulario PPGR3'!$G799,'Formulario PPGR2'!$H$9:$V$721,15,FALSE),"")</f>
        <v>2</v>
      </c>
      <c r="J799" s="504" t="s">
        <v>2035</v>
      </c>
      <c r="K799" s="500" t="str">
        <f>IF(Tabla1[[#This Row],[Insumos]]="","",_xlfn.XLOOKUP(Tabla1[[#This Row],[Insumos]],Tabla10[Insumo],Tabla10[InsumoAbrev],"",0))</f>
        <v>lsEventosGenerales</v>
      </c>
      <c r="L799" s="501" t="s">
        <v>2074</v>
      </c>
      <c r="M799" s="499" t="str">
        <f>IF(Tabla1[[#This Row],[Descripción]]="","",_xlfn.XLOOKUP(Tabla1[[#This Row],[Descripción]],Tabla10[Descripción],Tabla10[Unidad de Medida],"",0))</f>
        <v>unidad</v>
      </c>
      <c r="N799" s="509">
        <v>3</v>
      </c>
      <c r="O799" s="511">
        <f>IF(Tabla1[[#This Row],[Descripción]]="","",_xlfn.XLOOKUP(Tabla1[[#This Row],[Descripción]],Tabla10[Descripción],Tabla10[Precio Unitario],0))</f>
        <v>7200</v>
      </c>
      <c r="P799" s="511">
        <f>IF(Tabla1[[#This Row],[Cantidad de Insumos]]="","",Tabla1[[#This Row],[Precio Unitario]]*Tabla1[[#This Row],[Cantidad de Insumos]])</f>
        <v>21600</v>
      </c>
      <c r="Q799" s="511" t="str">
        <f>IF(Tabla1[[#This Row],[Descripción]]="","",_xlfn.XLOOKUP(Tabla1[[#This Row],[Descripción]],Tabla10[Descripción],Tabla10[CODIGO PRESUPUESTARIO],0))</f>
        <v>2.2.8.6.01</v>
      </c>
      <c r="R799" s="500" t="s">
        <v>2001</v>
      </c>
    </row>
    <row r="800" spans="2:18" s="268" customFormat="1" ht="38.25">
      <c r="B800" s="190" t="e">
        <f>IF('Formulario PPGR3'!$G800="","",CONCATENATE('Formulario PPGR3'!$C800,".",'Formulario PPGR3'!$D800,".",'Formulario PPGR3'!$E800,".",'Formulario PPGR3'!$F800))</f>
        <v>#REF!</v>
      </c>
      <c r="C800" s="190" t="e">
        <f>IF('Formulario PPGR3'!$G800="","",'Formulario PPGR1'!#REF!)</f>
        <v>#REF!</v>
      </c>
      <c r="D800" s="190" t="e">
        <f>IF('Formulario PPGR3'!$G800="","",'Formulario PPGR1'!#REF!)</f>
        <v>#REF!</v>
      </c>
      <c r="E800" s="190" t="e">
        <f>IF('Formulario PPGR3'!$G800="","",'Formulario PPGR1'!#REF!)</f>
        <v>#REF!</v>
      </c>
      <c r="F800" s="190" t="e">
        <f>IF('Formulario PPGR3'!$G800="","",'Formulario PPGR1'!#REF!)</f>
        <v>#REF!</v>
      </c>
      <c r="G800" s="507" t="s">
        <v>1220</v>
      </c>
      <c r="H800" s="497" t="str" cm="1">
        <f t="array" ref="H800">IF(Tabla1[[#This Row],[Código_Actividad]]="","",_xlfn.XLOOKUP(Tabla1[[#This Row],[Código_Actividad]],CodigoActividad,Tabla2[Actividades Programables Presupuestables],"",0))</f>
        <v>Elaboración del diagnóstico situacional de centros priorizados para la implementacion del proceso de gestión de hosteleria hospitalaria.</v>
      </c>
      <c r="I800" s="498">
        <f>IFERROR(VLOOKUP('Formulario PPGR3'!$G800,'Formulario PPGR2'!$H$9:$V$721,15,FALSE),"")</f>
        <v>3</v>
      </c>
      <c r="J800" s="504" t="s">
        <v>2035</v>
      </c>
      <c r="K800" s="500" t="str">
        <f>IF(Tabla1[[#This Row],[Insumos]]="","",_xlfn.XLOOKUP(Tabla1[[#This Row],[Insumos]],Tabla10[Insumo],Tabla10[InsumoAbrev],"",0))</f>
        <v>lsEventosGenerales</v>
      </c>
      <c r="L800" s="501" t="s">
        <v>2074</v>
      </c>
      <c r="M800" s="499" t="str">
        <f>IF(Tabla1[[#This Row],[Descripción]]="","",_xlfn.XLOOKUP(Tabla1[[#This Row],[Descripción]],Tabla10[Descripción],Tabla10[Unidad de Medida],"",0))</f>
        <v>unidad</v>
      </c>
      <c r="N800" s="529">
        <f>+Tabla1[[#This Row],[Total de Actividades ]]</f>
        <v>3</v>
      </c>
      <c r="O800" s="511">
        <f>IF(Tabla1[[#This Row],[Descripción]]="","",_xlfn.XLOOKUP(Tabla1[[#This Row],[Descripción]],Tabla10[Descripción],Tabla10[Precio Unitario],0))</f>
        <v>7200</v>
      </c>
      <c r="P800" s="511">
        <f>IF(Tabla1[[#This Row],[Cantidad de Insumos]]="","",Tabla1[[#This Row],[Precio Unitario]]*Tabla1[[#This Row],[Cantidad de Insumos]])</f>
        <v>21600</v>
      </c>
      <c r="Q800" s="511" t="str">
        <f>IF(Tabla1[[#This Row],[Descripción]]="","",_xlfn.XLOOKUP(Tabla1[[#This Row],[Descripción]],Tabla10[Descripción],Tabla10[CODIGO PRESUPUESTARIO],0))</f>
        <v>2.2.8.6.01</v>
      </c>
      <c r="R800" s="500" t="s">
        <v>2001</v>
      </c>
    </row>
    <row r="801" spans="2:18" s="268" customFormat="1" ht="38.25">
      <c r="B801" s="190" t="e">
        <f>IF('Formulario PPGR3'!$G801="","",CONCATENATE('Formulario PPGR3'!$C801,".",'Formulario PPGR3'!$D801,".",'Formulario PPGR3'!$E801,".",'Formulario PPGR3'!$F801))</f>
        <v>#REF!</v>
      </c>
      <c r="C801" s="190" t="e">
        <f>IF('Formulario PPGR3'!$G801="","",'Formulario PPGR1'!#REF!)</f>
        <v>#REF!</v>
      </c>
      <c r="D801" s="190" t="e">
        <f>IF('Formulario PPGR3'!$G801="","",'Formulario PPGR1'!#REF!)</f>
        <v>#REF!</v>
      </c>
      <c r="E801" s="190" t="e">
        <f>IF('Formulario PPGR3'!$G801="","",'Formulario PPGR1'!#REF!)</f>
        <v>#REF!</v>
      </c>
      <c r="F801" s="190" t="e">
        <f>IF('Formulario PPGR3'!$G801="","",'Formulario PPGR1'!#REF!)</f>
        <v>#REF!</v>
      </c>
      <c r="G801" s="507" t="s">
        <v>1222</v>
      </c>
      <c r="H801" s="497" t="str" cm="1">
        <f t="array" ref="H801">IF(Tabla1[[#This Row],[Código_Actividad]]="","",_xlfn.XLOOKUP(Tabla1[[#This Row],[Código_Actividad]],CodigoActividad,Tabla2[Actividades Programables Presupuestables],"",0))</f>
        <v>Evaluación de la efectividad del modelo para hacer ajustes y mejoras continuas al proceso de hosteleria en los centros de salud priorizados</v>
      </c>
      <c r="I801" s="498">
        <f>IFERROR(VLOOKUP('Formulario PPGR3'!$G801,'Formulario PPGR2'!$H$9:$V$721,15,FALSE),"")</f>
        <v>3</v>
      </c>
      <c r="J801" s="504" t="s">
        <v>2035</v>
      </c>
      <c r="K801" s="500" t="str">
        <f>IF(Tabla1[[#This Row],[Insumos]]="","",_xlfn.XLOOKUP(Tabla1[[#This Row],[Insumos]],Tabla10[Insumo],Tabla10[InsumoAbrev],"",0))</f>
        <v>lsEventosGenerales</v>
      </c>
      <c r="L801" s="501" t="s">
        <v>2074</v>
      </c>
      <c r="M801" s="499" t="str">
        <f>IF(Tabla1[[#This Row],[Descripción]]="","",_xlfn.XLOOKUP(Tabla1[[#This Row],[Descripción]],Tabla10[Descripción],Tabla10[Unidad de Medida],"",0))</f>
        <v>unidad</v>
      </c>
      <c r="N801" s="529">
        <f>+Tabla1[[#This Row],[Total de Actividades ]]</f>
        <v>3</v>
      </c>
      <c r="O801" s="511">
        <f>IF(Tabla1[[#This Row],[Descripción]]="","",_xlfn.XLOOKUP(Tabla1[[#This Row],[Descripción]],Tabla10[Descripción],Tabla10[Precio Unitario],0))</f>
        <v>7200</v>
      </c>
      <c r="P801" s="511">
        <f>IF(Tabla1[[#This Row],[Cantidad de Insumos]]="","",Tabla1[[#This Row],[Precio Unitario]]*Tabla1[[#This Row],[Cantidad de Insumos]])</f>
        <v>21600</v>
      </c>
      <c r="Q801" s="511" t="str">
        <f>IF(Tabla1[[#This Row],[Descripción]]="","",_xlfn.XLOOKUP(Tabla1[[#This Row],[Descripción]],Tabla10[Descripción],Tabla10[CODIGO PRESUPUESTARIO],0))</f>
        <v>2.2.8.6.01</v>
      </c>
      <c r="R801" s="500" t="s">
        <v>2001</v>
      </c>
    </row>
    <row r="802" spans="2:18" s="268" customFormat="1" ht="38.25">
      <c r="B802" s="190" t="e">
        <f>IF('Formulario PPGR3'!$G802="","",CONCATENATE('Formulario PPGR3'!$C802,".",'Formulario PPGR3'!$D802,".",'Formulario PPGR3'!$E802,".",'Formulario PPGR3'!$F802))</f>
        <v>#REF!</v>
      </c>
      <c r="C802" s="190" t="e">
        <f>IF('Formulario PPGR3'!$G802="","",'Formulario PPGR1'!#REF!)</f>
        <v>#REF!</v>
      </c>
      <c r="D802" s="190" t="e">
        <f>IF('Formulario PPGR3'!$G802="","",'Formulario PPGR1'!#REF!)</f>
        <v>#REF!</v>
      </c>
      <c r="E802" s="190" t="e">
        <f>IF('Formulario PPGR3'!$G802="","",'Formulario PPGR1'!#REF!)</f>
        <v>#REF!</v>
      </c>
      <c r="F802" s="190" t="e">
        <f>IF('Formulario PPGR3'!$G802="","",'Formulario PPGR1'!#REF!)</f>
        <v>#REF!</v>
      </c>
      <c r="G802" s="507" t="s">
        <v>1217</v>
      </c>
      <c r="H802" s="497" t="str" cm="1">
        <f t="array" ref="H802">IF(Tabla1[[#This Row],[Código_Actividad]]="","",_xlfn.XLOOKUP(Tabla1[[#This Row],[Código_Actividad]],CodigoActividad,Tabla2[Actividades Programables Presupuestables],"",0))</f>
        <v>Realizar el levantamiento del subindicador para el ranking hospitalario de ornato en los centros de la red pública  (indicador SISMAP-SALUD) </v>
      </c>
      <c r="I802" s="498">
        <f>IFERROR(VLOOKUP('Formulario PPGR3'!$G802,'Formulario PPGR2'!$H$9:$V$721,15,FALSE),"")</f>
        <v>9</v>
      </c>
      <c r="J802" s="504" t="s">
        <v>2035</v>
      </c>
      <c r="K802" s="500" t="str">
        <f>IF(Tabla1[[#This Row],[Insumos]]="","",_xlfn.XLOOKUP(Tabla1[[#This Row],[Insumos]],Tabla10[Insumo],Tabla10[InsumoAbrev],"",0))</f>
        <v>lsEventosGenerales</v>
      </c>
      <c r="L802" s="501" t="s">
        <v>2074</v>
      </c>
      <c r="M802" s="499" t="str">
        <f>IF(Tabla1[[#This Row],[Descripción]]="","",_xlfn.XLOOKUP(Tabla1[[#This Row],[Descripción]],Tabla10[Descripción],Tabla10[Unidad de Medida],"",0))</f>
        <v>unidad</v>
      </c>
      <c r="N802" s="529">
        <f>+Tabla1[[#This Row],[Total de Actividades ]]</f>
        <v>9</v>
      </c>
      <c r="O802" s="511">
        <f>IF(Tabla1[[#This Row],[Descripción]]="","",_xlfn.XLOOKUP(Tabla1[[#This Row],[Descripción]],Tabla10[Descripción],Tabla10[Precio Unitario],0))</f>
        <v>7200</v>
      </c>
      <c r="P802" s="511">
        <f>IF(Tabla1[[#This Row],[Cantidad de Insumos]]="","",Tabla1[[#This Row],[Precio Unitario]]*Tabla1[[#This Row],[Cantidad de Insumos]])</f>
        <v>64800</v>
      </c>
      <c r="Q802" s="511" t="str">
        <f>IF(Tabla1[[#This Row],[Descripción]]="","",_xlfn.XLOOKUP(Tabla1[[#This Row],[Descripción]],Tabla10[Descripción],Tabla10[CODIGO PRESUPUESTARIO],0))</f>
        <v>2.2.8.6.01</v>
      </c>
      <c r="R802" s="500" t="s">
        <v>2001</v>
      </c>
    </row>
    <row r="803" spans="2:18" s="268" customFormat="1" ht="51">
      <c r="B803" s="190" t="e">
        <f>IF('Formulario PPGR3'!$G803="","",CONCATENATE('Formulario PPGR3'!$C803,".",'Formulario PPGR3'!$D803,".",'Formulario PPGR3'!$E803,".",'Formulario PPGR3'!$F803))</f>
        <v>#REF!</v>
      </c>
      <c r="C803" s="190" t="e">
        <f>IF('Formulario PPGR3'!$G803="","",'Formulario PPGR1'!#REF!)</f>
        <v>#REF!</v>
      </c>
      <c r="D803" s="190" t="e">
        <f>IF('Formulario PPGR3'!$G803="","",'Formulario PPGR1'!#REF!)</f>
        <v>#REF!</v>
      </c>
      <c r="E803" s="190" t="e">
        <f>IF('Formulario PPGR3'!$G803="","",'Formulario PPGR1'!#REF!)</f>
        <v>#REF!</v>
      </c>
      <c r="F803" s="190" t="e">
        <f>IF('Formulario PPGR3'!$G803="","",'Formulario PPGR1'!#REF!)</f>
        <v>#REF!</v>
      </c>
      <c r="G803" s="507" t="s">
        <v>1445</v>
      </c>
      <c r="H803" s="497" t="str" cm="1">
        <f t="array" ref="H803">IF(Tabla1[[#This Row],[Código_Actividad]]="","",_xlfn.XLOOKUP(Tabla1[[#This Row],[Código_Actividad]],CodigoActividad,Tabla2[Actividades Programables Presupuestables],"",0))</f>
        <v>Validación de los autodiagnósticos realizados por los centros priorizados en la implementación de la Metodología de Gestión Productiva de los Servicios de Salud.</v>
      </c>
      <c r="I803" s="498">
        <f>IFERROR(VLOOKUP('Formulario PPGR3'!$G803,'Formulario PPGR2'!$H$9:$V$721,15,FALSE),"")</f>
        <v>3</v>
      </c>
      <c r="J803" s="504" t="s">
        <v>2035</v>
      </c>
      <c r="K803" s="500" t="str">
        <f>IF(Tabla1[[#This Row],[Insumos]]="","",_xlfn.XLOOKUP(Tabla1[[#This Row],[Insumos]],Tabla10[Insumo],Tabla10[InsumoAbrev],"",0))</f>
        <v>lsEventosGenerales</v>
      </c>
      <c r="L803" s="501" t="s">
        <v>2074</v>
      </c>
      <c r="M803" s="499" t="str">
        <f>IF(Tabla1[[#This Row],[Descripción]]="","",_xlfn.XLOOKUP(Tabla1[[#This Row],[Descripción]],Tabla10[Descripción],Tabla10[Unidad de Medida],"",0))</f>
        <v>unidad</v>
      </c>
      <c r="N803" s="529">
        <f>+Tabla1[[#This Row],[Total de Actividades ]]</f>
        <v>3</v>
      </c>
      <c r="O803" s="511">
        <f>IF(Tabla1[[#This Row],[Descripción]]="","",_xlfn.XLOOKUP(Tabla1[[#This Row],[Descripción]],Tabla10[Descripción],Tabla10[Precio Unitario],0))</f>
        <v>7200</v>
      </c>
      <c r="P803" s="511">
        <f>IF(Tabla1[[#This Row],[Cantidad de Insumos]]="","",Tabla1[[#This Row],[Precio Unitario]]*Tabla1[[#This Row],[Cantidad de Insumos]])</f>
        <v>21600</v>
      </c>
      <c r="Q803" s="511" t="str">
        <f>IF(Tabla1[[#This Row],[Descripción]]="","",_xlfn.XLOOKUP(Tabla1[[#This Row],[Descripción]],Tabla10[Descripción],Tabla10[CODIGO PRESUPUESTARIO],0))</f>
        <v>2.2.8.6.01</v>
      </c>
      <c r="R803" s="500" t="s">
        <v>2001</v>
      </c>
    </row>
    <row r="804" spans="2:18" s="268" customFormat="1" ht="38.25">
      <c r="B804" s="190" t="e">
        <f>IF('Formulario PPGR3'!$G804="","",CONCATENATE('Formulario PPGR3'!$C804,".",'Formulario PPGR3'!$D804,".",'Formulario PPGR3'!$E804,".",'Formulario PPGR3'!$F804))</f>
        <v>#REF!</v>
      </c>
      <c r="C804" s="190" t="e">
        <f>IF('Formulario PPGR3'!$G804="","",'Formulario PPGR1'!#REF!)</f>
        <v>#REF!</v>
      </c>
      <c r="D804" s="190" t="e">
        <f>IF('Formulario PPGR3'!$G804="","",'Formulario PPGR1'!#REF!)</f>
        <v>#REF!</v>
      </c>
      <c r="E804" s="190" t="e">
        <f>IF('Formulario PPGR3'!$G804="","",'Formulario PPGR1'!#REF!)</f>
        <v>#REF!</v>
      </c>
      <c r="F804" s="190" t="e">
        <f>IF('Formulario PPGR3'!$G804="","",'Formulario PPGR1'!#REF!)</f>
        <v>#REF!</v>
      </c>
      <c r="G804" s="507" t="s">
        <v>1448</v>
      </c>
      <c r="H804" s="497" t="str" cm="1">
        <f t="array" ref="H804">IF(Tabla1[[#This Row],[Código_Actividad]]="","",_xlfn.XLOOKUP(Tabla1[[#This Row],[Código_Actividad]],CodigoActividad,Tabla2[Actividades Programables Presupuestables],"",0))</f>
        <v>Seguimiento a la elaboración  de los  planes de mejora resultante de la aplicación de Metodología de Gestión Productiva  en los centros priorizado.</v>
      </c>
      <c r="I804" s="498">
        <f>IFERROR(VLOOKUP('Formulario PPGR3'!$G804,'Formulario PPGR2'!$H$9:$V$721,15,FALSE),"")</f>
        <v>3</v>
      </c>
      <c r="J804" s="504" t="s">
        <v>2035</v>
      </c>
      <c r="K804" s="500" t="str">
        <f>IF(Tabla1[[#This Row],[Insumos]]="","",_xlfn.XLOOKUP(Tabla1[[#This Row],[Insumos]],Tabla10[Insumo],Tabla10[InsumoAbrev],"",0))</f>
        <v>lsEventosGenerales</v>
      </c>
      <c r="L804" s="501" t="s">
        <v>2074</v>
      </c>
      <c r="M804" s="499" t="str">
        <f>IF(Tabla1[[#This Row],[Descripción]]="","",_xlfn.XLOOKUP(Tabla1[[#This Row],[Descripción]],Tabla10[Descripción],Tabla10[Unidad de Medida],"",0))</f>
        <v>unidad</v>
      </c>
      <c r="N804" s="529">
        <f>+Tabla1[[#This Row],[Total de Actividades ]]</f>
        <v>3</v>
      </c>
      <c r="O804" s="511">
        <f>IF(Tabla1[[#This Row],[Descripción]]="","",_xlfn.XLOOKUP(Tabla1[[#This Row],[Descripción]],Tabla10[Descripción],Tabla10[Precio Unitario],0))</f>
        <v>7200</v>
      </c>
      <c r="P804" s="511">
        <f>IF(Tabla1[[#This Row],[Cantidad de Insumos]]="","",Tabla1[[#This Row],[Precio Unitario]]*Tabla1[[#This Row],[Cantidad de Insumos]])</f>
        <v>21600</v>
      </c>
      <c r="Q804" s="511" t="str">
        <f>IF(Tabla1[[#This Row],[Descripción]]="","",_xlfn.XLOOKUP(Tabla1[[#This Row],[Descripción]],Tabla10[Descripción],Tabla10[CODIGO PRESUPUESTARIO],0))</f>
        <v>2.2.8.6.01</v>
      </c>
      <c r="R804" s="500" t="s">
        <v>2001</v>
      </c>
    </row>
    <row r="805" spans="2:18" s="268" customFormat="1" ht="25.5">
      <c r="B805" s="190" t="e">
        <f>IF('Formulario PPGR3'!$G805="","",CONCATENATE('Formulario PPGR3'!$C805,".",'Formulario PPGR3'!$D805,".",'Formulario PPGR3'!$E805,".",'Formulario PPGR3'!$F805))</f>
        <v>#REF!</v>
      </c>
      <c r="C805" s="190" t="e">
        <f>IF('Formulario PPGR3'!$G805="","",'Formulario PPGR1'!#REF!)</f>
        <v>#REF!</v>
      </c>
      <c r="D805" s="190" t="e">
        <f>IF('Formulario PPGR3'!$G805="","",'Formulario PPGR1'!#REF!)</f>
        <v>#REF!</v>
      </c>
      <c r="E805" s="190" t="e">
        <f>IF('Formulario PPGR3'!$G805="","",'Formulario PPGR1'!#REF!)</f>
        <v>#REF!</v>
      </c>
      <c r="F805" s="190" t="e">
        <f>IF('Formulario PPGR3'!$G805="","",'Formulario PPGR1'!#REF!)</f>
        <v>#REF!</v>
      </c>
      <c r="G805" s="507" t="s">
        <v>1451</v>
      </c>
      <c r="H805" s="497" t="str" cm="1">
        <f t="array" ref="H805">IF(Tabla1[[#This Row],[Código_Actividad]]="","",_xlfn.XLOOKUP(Tabla1[[#This Row],[Código_Actividad]],CodigoActividad,Tabla2[Actividades Programables Presupuestables],"",0))</f>
        <v>Encuentro de M&amp;E del  proceso de implementación de la MGPSS en los centros priorizados de la Red SNS</v>
      </c>
      <c r="I805" s="498">
        <f>IFERROR(VLOOKUP('Formulario PPGR3'!$G805,'Formulario PPGR2'!$H$9:$V$721,15,FALSE),"")</f>
        <v>2</v>
      </c>
      <c r="J805" s="504" t="s">
        <v>2035</v>
      </c>
      <c r="K805" s="500" t="str">
        <f>IF(Tabla1[[#This Row],[Insumos]]="","",_xlfn.XLOOKUP(Tabla1[[#This Row],[Insumos]],Tabla10[Insumo],Tabla10[InsumoAbrev],"",0))</f>
        <v>lsEventosGenerales</v>
      </c>
      <c r="L805" s="501" t="s">
        <v>2074</v>
      </c>
      <c r="M805" s="499" t="str">
        <f>IF(Tabla1[[#This Row],[Descripción]]="","",_xlfn.XLOOKUP(Tabla1[[#This Row],[Descripción]],Tabla10[Descripción],Tabla10[Unidad de Medida],"",0))</f>
        <v>unidad</v>
      </c>
      <c r="N805" s="529">
        <f>+Tabla1[[#This Row],[Total de Actividades ]]</f>
        <v>2</v>
      </c>
      <c r="O805" s="511">
        <f>IF(Tabla1[[#This Row],[Descripción]]="","",_xlfn.XLOOKUP(Tabla1[[#This Row],[Descripción]],Tabla10[Descripción],Tabla10[Precio Unitario],0))</f>
        <v>7200</v>
      </c>
      <c r="P805" s="511">
        <f>IF(Tabla1[[#This Row],[Cantidad de Insumos]]="","",Tabla1[[#This Row],[Precio Unitario]]*Tabla1[[#This Row],[Cantidad de Insumos]])</f>
        <v>14400</v>
      </c>
      <c r="Q805" s="511" t="str">
        <f>IF(Tabla1[[#This Row],[Descripción]]="","",_xlfn.XLOOKUP(Tabla1[[#This Row],[Descripción]],Tabla10[Descripción],Tabla10[CODIGO PRESUPUESTARIO],0))</f>
        <v>2.2.8.6.01</v>
      </c>
      <c r="R805" s="500" t="s">
        <v>2001</v>
      </c>
    </row>
    <row r="806" spans="2:18" s="268" customFormat="1" ht="25.5">
      <c r="B806" s="190" t="e">
        <f>IF('Formulario PPGR3'!$G806="","",CONCATENATE('Formulario PPGR3'!$C806,".",'Formulario PPGR3'!$D806,".",'Formulario PPGR3'!$E806,".",'Formulario PPGR3'!$F806))</f>
        <v>#REF!</v>
      </c>
      <c r="C806" s="190" t="e">
        <f>IF('Formulario PPGR3'!$G806="","",'Formulario PPGR1'!#REF!)</f>
        <v>#REF!</v>
      </c>
      <c r="D806" s="190" t="e">
        <f>IF('Formulario PPGR3'!$G806="","",'Formulario PPGR1'!#REF!)</f>
        <v>#REF!</v>
      </c>
      <c r="E806" s="190" t="e">
        <f>IF('Formulario PPGR3'!$G806="","",'Formulario PPGR1'!#REF!)</f>
        <v>#REF!</v>
      </c>
      <c r="F806" s="190" t="e">
        <f>IF('Formulario PPGR3'!$G806="","",'Formulario PPGR1'!#REF!)</f>
        <v>#REF!</v>
      </c>
      <c r="G806" s="507" t="s">
        <v>1580</v>
      </c>
      <c r="H806" s="497" t="str" cm="1">
        <f t="array" ref="H806">IF(Tabla1[[#This Row],[Código_Actividad]]="","",_xlfn.XLOOKUP(Tabla1[[#This Row],[Código_Actividad]],CodigoActividad,Tabla2[Actividades Programables Presupuestables],"",0))</f>
        <v>Capacitación de gestión de manejo de desechos hospitalarios.</v>
      </c>
      <c r="I806" s="498">
        <f>IFERROR(VLOOKUP('Formulario PPGR3'!$G806,'Formulario PPGR2'!$H$9:$V$721,15,FALSE),"")</f>
        <v>10</v>
      </c>
      <c r="J806" s="504" t="s">
        <v>2035</v>
      </c>
      <c r="K806" s="500" t="str">
        <f>IF(Tabla1[[#This Row],[Insumos]]="","",_xlfn.XLOOKUP(Tabla1[[#This Row],[Insumos]],Tabla10[Insumo],Tabla10[InsumoAbrev],"",0))</f>
        <v>lsEventosGenerales</v>
      </c>
      <c r="L806" s="501" t="s">
        <v>2037</v>
      </c>
      <c r="M806" s="499" t="str">
        <f>IF(Tabla1[[#This Row],[Descripción]]="","",_xlfn.XLOOKUP(Tabla1[[#This Row],[Descripción]],Tabla10[Descripción],Tabla10[Unidad de Medida],"",0))</f>
        <v>unidad</v>
      </c>
      <c r="N806" s="529">
        <f>+Tabla1[[#This Row],[Total de Actividades ]]</f>
        <v>10</v>
      </c>
      <c r="O806" s="511">
        <f>IF(Tabla1[[#This Row],[Descripción]]="","",_xlfn.XLOOKUP(Tabla1[[#This Row],[Descripción]],Tabla10[Descripción],Tabla10[Precio Unitario],0))</f>
        <v>220917.38</v>
      </c>
      <c r="P806" s="511">
        <f>IF(Tabla1[[#This Row],[Cantidad de Insumos]]="","",Tabla1[[#This Row],[Precio Unitario]]*Tabla1[[#This Row],[Cantidad de Insumos]])</f>
        <v>2209173.7999999998</v>
      </c>
      <c r="Q806" s="511" t="str">
        <f>IF(Tabla1[[#This Row],[Descripción]]="","",_xlfn.XLOOKUP(Tabla1[[#This Row],[Descripción]],Tabla10[Descripción],Tabla10[CODIGO PRESUPUESTARIO],0))</f>
        <v>2.2.8.6.01</v>
      </c>
      <c r="R806" s="500" t="s">
        <v>2001</v>
      </c>
    </row>
    <row r="807" spans="2:18" s="268" customFormat="1" ht="25.5">
      <c r="B807" s="190" t="e">
        <f>IF('Formulario PPGR3'!$G807="","",CONCATENATE('Formulario PPGR3'!$C807,".",'Formulario PPGR3'!$D807,".",'Formulario PPGR3'!$E807,".",'Formulario PPGR3'!$F807))</f>
        <v>#REF!</v>
      </c>
      <c r="C807" s="190" t="e">
        <f>IF('Formulario PPGR3'!$G807="","",'Formulario PPGR1'!#REF!)</f>
        <v>#REF!</v>
      </c>
      <c r="D807" s="190" t="e">
        <f>IF('Formulario PPGR3'!$G807="","",'Formulario PPGR1'!#REF!)</f>
        <v>#REF!</v>
      </c>
      <c r="E807" s="190" t="e">
        <f>IF('Formulario PPGR3'!$G807="","",'Formulario PPGR1'!#REF!)</f>
        <v>#REF!</v>
      </c>
      <c r="F807" s="190" t="e">
        <f>IF('Formulario PPGR3'!$G807="","",'Formulario PPGR1'!#REF!)</f>
        <v>#REF!</v>
      </c>
      <c r="G807" s="507" t="s">
        <v>1582</v>
      </c>
      <c r="H807" s="497" t="str" cm="1">
        <f t="array" ref="H807">IF(Tabla1[[#This Row],[Código_Actividad]]="","",_xlfn.XLOOKUP(Tabla1[[#This Row],[Código_Actividad]],CodigoActividad,Tabla2[Actividades Programables Presupuestables],"",0))</f>
        <v>Socialización del Manual de Salud Ambiental hospitalaria aprobado.</v>
      </c>
      <c r="I807" s="498">
        <f>IFERROR(VLOOKUP('Formulario PPGR3'!$G807,'Formulario PPGR2'!$H$9:$V$721,15,FALSE),"")</f>
        <v>10</v>
      </c>
      <c r="J807" s="504" t="s">
        <v>2035</v>
      </c>
      <c r="K807" s="500" t="str">
        <f>IF(Tabla1[[#This Row],[Insumos]]="","",_xlfn.XLOOKUP(Tabla1[[#This Row],[Insumos]],Tabla10[Insumo],Tabla10[InsumoAbrev],"",0))</f>
        <v>lsEventosGenerales</v>
      </c>
      <c r="L807" s="501" t="s">
        <v>2037</v>
      </c>
      <c r="M807" s="499" t="str">
        <f>IF(Tabla1[[#This Row],[Descripción]]="","",_xlfn.XLOOKUP(Tabla1[[#This Row],[Descripción]],Tabla10[Descripción],Tabla10[Unidad de Medida],"",0))</f>
        <v>unidad</v>
      </c>
      <c r="N807" s="529">
        <f>+Tabla1[[#This Row],[Total de Actividades ]]</f>
        <v>10</v>
      </c>
      <c r="O807" s="511">
        <f>IF(Tabla1[[#This Row],[Descripción]]="","",_xlfn.XLOOKUP(Tabla1[[#This Row],[Descripción]],Tabla10[Descripción],Tabla10[Precio Unitario],0))</f>
        <v>220917.38</v>
      </c>
      <c r="P807" s="511">
        <f>IF(Tabla1[[#This Row],[Cantidad de Insumos]]="","",Tabla1[[#This Row],[Precio Unitario]]*Tabla1[[#This Row],[Cantidad de Insumos]])</f>
        <v>2209173.7999999998</v>
      </c>
      <c r="Q807" s="511" t="str">
        <f>IF(Tabla1[[#This Row],[Descripción]]="","",_xlfn.XLOOKUP(Tabla1[[#This Row],[Descripción]],Tabla10[Descripción],Tabla10[CODIGO PRESUPUESTARIO],0))</f>
        <v>2.2.8.6.01</v>
      </c>
      <c r="R807" s="500" t="s">
        <v>2001</v>
      </c>
    </row>
    <row r="808" spans="2:18" s="268" customFormat="1" ht="63.75">
      <c r="B808" s="190" t="e">
        <f>IF('Formulario PPGR3'!$G808="","",CONCATENATE('Formulario PPGR3'!$C808,".",'Formulario PPGR3'!$D808,".",'Formulario PPGR3'!$E808,".",'Formulario PPGR3'!$F808))</f>
        <v>#REF!</v>
      </c>
      <c r="C808" s="190" t="e">
        <f>IF('Formulario PPGR3'!$G808="","",'Formulario PPGR1'!#REF!)</f>
        <v>#REF!</v>
      </c>
      <c r="D808" s="190" t="e">
        <f>IF('Formulario PPGR3'!$G808="","",'Formulario PPGR1'!#REF!)</f>
        <v>#REF!</v>
      </c>
      <c r="E808" s="190" t="e">
        <f>IF('Formulario PPGR3'!$G808="","",'Formulario PPGR1'!#REF!)</f>
        <v>#REF!</v>
      </c>
      <c r="F808" s="190" t="e">
        <f>IF('Formulario PPGR3'!$G808="","",'Formulario PPGR1'!#REF!)</f>
        <v>#REF!</v>
      </c>
      <c r="G808" s="507" t="s">
        <v>1584</v>
      </c>
      <c r="H808" s="497" t="str" cm="1">
        <f t="array" ref="H808">IF(Tabla1[[#This Row],[Código_Actividad]]="","",_xlfn.XLOOKUP(Tabla1[[#This Row],[Código_Actividad]],CodigoActividad,Tabla2[Actividades Programables Presupuestables],"",0))</f>
        <v>Evaluación de los procedimientos de bioseguridad hospitalaria en los centros priorizados (Agua, Gestión de Desecho, Lavado de manos, Equipo de protección, Ruidos, Control de Plagas e Interés del tomador de decisión).</v>
      </c>
      <c r="I808" s="498">
        <f>IFERROR(VLOOKUP('Formulario PPGR3'!$G808,'Formulario PPGR2'!$H$9:$V$721,15,FALSE),"")</f>
        <v>3</v>
      </c>
      <c r="J808" s="504" t="s">
        <v>2035</v>
      </c>
      <c r="K808" s="500" t="str">
        <f>IF(Tabla1[[#This Row],[Insumos]]="","",_xlfn.XLOOKUP(Tabla1[[#This Row],[Insumos]],Tabla10[Insumo],Tabla10[InsumoAbrev],"",0))</f>
        <v>lsEventosGenerales</v>
      </c>
      <c r="L808" s="501" t="s">
        <v>2074</v>
      </c>
      <c r="M808" s="499" t="str">
        <f>IF(Tabla1[[#This Row],[Descripción]]="","",_xlfn.XLOOKUP(Tabla1[[#This Row],[Descripción]],Tabla10[Descripción],Tabla10[Unidad de Medida],"",0))</f>
        <v>unidad</v>
      </c>
      <c r="N808" s="529">
        <f>+Tabla1[[#This Row],[Total de Actividades ]]</f>
        <v>3</v>
      </c>
      <c r="O808" s="511">
        <f>IF(Tabla1[[#This Row],[Descripción]]="","",_xlfn.XLOOKUP(Tabla1[[#This Row],[Descripción]],Tabla10[Descripción],Tabla10[Precio Unitario],0))</f>
        <v>7200</v>
      </c>
      <c r="P808" s="511">
        <f>IF(Tabla1[[#This Row],[Cantidad de Insumos]]="","",Tabla1[[#This Row],[Precio Unitario]]*Tabla1[[#This Row],[Cantidad de Insumos]])</f>
        <v>21600</v>
      </c>
      <c r="Q808" s="511" t="str">
        <f>IF(Tabla1[[#This Row],[Descripción]]="","",_xlfn.XLOOKUP(Tabla1[[#This Row],[Descripción]],Tabla10[Descripción],Tabla10[CODIGO PRESUPUESTARIO],0))</f>
        <v>2.2.8.6.01</v>
      </c>
      <c r="R808" s="500" t="s">
        <v>2001</v>
      </c>
    </row>
    <row r="809" spans="2:18" s="268" customFormat="1" ht="38.25">
      <c r="B809" s="190" t="e">
        <f>IF('Formulario PPGR3'!$G809="","",CONCATENATE('Formulario PPGR3'!$C809,".",'Formulario PPGR3'!$D809,".",'Formulario PPGR3'!$E809,".",'Formulario PPGR3'!$F809))</f>
        <v>#REF!</v>
      </c>
      <c r="C809" s="190" t="e">
        <f>IF('Formulario PPGR3'!$G809="","",'Formulario PPGR1'!#REF!)</f>
        <v>#REF!</v>
      </c>
      <c r="D809" s="190" t="e">
        <f>IF('Formulario PPGR3'!$G809="","",'Formulario PPGR1'!#REF!)</f>
        <v>#REF!</v>
      </c>
      <c r="E809" s="190" t="e">
        <f>IF('Formulario PPGR3'!$G809="","",'Formulario PPGR1'!#REF!)</f>
        <v>#REF!</v>
      </c>
      <c r="F809" s="190" t="e">
        <f>IF('Formulario PPGR3'!$G809="","",'Formulario PPGR1'!#REF!)</f>
        <v>#REF!</v>
      </c>
      <c r="G809" s="507" t="s">
        <v>1489</v>
      </c>
      <c r="H809" s="497" t="str" cm="1">
        <f t="array" ref="H809">IF(Tabla1[[#This Row],[Código_Actividad]]="","",_xlfn.XLOOKUP(Tabla1[[#This Row],[Código_Actividad]],CodigoActividad,Tabla2[Actividades Programables Presupuestables],"",0))</f>
        <v>Mesa Técnica interinstitucional con la SISALRIL para evaluar y dar seguimiento al cumplimiento de las normativas vigentes (relación comercial PSS y ARS).</v>
      </c>
      <c r="I809" s="498">
        <f>IFERROR(VLOOKUP('Formulario PPGR3'!$G809,'Formulario PPGR2'!$H$9:$V$721,15,FALSE),"")</f>
        <v>4</v>
      </c>
      <c r="J809" s="502" t="s">
        <v>2002</v>
      </c>
      <c r="K809" s="500" t="str">
        <f>IF(Tabla1[[#This Row],[Insumos]]="","",_xlfn.XLOOKUP(Tabla1[[#This Row],[Insumos]],Tabla10[Insumo],Tabla10[InsumoAbrev],"",0))</f>
        <v>lsGasoil</v>
      </c>
      <c r="L809" s="501" t="s">
        <v>2080</v>
      </c>
      <c r="M809" s="499" t="str">
        <f>IF(Tabla1[[#This Row],[Descripción]]="","",_xlfn.XLOOKUP(Tabla1[[#This Row],[Descripción]],Tabla10[Descripción],Tabla10[Unidad de Medida],"",0))</f>
        <v>unidad</v>
      </c>
      <c r="N809" s="509">
        <v>4</v>
      </c>
      <c r="O809" s="511">
        <f>IF(Tabla1[[#This Row],[Descripción]]="","",_xlfn.XLOOKUP(Tabla1[[#This Row],[Descripción]],Tabla10[Descripción],Tabla10[Precio Unitario],0))</f>
        <v>500</v>
      </c>
      <c r="P809" s="511">
        <f>IF(Tabla1[[#This Row],[Cantidad de Insumos]]="","",Tabla1[[#This Row],[Precio Unitario]]*Tabla1[[#This Row],[Cantidad de Insumos]])</f>
        <v>2000</v>
      </c>
      <c r="Q809" s="511" t="str">
        <f>IF(Tabla1[[#This Row],[Descripción]]="","",_xlfn.XLOOKUP(Tabla1[[#This Row],[Descripción]],Tabla10[Descripción],Tabla10[CODIGO PRESUPUESTARIO],0))</f>
        <v xml:space="preserve">2.3.7.1.02 </v>
      </c>
      <c r="R809" s="500" t="s">
        <v>2001</v>
      </c>
    </row>
    <row r="810" spans="2:18" s="268" customFormat="1" ht="38.25">
      <c r="B810" s="190" t="e">
        <f>IF('Formulario PPGR3'!$G810="","",CONCATENATE('Formulario PPGR3'!$C810,".",'Formulario PPGR3'!$D810,".",'Formulario PPGR3'!$E810,".",'Formulario PPGR3'!$F810))</f>
        <v>#REF!</v>
      </c>
      <c r="C810" s="190" t="e">
        <f>IF('Formulario PPGR3'!$G810="","",'Formulario PPGR1'!#REF!)</f>
        <v>#REF!</v>
      </c>
      <c r="D810" s="190" t="e">
        <f>IF('Formulario PPGR3'!$G810="","",'Formulario PPGR1'!#REF!)</f>
        <v>#REF!</v>
      </c>
      <c r="E810" s="190" t="e">
        <f>IF('Formulario PPGR3'!$G810="","",'Formulario PPGR1'!#REF!)</f>
        <v>#REF!</v>
      </c>
      <c r="F810" s="190" t="e">
        <f>IF('Formulario PPGR3'!$G810="","",'Formulario PPGR1'!#REF!)</f>
        <v>#REF!</v>
      </c>
      <c r="G810" s="507" t="s">
        <v>1491</v>
      </c>
      <c r="H810" s="497" t="str" cm="1">
        <f t="array" ref="H810">IF(Tabla1[[#This Row],[Código_Actividad]]="","",_xlfn.XLOOKUP(Tabla1[[#This Row],[Código_Actividad]],CodigoActividad,Tabla2[Actividades Programables Presupuestables],"",0))</f>
        <v>Gestión y seguimiento al  proceso de contratación de ARS privadas en los centros pertenecientes a la red pública de salud.</v>
      </c>
      <c r="I810" s="498">
        <f>IFERROR(VLOOKUP('Formulario PPGR3'!$G810,'Formulario PPGR2'!$H$9:$V$721,15,FALSE),"")</f>
        <v>4</v>
      </c>
      <c r="J810" s="502" t="s">
        <v>2002</v>
      </c>
      <c r="K810" s="500" t="str">
        <f>IF(Tabla1[[#This Row],[Insumos]]="","",_xlfn.XLOOKUP(Tabla1[[#This Row],[Insumos]],Tabla10[Insumo],Tabla10[InsumoAbrev],"",0))</f>
        <v>lsGasoil</v>
      </c>
      <c r="L810" s="501" t="s">
        <v>2081</v>
      </c>
      <c r="M810" s="499" t="str">
        <f>IF(Tabla1[[#This Row],[Descripción]]="","",_xlfn.XLOOKUP(Tabla1[[#This Row],[Descripción]],Tabla10[Descripción],Tabla10[Unidad de Medida],"",0))</f>
        <v>unidad</v>
      </c>
      <c r="N810" s="509">
        <v>4</v>
      </c>
      <c r="O810" s="511">
        <f>IF(Tabla1[[#This Row],[Descripción]]="","",_xlfn.XLOOKUP(Tabla1[[#This Row],[Descripción]],Tabla10[Descripción],Tabla10[Precio Unitario],0))</f>
        <v>1000</v>
      </c>
      <c r="P810" s="511">
        <f>IF(Tabla1[[#This Row],[Cantidad de Insumos]]="","",Tabla1[[#This Row],[Precio Unitario]]*Tabla1[[#This Row],[Cantidad de Insumos]])</f>
        <v>4000</v>
      </c>
      <c r="Q810" s="511" t="str">
        <f>IF(Tabla1[[#This Row],[Descripción]]="","",_xlfn.XLOOKUP(Tabla1[[#This Row],[Descripción]],Tabla10[Descripción],Tabla10[CODIGO PRESUPUESTARIO],0))</f>
        <v xml:space="preserve">2.3.7.1.02 </v>
      </c>
      <c r="R810" s="500" t="s">
        <v>2001</v>
      </c>
    </row>
    <row r="811" spans="2:18" s="268" customFormat="1" ht="38.25">
      <c r="B811" s="190" t="e">
        <f>IF('Formulario PPGR3'!$G811="","",CONCATENATE('Formulario PPGR3'!$C811,".",'Formulario PPGR3'!$D811,".",'Formulario PPGR3'!$E811,".",'Formulario PPGR3'!$F811))</f>
        <v>#REF!</v>
      </c>
      <c r="C811" s="190" t="e">
        <f>IF('Formulario PPGR3'!$G811="","",'Formulario PPGR1'!#REF!)</f>
        <v>#REF!</v>
      </c>
      <c r="D811" s="190" t="e">
        <f>IF('Formulario PPGR3'!$G811="","",'Formulario PPGR1'!#REF!)</f>
        <v>#REF!</v>
      </c>
      <c r="E811" s="190" t="e">
        <f>IF('Formulario PPGR3'!$G811="","",'Formulario PPGR1'!#REF!)</f>
        <v>#REF!</v>
      </c>
      <c r="F811" s="190" t="e">
        <f>IF('Formulario PPGR3'!$G811="","",'Formulario PPGR1'!#REF!)</f>
        <v>#REF!</v>
      </c>
      <c r="G811" s="507" t="s">
        <v>1496</v>
      </c>
      <c r="H811" s="497" t="str" cm="1">
        <f t="array" ref="H811">IF(Tabla1[[#This Row],[Código_Actividad]]="","",_xlfn.XLOOKUP(Tabla1[[#This Row],[Código_Actividad]],CodigoActividad,Tabla2[Actividades Programables Presupuestables],"",0))</f>
        <v xml:space="preserve">Capacitación sobre el uso de los códigos ARS y el correcto llenado de la herramienta de captacion de recursos ARS privado. </v>
      </c>
      <c r="I811" s="498">
        <f>IFERROR(VLOOKUP('Formulario PPGR3'!$G811,'Formulario PPGR2'!$H$9:$V$721,15,FALSE),"")</f>
        <v>4</v>
      </c>
      <c r="J811" s="504" t="s">
        <v>2035</v>
      </c>
      <c r="K811" s="500" t="str">
        <f>IF(Tabla1[[#This Row],[Insumos]]="","",_xlfn.XLOOKUP(Tabla1[[#This Row],[Insumos]],Tabla10[Insumo],Tabla10[InsumoAbrev],"",0))</f>
        <v>lsEventosGenerales</v>
      </c>
      <c r="L811" s="501" t="s">
        <v>2037</v>
      </c>
      <c r="M811" s="499" t="str">
        <f>IF(Tabla1[[#This Row],[Descripción]]="","",_xlfn.XLOOKUP(Tabla1[[#This Row],[Descripción]],Tabla10[Descripción],Tabla10[Unidad de Medida],"",0))</f>
        <v>unidad</v>
      </c>
      <c r="N811" s="509">
        <v>4</v>
      </c>
      <c r="O811" s="511">
        <f>IF(Tabla1[[#This Row],[Descripción]]="","",_xlfn.XLOOKUP(Tabla1[[#This Row],[Descripción]],Tabla10[Descripción],Tabla10[Precio Unitario],0))</f>
        <v>220917.38</v>
      </c>
      <c r="P811" s="511">
        <f>IF(Tabla1[[#This Row],[Cantidad de Insumos]]="","",Tabla1[[#This Row],[Precio Unitario]]*Tabla1[[#This Row],[Cantidad de Insumos]])</f>
        <v>883669.52</v>
      </c>
      <c r="Q811" s="511" t="str">
        <f>IF(Tabla1[[#This Row],[Descripción]]="","",_xlfn.XLOOKUP(Tabla1[[#This Row],[Descripción]],Tabla10[Descripción],Tabla10[CODIGO PRESUPUESTARIO],0))</f>
        <v>2.2.8.6.01</v>
      </c>
      <c r="R811" s="500" t="s">
        <v>2001</v>
      </c>
    </row>
    <row r="812" spans="2:18" s="268" customFormat="1" ht="38.25">
      <c r="B812" s="190" t="e">
        <f>IF('Formulario PPGR3'!$G812="","",CONCATENATE('Formulario PPGR3'!$C812,".",'Formulario PPGR3'!$D812,".",'Formulario PPGR3'!$E812,".",'Formulario PPGR3'!$F812))</f>
        <v>#REF!</v>
      </c>
      <c r="C812" s="190" t="e">
        <f>IF('Formulario PPGR3'!$G812="","",'Formulario PPGR1'!#REF!)</f>
        <v>#REF!</v>
      </c>
      <c r="D812" s="190" t="e">
        <f>IF('Formulario PPGR3'!$G812="","",'Formulario PPGR1'!#REF!)</f>
        <v>#REF!</v>
      </c>
      <c r="E812" s="190" t="e">
        <f>IF('Formulario PPGR3'!$G812="","",'Formulario PPGR1'!#REF!)</f>
        <v>#REF!</v>
      </c>
      <c r="F812" s="190" t="e">
        <f>IF('Formulario PPGR3'!$G812="","",'Formulario PPGR1'!#REF!)</f>
        <v>#REF!</v>
      </c>
      <c r="G812" s="507" t="s">
        <v>1502</v>
      </c>
      <c r="H812" s="497" t="str" cm="1">
        <f t="array" ref="H812">IF(Tabla1[[#This Row],[Código_Actividad]]="","",_xlfn.XLOOKUP(Tabla1[[#This Row],[Código_Actividad]],CodigoActividad,Tabla2[Actividades Programables Presupuestables],"",0))</f>
        <v>Implementación del proceso de prefactura en centros priorizados  para el fortalecimiento del proceso de gestión.</v>
      </c>
      <c r="I812" s="498">
        <f>IFERROR(VLOOKUP('Formulario PPGR3'!$G812,'Formulario PPGR2'!$H$9:$V$721,15,FALSE),"")</f>
        <v>3</v>
      </c>
      <c r="J812" s="502" t="s">
        <v>2035</v>
      </c>
      <c r="K812" s="500" t="str">
        <f>IF(Tabla1[[#This Row],[Insumos]]="","",_xlfn.XLOOKUP(Tabla1[[#This Row],[Insumos]],Tabla10[Insumo],Tabla10[InsumoAbrev],"",0))</f>
        <v>lsEventosGenerales</v>
      </c>
      <c r="L812" s="501" t="s">
        <v>2074</v>
      </c>
      <c r="M812" s="499" t="str">
        <f>IF(Tabla1[[#This Row],[Descripción]]="","",_xlfn.XLOOKUP(Tabla1[[#This Row],[Descripción]],Tabla10[Descripción],Tabla10[Unidad de Medida],"",0))</f>
        <v>unidad</v>
      </c>
      <c r="N812" s="509">
        <v>10</v>
      </c>
      <c r="O812" s="511">
        <f>IF(Tabla1[[#This Row],[Descripción]]="","",_xlfn.XLOOKUP(Tabla1[[#This Row],[Descripción]],Tabla10[Descripción],Tabla10[Precio Unitario],0))</f>
        <v>7200</v>
      </c>
      <c r="P812" s="511">
        <f>IF(Tabla1[[#This Row],[Cantidad de Insumos]]="","",Tabla1[[#This Row],[Precio Unitario]]*Tabla1[[#This Row],[Cantidad de Insumos]])</f>
        <v>72000</v>
      </c>
      <c r="Q812" s="511" t="str">
        <f>IF(Tabla1[[#This Row],[Descripción]]="","",_xlfn.XLOOKUP(Tabla1[[#This Row],[Descripción]],Tabla10[Descripción],Tabla10[CODIGO PRESUPUESTARIO],0))</f>
        <v>2.2.8.6.01</v>
      </c>
      <c r="R812" s="500" t="s">
        <v>2001</v>
      </c>
    </row>
    <row r="813" spans="2:18" s="268" customFormat="1" ht="25.5">
      <c r="B813" s="190" t="e">
        <f>IF('Formulario PPGR3'!$G813="","",CONCATENATE('Formulario PPGR3'!$C813,".",'Formulario PPGR3'!$D813,".",'Formulario PPGR3'!$E813,".",'Formulario PPGR3'!$F813))</f>
        <v>#REF!</v>
      </c>
      <c r="C813" s="190" t="e">
        <f>IF('Formulario PPGR3'!$G813="","",'Formulario PPGR1'!#REF!)</f>
        <v>#REF!</v>
      </c>
      <c r="D813" s="190" t="e">
        <f>IF('Formulario PPGR3'!$G813="","",'Formulario PPGR1'!#REF!)</f>
        <v>#REF!</v>
      </c>
      <c r="E813" s="190" t="e">
        <f>IF('Formulario PPGR3'!$G813="","",'Formulario PPGR1'!#REF!)</f>
        <v>#REF!</v>
      </c>
      <c r="F813" s="190" t="e">
        <f>IF('Formulario PPGR3'!$G813="","",'Formulario PPGR1'!#REF!)</f>
        <v>#REF!</v>
      </c>
      <c r="G813" s="507" t="s">
        <v>1508</v>
      </c>
      <c r="H813" s="497" t="str" cm="1">
        <f t="array" ref="H813">IF(Tabla1[[#This Row],[Código_Actividad]]="","",_xlfn.XLOOKUP(Tabla1[[#This Row],[Código_Actividad]],CodigoActividad,Tabla2[Actividades Programables Presupuestables],"",0))</f>
        <v>Encuentro con los SRS y sus CEAS, a fin de socializar el comportamiento de las glosas y objeciones médicas.</v>
      </c>
      <c r="I813" s="498">
        <f>IFERROR(VLOOKUP('Formulario PPGR3'!$G813,'Formulario PPGR2'!$H$9:$V$721,15,FALSE),"")</f>
        <v>10</v>
      </c>
      <c r="J813" s="504" t="s">
        <v>2035</v>
      </c>
      <c r="K813" s="500" t="str">
        <f>IF(Tabla1[[#This Row],[Insumos]]="","",_xlfn.XLOOKUP(Tabla1[[#This Row],[Insumos]],Tabla10[Insumo],Tabla10[InsumoAbrev],"",0))</f>
        <v>lsEventosGenerales</v>
      </c>
      <c r="L813" s="501" t="s">
        <v>2037</v>
      </c>
      <c r="M813" s="499" t="str">
        <f>IF(Tabla1[[#This Row],[Descripción]]="","",_xlfn.XLOOKUP(Tabla1[[#This Row],[Descripción]],Tabla10[Descripción],Tabla10[Unidad de Medida],"",0))</f>
        <v>unidad</v>
      </c>
      <c r="N813" s="509">
        <v>10</v>
      </c>
      <c r="O813" s="511">
        <f>IF(Tabla1[[#This Row],[Descripción]]="","",_xlfn.XLOOKUP(Tabla1[[#This Row],[Descripción]],Tabla10[Descripción],Tabla10[Precio Unitario],0))</f>
        <v>220917.38</v>
      </c>
      <c r="P813" s="511">
        <f>IF(Tabla1[[#This Row],[Cantidad de Insumos]]="","",Tabla1[[#This Row],[Precio Unitario]]*Tabla1[[#This Row],[Cantidad de Insumos]])</f>
        <v>2209173.7999999998</v>
      </c>
      <c r="Q813" s="511" t="str">
        <f>IF(Tabla1[[#This Row],[Descripción]]="","",_xlfn.XLOOKUP(Tabla1[[#This Row],[Descripción]],Tabla10[Descripción],Tabla10[CODIGO PRESUPUESTARIO],0))</f>
        <v>2.2.8.6.01</v>
      </c>
      <c r="R813" s="500" t="s">
        <v>2001</v>
      </c>
    </row>
    <row r="814" spans="2:18" s="268" customFormat="1" ht="38.25">
      <c r="B814" s="190" t="e">
        <f>IF('Formulario PPGR3'!$G814="","",CONCATENATE('Formulario PPGR3'!$C814,".",'Formulario PPGR3'!$D814,".",'Formulario PPGR3'!$E814,".",'Formulario PPGR3'!$F814))</f>
        <v>#REF!</v>
      </c>
      <c r="C814" s="190" t="e">
        <f>IF('Formulario PPGR3'!$G814="","",'Formulario PPGR1'!#REF!)</f>
        <v>#REF!</v>
      </c>
      <c r="D814" s="190" t="e">
        <f>IF('Formulario PPGR3'!$G814="","",'Formulario PPGR1'!#REF!)</f>
        <v>#REF!</v>
      </c>
      <c r="E814" s="190" t="e">
        <f>IF('Formulario PPGR3'!$G814="","",'Formulario PPGR1'!#REF!)</f>
        <v>#REF!</v>
      </c>
      <c r="F814" s="190" t="e">
        <f>IF('Formulario PPGR3'!$G814="","",'Formulario PPGR1'!#REF!)</f>
        <v>#REF!</v>
      </c>
      <c r="G814" s="507" t="s">
        <v>869</v>
      </c>
      <c r="H814" s="497" t="str" cm="1">
        <f t="array" ref="H814">IF(Tabla1[[#This Row],[Código_Actividad]]="","",_xlfn.XLOOKUP(Tabla1[[#This Row],[Código_Actividad]],CodigoActividad,Tabla2[Actividades Programables Presupuestables],"",0))</f>
        <v>Simposio sobre  los resultados de la evaluación a la calidad de los servicios de nutrición.</v>
      </c>
      <c r="I814" s="498">
        <f>IFERROR(VLOOKUP('Formulario PPGR3'!$G814,'Formulario PPGR2'!$H$9:$V$721,15,FALSE),"")</f>
        <v>1</v>
      </c>
      <c r="J814" s="502" t="s">
        <v>1999</v>
      </c>
      <c r="K814" s="500" t="str">
        <f>IF(Tabla1[[#This Row],[Insumos]]="","",_xlfn.XLOOKUP(Tabla1[[#This Row],[Insumos]],Tabla10[Insumo],Tabla10[InsumoAbrev],"",0))</f>
        <v>lsAlimentosyBebidas</v>
      </c>
      <c r="L814" s="501" t="s">
        <v>2050</v>
      </c>
      <c r="M814" s="499" t="str">
        <f>IF(Tabla1[[#This Row],[Descripción]]="","",_xlfn.XLOOKUP(Tabla1[[#This Row],[Descripción]],Tabla10[Descripción],Tabla10[Unidad de Medida],"",0))</f>
        <v>unidad</v>
      </c>
      <c r="N814" s="509">
        <v>1</v>
      </c>
      <c r="O814" s="511">
        <f>IF(Tabla1[[#This Row],[Descripción]]="","",_xlfn.XLOOKUP(Tabla1[[#This Row],[Descripción]],Tabla10[Descripción],Tabla10[Precio Unitario],0))</f>
        <v>50380.1</v>
      </c>
      <c r="P814" s="511">
        <f>IF(Tabla1[[#This Row],[Cantidad de Insumos]]="","",Tabla1[[#This Row],[Precio Unitario]]*Tabla1[[#This Row],[Cantidad de Insumos]])</f>
        <v>50380.1</v>
      </c>
      <c r="Q814" s="511" t="str">
        <f>IF(Tabla1[[#This Row],[Descripción]]="","",_xlfn.XLOOKUP(Tabla1[[#This Row],[Descripción]],Tabla10[Descripción],Tabla10[CODIGO PRESUPUESTARIO],0))</f>
        <v>2.3.1.1.01</v>
      </c>
      <c r="R814" s="500" t="s">
        <v>2001</v>
      </c>
    </row>
    <row r="815" spans="2:18" s="268" customFormat="1">
      <c r="B815" s="190" t="str">
        <f>IF('Formulario PPGR3'!$G815="","",CONCATENATE('Formulario PPGR3'!$C815,".",'Formulario PPGR3'!$D815,".",'Formulario PPGR3'!$E815,".",'Formulario PPGR3'!$F815))</f>
        <v/>
      </c>
      <c r="C815" s="190"/>
      <c r="D815" s="190"/>
      <c r="E815" s="190" t="str">
        <f>IF('Formulario PPGR3'!$G815="","",'Formulario PPGR1'!#REF!)</f>
        <v/>
      </c>
      <c r="F815" s="190" t="str">
        <f>IF('Formulario PPGR3'!$G815="","",'Formulario PPGR1'!#REF!)</f>
        <v/>
      </c>
      <c r="G815" s="507"/>
      <c r="H815" s="497" t="str" cm="1">
        <f t="array" ref="H815">IF(Tabla1[[#This Row],[Código_Actividad]]="","",_xlfn.XLOOKUP(Tabla1[[#This Row],[Código_Actividad]],CodigoActividad,Tabla2[Actividades Programables Presupuestables],"",0))</f>
        <v/>
      </c>
      <c r="I815" s="498" t="str">
        <f>IFERROR(VLOOKUP('Formulario PPGR3'!$G815,'Formulario PPGR2'!$H$9:$V$721,15,FALSE),"")</f>
        <v/>
      </c>
      <c r="J815" s="502"/>
      <c r="K815" s="502" t="str">
        <f>IF(Tabla1[[#This Row],[Insumos]]="","",_xlfn.XLOOKUP(Tabla1[[#This Row],[Insumos]],Tabla10[Insumo],Tabla10[InsumoAbrev],"",0))</f>
        <v/>
      </c>
      <c r="L815" s="504"/>
      <c r="M815" s="190" t="str">
        <f>IF(Tabla1[[#This Row],[Descripción]]="","",_xlfn.XLOOKUP(Tabla1[[#This Row],[Descripción]],Tabla10[Descripción],Tabla10[Unidad de Medida],"",0))</f>
        <v/>
      </c>
      <c r="N815" s="509"/>
      <c r="O815" s="510" t="str">
        <f>IF(Tabla1[[#This Row],[Descripción]]="","",_xlfn.XLOOKUP(Tabla1[[#This Row],[Descripción]],Tabla10[Descripción],Tabla10[Precio Unitario],0))</f>
        <v/>
      </c>
      <c r="P815" s="511" t="str">
        <f>IF(Tabla1[[#This Row],[Cantidad de Insumos]]="","",Tabla1[[#This Row],[Precio Unitario]]*Tabla1[[#This Row],[Cantidad de Insumos]])</f>
        <v/>
      </c>
      <c r="Q815" s="510" t="str">
        <f>IF(Tabla1[[#This Row],[Descripción]]="","",_xlfn.XLOOKUP(Tabla1[[#This Row],[Descripción]],Tabla10[Descripción],Tabla10[CODIGO PRESUPUESTARIO],0))</f>
        <v/>
      </c>
      <c r="R815" s="502"/>
    </row>
    <row r="816" spans="2:18" s="268" customFormat="1">
      <c r="B816" s="190" t="str">
        <f>IF('Formulario PPGR3'!$G816="","",CONCATENATE('Formulario PPGR3'!$C816,".",'Formulario PPGR3'!$D816,".",'Formulario PPGR3'!$E816,".",'Formulario PPGR3'!$F816))</f>
        <v/>
      </c>
      <c r="C816" s="190"/>
      <c r="D816" s="190"/>
      <c r="E816" s="190" t="str">
        <f>IF('Formulario PPGR3'!$G816="","",'Formulario PPGR1'!#REF!)</f>
        <v/>
      </c>
      <c r="F816" s="190" t="str">
        <f>IF('Formulario PPGR3'!$G816="","",'Formulario PPGR1'!#REF!)</f>
        <v/>
      </c>
      <c r="G816" s="507"/>
      <c r="H816" s="497" t="str" cm="1">
        <f t="array" ref="H816">IF(Tabla1[[#This Row],[Código_Actividad]]="","",_xlfn.XLOOKUP(Tabla1[[#This Row],[Código_Actividad]],CodigoActividad,Tabla2[Actividades Programables Presupuestables],"",0))</f>
        <v/>
      </c>
      <c r="I816" s="498" t="str">
        <f>IFERROR(VLOOKUP('Formulario PPGR3'!$G816,'Formulario PPGR2'!$H$9:$V$721,15,FALSE),"")</f>
        <v/>
      </c>
      <c r="J816" s="502"/>
      <c r="K816" s="502" t="str">
        <f>IF(Tabla1[[#This Row],[Insumos]]="","",_xlfn.XLOOKUP(Tabla1[[#This Row],[Insumos]],Tabla10[Insumo],Tabla10[InsumoAbrev],"",0))</f>
        <v/>
      </c>
      <c r="L816" s="504"/>
      <c r="M816" s="190" t="str">
        <f>IF(Tabla1[[#This Row],[Descripción]]="","",_xlfn.XLOOKUP(Tabla1[[#This Row],[Descripción]],Tabla10[Descripción],Tabla10[Unidad de Medida],"",0))</f>
        <v/>
      </c>
      <c r="N816" s="509"/>
      <c r="O816" s="510" t="str">
        <f>IF(Tabla1[[#This Row],[Descripción]]="","",_xlfn.XLOOKUP(Tabla1[[#This Row],[Descripción]],Tabla10[Descripción],Tabla10[Precio Unitario],0))</f>
        <v/>
      </c>
      <c r="P816" s="511" t="str">
        <f>IF(Tabla1[[#This Row],[Cantidad de Insumos]]="","",Tabla1[[#This Row],[Precio Unitario]]*Tabla1[[#This Row],[Cantidad de Insumos]])</f>
        <v/>
      </c>
      <c r="Q816" s="510" t="str">
        <f>IF(Tabla1[[#This Row],[Descripción]]="","",_xlfn.XLOOKUP(Tabla1[[#This Row],[Descripción]],Tabla10[Descripción],Tabla10[CODIGO PRESUPUESTARIO],0))</f>
        <v/>
      </c>
      <c r="R816" s="502"/>
    </row>
    <row r="817" spans="2:18" s="268" customFormat="1">
      <c r="B817" s="190" t="str">
        <f>IF('Formulario PPGR3'!$G817="","",CONCATENATE('Formulario PPGR3'!$C817,".",'Formulario PPGR3'!$D817,".",'Formulario PPGR3'!$E817,".",'Formulario PPGR3'!$F817))</f>
        <v/>
      </c>
      <c r="C817" s="190"/>
      <c r="D817" s="190"/>
      <c r="E817" s="190" t="str">
        <f>IF('Formulario PPGR3'!$G817="","",'Formulario PPGR1'!#REF!)</f>
        <v/>
      </c>
      <c r="F817" s="190" t="str">
        <f>IF('Formulario PPGR3'!$G817="","",'Formulario PPGR1'!#REF!)</f>
        <v/>
      </c>
      <c r="G817" s="507"/>
      <c r="H817" s="497" t="str" cm="1">
        <f t="array" ref="H817">IF(Tabla1[[#This Row],[Código_Actividad]]="","",_xlfn.XLOOKUP(Tabla1[[#This Row],[Código_Actividad]],CodigoActividad,Tabla2[Actividades Programables Presupuestables],"",0))</f>
        <v/>
      </c>
      <c r="I817" s="498" t="str">
        <f>IFERROR(VLOOKUP('Formulario PPGR3'!$G817,'Formulario PPGR2'!$H$9:$V$721,15,FALSE),"")</f>
        <v/>
      </c>
      <c r="J817" s="502"/>
      <c r="K817" s="502" t="str">
        <f>IF(Tabla1[[#This Row],[Insumos]]="","",_xlfn.XLOOKUP(Tabla1[[#This Row],[Insumos]],Tabla10[Insumo],Tabla10[InsumoAbrev],"",0))</f>
        <v/>
      </c>
      <c r="L817" s="504"/>
      <c r="M817" s="190" t="str">
        <f>IF(Tabla1[[#This Row],[Descripción]]="","",_xlfn.XLOOKUP(Tabla1[[#This Row],[Descripción]],Tabla10[Descripción],Tabla10[Unidad de Medida],"",0))</f>
        <v/>
      </c>
      <c r="N817" s="509"/>
      <c r="O817" s="510" t="str">
        <f>IF(Tabla1[[#This Row],[Descripción]]="","",_xlfn.XLOOKUP(Tabla1[[#This Row],[Descripción]],Tabla10[Descripción],Tabla10[Precio Unitario],0))</f>
        <v/>
      </c>
      <c r="P817" s="511" t="str">
        <f>IF(Tabla1[[#This Row],[Cantidad de Insumos]]="","",Tabla1[[#This Row],[Precio Unitario]]*Tabla1[[#This Row],[Cantidad de Insumos]])</f>
        <v/>
      </c>
      <c r="Q817" s="510" t="str">
        <f>IF(Tabla1[[#This Row],[Descripción]]="","",_xlfn.XLOOKUP(Tabla1[[#This Row],[Descripción]],Tabla10[Descripción],Tabla10[CODIGO PRESUPUESTARIO],0))</f>
        <v/>
      </c>
      <c r="R817" s="502"/>
    </row>
    <row r="818" spans="2:18" s="268" customFormat="1">
      <c r="B818" s="190" t="str">
        <f>IF('Formulario PPGR3'!$G818="","",CONCATENATE('Formulario PPGR3'!$C818,".",'Formulario PPGR3'!$D818,".",'Formulario PPGR3'!$E818,".",'Formulario PPGR3'!$F818))</f>
        <v/>
      </c>
      <c r="C818" s="190"/>
      <c r="D818" s="190"/>
      <c r="E818" s="190" t="str">
        <f>IF('Formulario PPGR3'!$G818="","",'Formulario PPGR1'!#REF!)</f>
        <v/>
      </c>
      <c r="F818" s="190" t="str">
        <f>IF('Formulario PPGR3'!$G818="","",'Formulario PPGR1'!#REF!)</f>
        <v/>
      </c>
      <c r="G818" s="507"/>
      <c r="H818" s="497" t="str" cm="1">
        <f t="array" ref="H818">IF(Tabla1[[#This Row],[Código_Actividad]]="","",_xlfn.XLOOKUP(Tabla1[[#This Row],[Código_Actividad]],CodigoActividad,Tabla2[Actividades Programables Presupuestables],"",0))</f>
        <v/>
      </c>
      <c r="I818" s="498" t="str">
        <f>IFERROR(VLOOKUP('Formulario PPGR3'!$G818,'Formulario PPGR2'!$H$9:$V$721,15,FALSE),"")</f>
        <v/>
      </c>
      <c r="J818" s="502"/>
      <c r="K818" s="502" t="str">
        <f>IF(Tabla1[[#This Row],[Insumos]]="","",_xlfn.XLOOKUP(Tabla1[[#This Row],[Insumos]],Tabla10[Insumo],Tabla10[InsumoAbrev],"",0))</f>
        <v/>
      </c>
      <c r="L818" s="504"/>
      <c r="M818" s="190" t="str">
        <f>IF(Tabla1[[#This Row],[Descripción]]="","",_xlfn.XLOOKUP(Tabla1[[#This Row],[Descripción]],Tabla10[Descripción],Tabla10[Unidad de Medida],"",0))</f>
        <v/>
      </c>
      <c r="N818" s="509"/>
      <c r="O818" s="510" t="str">
        <f>IF(Tabla1[[#This Row],[Descripción]]="","",_xlfn.XLOOKUP(Tabla1[[#This Row],[Descripción]],Tabla10[Descripción],Tabla10[Precio Unitario],0))</f>
        <v/>
      </c>
      <c r="P818" s="511" t="str">
        <f>IF(Tabla1[[#This Row],[Cantidad de Insumos]]="","",Tabla1[[#This Row],[Precio Unitario]]*Tabla1[[#This Row],[Cantidad de Insumos]])</f>
        <v/>
      </c>
      <c r="Q818" s="510" t="str">
        <f>IF(Tabla1[[#This Row],[Descripción]]="","",_xlfn.XLOOKUP(Tabla1[[#This Row],[Descripción]],Tabla10[Descripción],Tabla10[CODIGO PRESUPUESTARIO],0))</f>
        <v/>
      </c>
      <c r="R818" s="502"/>
    </row>
    <row r="819" spans="2:18" s="268" customFormat="1">
      <c r="B819" s="190" t="str">
        <f>IF('Formulario PPGR3'!$G819="","",CONCATENATE('Formulario PPGR3'!$C819,".",'Formulario PPGR3'!$D819,".",'Formulario PPGR3'!$E819,".",'Formulario PPGR3'!$F819))</f>
        <v/>
      </c>
      <c r="C819" s="190"/>
      <c r="D819" s="190"/>
      <c r="E819" s="190" t="str">
        <f>IF('Formulario PPGR3'!$G819="","",'Formulario PPGR1'!#REF!)</f>
        <v/>
      </c>
      <c r="F819" s="190" t="str">
        <f>IF('Formulario PPGR3'!$G819="","",'Formulario PPGR1'!#REF!)</f>
        <v/>
      </c>
      <c r="G819" s="507"/>
      <c r="H819" s="497" t="str" cm="1">
        <f t="array" ref="H819">IF(Tabla1[[#This Row],[Código_Actividad]]="","",_xlfn.XLOOKUP(Tabla1[[#This Row],[Código_Actividad]],CodigoActividad,Tabla2[Actividades Programables Presupuestables],"",0))</f>
        <v/>
      </c>
      <c r="I819" s="498" t="str">
        <f>IFERROR(VLOOKUP('Formulario PPGR3'!$G819,'Formulario PPGR2'!$H$9:$V$721,15,FALSE),"")</f>
        <v/>
      </c>
      <c r="J819" s="502"/>
      <c r="K819" s="502" t="str">
        <f>IF(Tabla1[[#This Row],[Insumos]]="","",_xlfn.XLOOKUP(Tabla1[[#This Row],[Insumos]],Tabla10[Insumo],Tabla10[InsumoAbrev],"",0))</f>
        <v/>
      </c>
      <c r="L819" s="504"/>
      <c r="M819" s="190" t="str">
        <f>IF(Tabla1[[#This Row],[Descripción]]="","",_xlfn.XLOOKUP(Tabla1[[#This Row],[Descripción]],Tabla10[Descripción],Tabla10[Unidad de Medida],"",0))</f>
        <v/>
      </c>
      <c r="N819" s="509"/>
      <c r="O819" s="510" t="str">
        <f>IF(Tabla1[[#This Row],[Descripción]]="","",_xlfn.XLOOKUP(Tabla1[[#This Row],[Descripción]],Tabla10[Descripción],Tabla10[Precio Unitario],0))</f>
        <v/>
      </c>
      <c r="P819" s="511" t="str">
        <f>IF(Tabla1[[#This Row],[Cantidad de Insumos]]="","",Tabla1[[#This Row],[Precio Unitario]]*Tabla1[[#This Row],[Cantidad de Insumos]])</f>
        <v/>
      </c>
      <c r="Q819" s="510" t="str">
        <f>IF(Tabla1[[#This Row],[Descripción]]="","",_xlfn.XLOOKUP(Tabla1[[#This Row],[Descripción]],Tabla10[Descripción],Tabla10[CODIGO PRESUPUESTARIO],0))</f>
        <v/>
      </c>
      <c r="R819" s="502"/>
    </row>
    <row r="820" spans="2:18">
      <c r="B820" s="190" t="str">
        <f>IF('Formulario PPGR3'!$G820="","",CONCATENATE('Formulario PPGR3'!$C820,".",'Formulario PPGR3'!$D820,".",'Formulario PPGR3'!$E820,".",'Formulario PPGR3'!$F820))</f>
        <v/>
      </c>
      <c r="C820" s="190" t="str">
        <f>IF('Formulario PPGR3'!$G820="","",'Formulario PPGR1'!#REF!)</f>
        <v/>
      </c>
      <c r="D820" s="190" t="str">
        <f>IF('Formulario PPGR3'!$G820="","",'Formulario PPGR1'!#REF!)</f>
        <v/>
      </c>
      <c r="E820" s="190" t="str">
        <f>IF('Formulario PPGR3'!$G820="","",'Formulario PPGR1'!#REF!)</f>
        <v/>
      </c>
      <c r="F820" s="190" t="str">
        <f>IF('Formulario PPGR3'!$G820="","",'Formulario PPGR1'!#REF!)</f>
        <v/>
      </c>
      <c r="G820" s="507"/>
      <c r="H820" s="497" t="str" cm="1">
        <f t="array" ref="H820">IF(Tabla1[[#This Row],[Código_Actividad]]="","",_xlfn.XLOOKUP(Tabla1[[#This Row],[Código_Actividad]],CodigoActividad,Tabla2[Actividades Programables Presupuestables],"",0))</f>
        <v/>
      </c>
      <c r="I820" s="498" t="str">
        <f>IFERROR(VLOOKUP('Formulario PPGR3'!$G820,'Formulario PPGR2'!$H$9:$V$721,15,FALSE),"")</f>
        <v/>
      </c>
      <c r="J820" s="502"/>
      <c r="K820" s="500" t="str">
        <f>IF(Tabla1[[#This Row],[Insumos]]="","",_xlfn.XLOOKUP(Tabla1[[#This Row],[Insumos]],Tabla10[Insumo],Tabla10[InsumoAbrev],"",0))</f>
        <v/>
      </c>
      <c r="L820" s="501"/>
      <c r="M820" s="499" t="str">
        <f>IF(Tabla1[[#This Row],[Descripción]]="","",_xlfn.XLOOKUP(Tabla1[[#This Row],[Descripción]],Tabla10[Descripción],Tabla10[Unidad de Medida],"",0))</f>
        <v/>
      </c>
      <c r="N820" s="509"/>
      <c r="O820" s="511" t="str">
        <f>IF(Tabla1[[#This Row],[Descripción]]="","",_xlfn.XLOOKUP(Tabla1[[#This Row],[Descripción]],Tabla10[Descripción],Tabla10[Precio Unitario],0))</f>
        <v/>
      </c>
      <c r="P820" s="511" t="str">
        <f>IF(Tabla1[[#This Row],[Cantidad de Insumos]]="","",Tabla1[[#This Row],[Precio Unitario]]*Tabla1[[#This Row],[Cantidad de Insumos]])</f>
        <v/>
      </c>
      <c r="Q820" s="511" t="str">
        <f>IF(Tabla1[[#This Row],[Descripción]]="","",_xlfn.XLOOKUP(Tabla1[[#This Row],[Descripción]],Tabla10[Descripción],Tabla10[CODIGO PRESUPUESTARIO],0))</f>
        <v/>
      </c>
      <c r="R820" s="500" t="s">
        <v>2001</v>
      </c>
    </row>
    <row r="821" spans="2:18">
      <c r="B821" s="190" t="str">
        <f>IF('Formulario PPGR3'!$G821="","",CONCATENATE('Formulario PPGR3'!$C821,".",'Formulario PPGR3'!$D821,".",'Formulario PPGR3'!$E821,".",'Formulario PPGR3'!$F821))</f>
        <v/>
      </c>
      <c r="C821" s="190" t="str">
        <f>IF('Formulario PPGR3'!$G821="","",'Formulario PPGR1'!#REF!)</f>
        <v/>
      </c>
      <c r="D821" s="190" t="str">
        <f>IF('Formulario PPGR3'!$G821="","",'Formulario PPGR1'!#REF!)</f>
        <v/>
      </c>
      <c r="E821" s="190" t="str">
        <f>IF('Formulario PPGR3'!$G821="","",'Formulario PPGR1'!#REF!)</f>
        <v/>
      </c>
      <c r="F821" s="190" t="str">
        <f>IF('Formulario PPGR3'!$G821="","",'Formulario PPGR1'!#REF!)</f>
        <v/>
      </c>
      <c r="G821" s="507"/>
      <c r="H821" s="497" t="str" cm="1">
        <f t="array" ref="H821">IF(Tabla1[[#This Row],[Código_Actividad]]="","",_xlfn.XLOOKUP(Tabla1[[#This Row],[Código_Actividad]],CodigoActividad,Tabla2[Actividades Programables Presupuestables],"",0))</f>
        <v/>
      </c>
      <c r="I821" s="498" t="str">
        <f>IFERROR(VLOOKUP('Formulario PPGR3'!$G821,'Formulario PPGR2'!$H$9:$V$721,15,FALSE),"")</f>
        <v/>
      </c>
      <c r="J821" s="502"/>
      <c r="K821" s="500" t="str">
        <f>IF(Tabla1[[#This Row],[Insumos]]="","",_xlfn.XLOOKUP(Tabla1[[#This Row],[Insumos]],Tabla10[Insumo],Tabla10[InsumoAbrev],"",0))</f>
        <v/>
      </c>
      <c r="L821" s="501"/>
      <c r="M821" s="499" t="str">
        <f>IF(Tabla1[[#This Row],[Descripción]]="","",_xlfn.XLOOKUP(Tabla1[[#This Row],[Descripción]],Tabla10[Descripción],Tabla10[Unidad de Medida],"",0))</f>
        <v/>
      </c>
      <c r="N821" s="509"/>
      <c r="O821" s="511" t="str">
        <f>IF(Tabla1[[#This Row],[Descripción]]="","",_xlfn.XLOOKUP(Tabla1[[#This Row],[Descripción]],Tabla10[Descripción],Tabla10[Precio Unitario],0))</f>
        <v/>
      </c>
      <c r="P821" s="534">
        <f>SUBTOTAL(109,P9:P820)</f>
        <v>234593547.44400004</v>
      </c>
      <c r="Q821" s="511" t="str">
        <f>IF(Tabla1[[#This Row],[Descripción]]="","",_xlfn.XLOOKUP(Tabla1[[#This Row],[Descripción]],Tabla10[Descripción],Tabla10[CODIGO PRESUPUESTARIO],0))</f>
        <v/>
      </c>
      <c r="R821" s="500" t="s">
        <v>2001</v>
      </c>
    </row>
    <row r="822" spans="2:18">
      <c r="B822" s="190" t="str">
        <f>IF('Formulario PPGR3'!$G822="","",CONCATENATE('Formulario PPGR3'!$C822,".",'Formulario PPGR3'!$D822,".",'Formulario PPGR3'!$E822,".",'Formulario PPGR3'!$F822))</f>
        <v/>
      </c>
      <c r="C822" s="190" t="str">
        <f>IF('Formulario PPGR3'!$G822="","",'Formulario PPGR1'!#REF!)</f>
        <v/>
      </c>
      <c r="D822" s="190" t="str">
        <f>IF('Formulario PPGR3'!$G822="","",'Formulario PPGR1'!#REF!)</f>
        <v/>
      </c>
      <c r="E822" s="190" t="str">
        <f>IF('Formulario PPGR3'!$G822="","",'Formulario PPGR1'!#REF!)</f>
        <v/>
      </c>
      <c r="F822" s="190" t="str">
        <f>IF('Formulario PPGR3'!$G822="","",'Formulario PPGR1'!#REF!)</f>
        <v/>
      </c>
      <c r="G822" s="507"/>
      <c r="H822" s="497" t="str" cm="1">
        <f t="array" ref="H822">IF(Tabla1[[#This Row],[Código_Actividad]]="","",_xlfn.XLOOKUP(Tabla1[[#This Row],[Código_Actividad]],CodigoActividad,Tabla2[Actividades Programables Presupuestables],"",0))</f>
        <v/>
      </c>
      <c r="I822" s="498" t="str">
        <f>IFERROR(VLOOKUP('Formulario PPGR3'!$G822,'Formulario PPGR2'!$H$9:$V$721,15,FALSE),"")</f>
        <v/>
      </c>
      <c r="J822" s="502"/>
      <c r="K822" s="500" t="str">
        <f>IF(Tabla1[[#This Row],[Insumos]]="","",_xlfn.XLOOKUP(Tabla1[[#This Row],[Insumos]],Tabla10[Insumo],Tabla10[InsumoAbrev],"",0))</f>
        <v/>
      </c>
      <c r="L822" s="501"/>
      <c r="M822" s="499" t="str">
        <f>IF(Tabla1[[#This Row],[Descripción]]="","",_xlfn.XLOOKUP(Tabla1[[#This Row],[Descripción]],Tabla10[Descripción],Tabla10[Unidad de Medida],"",0))</f>
        <v/>
      </c>
      <c r="N822" s="509"/>
      <c r="O822" s="511" t="str">
        <f>IF(Tabla1[[#This Row],[Descripción]]="","",_xlfn.XLOOKUP(Tabla1[[#This Row],[Descripción]],Tabla10[Descripción],Tabla10[Precio Unitario],0))</f>
        <v/>
      </c>
      <c r="P822" s="511" t="str">
        <f>IF(Tabla1[[#This Row],[Cantidad de Insumos]]="","",Tabla1[[#This Row],[Precio Unitario]]*Tabla1[[#This Row],[Cantidad de Insumos]])</f>
        <v/>
      </c>
      <c r="Q822" s="511" t="str">
        <f>IF(Tabla1[[#This Row],[Descripción]]="","",_xlfn.XLOOKUP(Tabla1[[#This Row],[Descripción]],Tabla10[Descripción],Tabla10[CODIGO PRESUPUESTARIO],0))</f>
        <v/>
      </c>
      <c r="R822" s="500" t="s">
        <v>2001</v>
      </c>
    </row>
    <row r="823" spans="2:18">
      <c r="G823" s="525"/>
    </row>
    <row r="824" spans="2:18">
      <c r="G824" s="525"/>
    </row>
    <row r="825" spans="2:18">
      <c r="G825" s="525"/>
    </row>
    <row r="826" spans="2:18">
      <c r="G826" s="525"/>
    </row>
    <row r="827" spans="2:18">
      <c r="G827" s="525"/>
    </row>
    <row r="828" spans="2:18">
      <c r="G828" s="525"/>
    </row>
    <row r="829" spans="2:18">
      <c r="G829" s="525"/>
    </row>
    <row r="830" spans="2:18">
      <c r="G830" s="525"/>
    </row>
    <row r="831" spans="2:18">
      <c r="G831" s="525"/>
    </row>
    <row r="832" spans="2:18">
      <c r="G832" s="525"/>
    </row>
    <row r="833" spans="7:7">
      <c r="G833" s="525"/>
    </row>
    <row r="834" spans="7:7">
      <c r="G834" s="525"/>
    </row>
    <row r="835" spans="7:7">
      <c r="G835" s="525"/>
    </row>
    <row r="836" spans="7:7">
      <c r="G836" s="525"/>
    </row>
    <row r="837" spans="7:7">
      <c r="G837" s="525"/>
    </row>
    <row r="838" spans="7:7">
      <c r="G838" s="525"/>
    </row>
    <row r="839" spans="7:7">
      <c r="G839" s="525"/>
    </row>
    <row r="840" spans="7:7">
      <c r="G840" s="525"/>
    </row>
    <row r="841" spans="7:7">
      <c r="G841" s="525"/>
    </row>
    <row r="842" spans="7:7">
      <c r="G842" s="525"/>
    </row>
    <row r="843" spans="7:7">
      <c r="G843" s="525"/>
    </row>
    <row r="844" spans="7:7">
      <c r="G844" s="525"/>
    </row>
    <row r="845" spans="7:7">
      <c r="G845" s="525"/>
    </row>
    <row r="846" spans="7:7">
      <c r="G846" s="525"/>
    </row>
    <row r="847" spans="7:7">
      <c r="G847" s="525"/>
    </row>
    <row r="848" spans="7:7">
      <c r="G848" s="525"/>
    </row>
    <row r="849" spans="7:7">
      <c r="G849" s="525"/>
    </row>
    <row r="850" spans="7:7">
      <c r="G850" s="525"/>
    </row>
    <row r="851" spans="7:7">
      <c r="G851" s="525"/>
    </row>
    <row r="852" spans="7:7">
      <c r="G852" s="525"/>
    </row>
    <row r="853" spans="7:7">
      <c r="G853" s="525"/>
    </row>
    <row r="854" spans="7:7">
      <c r="G854" s="525"/>
    </row>
    <row r="855" spans="7:7">
      <c r="G855" s="525"/>
    </row>
    <row r="856" spans="7:7">
      <c r="G856" s="525"/>
    </row>
    <row r="857" spans="7:7">
      <c r="G857" s="525"/>
    </row>
    <row r="858" spans="7:7">
      <c r="G858" s="525"/>
    </row>
    <row r="859" spans="7:7">
      <c r="G859" s="525"/>
    </row>
    <row r="860" spans="7:7">
      <c r="G860" s="525"/>
    </row>
    <row r="861" spans="7:7">
      <c r="G861" s="525"/>
    </row>
    <row r="862" spans="7:7">
      <c r="G862" s="525"/>
    </row>
    <row r="863" spans="7:7">
      <c r="G863" s="525"/>
    </row>
    <row r="864" spans="7:7">
      <c r="G864" s="525"/>
    </row>
    <row r="865" spans="7:7">
      <c r="G865" s="525"/>
    </row>
    <row r="866" spans="7:7">
      <c r="G866" s="525"/>
    </row>
    <row r="867" spans="7:7">
      <c r="G867" s="525"/>
    </row>
    <row r="868" spans="7:7">
      <c r="G868" s="525"/>
    </row>
    <row r="869" spans="7:7">
      <c r="G869" s="525"/>
    </row>
    <row r="870" spans="7:7">
      <c r="G870" s="525"/>
    </row>
    <row r="871" spans="7:7">
      <c r="G871" s="525"/>
    </row>
    <row r="872" spans="7:7">
      <c r="G872" s="525"/>
    </row>
    <row r="873" spans="7:7">
      <c r="G873" s="525"/>
    </row>
    <row r="874" spans="7:7">
      <c r="G874" s="525"/>
    </row>
    <row r="875" spans="7:7">
      <c r="G875" s="525"/>
    </row>
    <row r="876" spans="7:7">
      <c r="G876" s="525"/>
    </row>
    <row r="877" spans="7:7">
      <c r="G877" s="525"/>
    </row>
    <row r="878" spans="7:7">
      <c r="G878" s="525"/>
    </row>
    <row r="879" spans="7:7">
      <c r="G879" s="525"/>
    </row>
    <row r="880" spans="7:7">
      <c r="G880" s="525"/>
    </row>
    <row r="881" spans="7:7">
      <c r="G881" s="525"/>
    </row>
    <row r="882" spans="7:7">
      <c r="G882" s="525"/>
    </row>
    <row r="883" spans="7:7">
      <c r="G883" s="525"/>
    </row>
    <row r="884" spans="7:7">
      <c r="G884" s="525"/>
    </row>
    <row r="885" spans="7:7">
      <c r="G885" s="525"/>
    </row>
    <row r="886" spans="7:7">
      <c r="G886" s="525"/>
    </row>
    <row r="887" spans="7:7">
      <c r="G887" s="525"/>
    </row>
    <row r="888" spans="7:7">
      <c r="G888" s="525"/>
    </row>
    <row r="889" spans="7:7">
      <c r="G889" s="525"/>
    </row>
    <row r="890" spans="7:7">
      <c r="G890" s="525"/>
    </row>
    <row r="891" spans="7:7">
      <c r="G891" s="525"/>
    </row>
    <row r="892" spans="7:7">
      <c r="G892" s="525"/>
    </row>
    <row r="893" spans="7:7">
      <c r="G893" s="525"/>
    </row>
    <row r="894" spans="7:7">
      <c r="G894" s="525"/>
    </row>
    <row r="895" spans="7:7">
      <c r="G895" s="525"/>
    </row>
    <row r="896" spans="7:7">
      <c r="G896" s="525"/>
    </row>
    <row r="897" spans="7:7">
      <c r="G897" s="525"/>
    </row>
    <row r="898" spans="7:7">
      <c r="G898" s="525"/>
    </row>
    <row r="899" spans="7:7">
      <c r="G899" s="525"/>
    </row>
    <row r="900" spans="7:7">
      <c r="G900" s="525"/>
    </row>
    <row r="901" spans="7:7">
      <c r="G901" s="525"/>
    </row>
    <row r="902" spans="7:7">
      <c r="G902" s="525"/>
    </row>
    <row r="903" spans="7:7">
      <c r="G903" s="525"/>
    </row>
    <row r="904" spans="7:7">
      <c r="G904" s="525"/>
    </row>
    <row r="905" spans="7:7">
      <c r="G905" s="525"/>
    </row>
    <row r="906" spans="7:7">
      <c r="G906" s="525"/>
    </row>
    <row r="907" spans="7:7">
      <c r="G907" s="525"/>
    </row>
    <row r="908" spans="7:7">
      <c r="G908" s="525"/>
    </row>
    <row r="909" spans="7:7">
      <c r="G909" s="525"/>
    </row>
    <row r="910" spans="7:7">
      <c r="G910" s="525"/>
    </row>
    <row r="911" spans="7:7">
      <c r="G911" s="525"/>
    </row>
    <row r="912" spans="7:7">
      <c r="G912" s="525"/>
    </row>
    <row r="913" spans="7:7">
      <c r="G913" s="525"/>
    </row>
    <row r="914" spans="7:7">
      <c r="G914" s="525"/>
    </row>
    <row r="915" spans="7:7">
      <c r="G915" s="525"/>
    </row>
    <row r="916" spans="7:7">
      <c r="G916" s="525"/>
    </row>
    <row r="917" spans="7:7">
      <c r="G917" s="525"/>
    </row>
    <row r="918" spans="7:7">
      <c r="G918" s="525"/>
    </row>
    <row r="919" spans="7:7">
      <c r="G919" s="525"/>
    </row>
    <row r="920" spans="7:7">
      <c r="G920" s="525"/>
    </row>
    <row r="921" spans="7:7">
      <c r="G921" s="525"/>
    </row>
    <row r="922" spans="7:7">
      <c r="G922" s="525"/>
    </row>
    <row r="923" spans="7:7">
      <c r="G923" s="525"/>
    </row>
    <row r="924" spans="7:7">
      <c r="G924" s="525"/>
    </row>
    <row r="925" spans="7:7">
      <c r="G925" s="525"/>
    </row>
    <row r="926" spans="7:7">
      <c r="G926" s="525"/>
    </row>
    <row r="927" spans="7:7">
      <c r="G927" s="525"/>
    </row>
    <row r="928" spans="7:7">
      <c r="G928" s="525"/>
    </row>
    <row r="929" spans="7:7">
      <c r="G929" s="525"/>
    </row>
    <row r="930" spans="7:7">
      <c r="G930" s="525"/>
    </row>
    <row r="931" spans="7:7">
      <c r="G931" s="525"/>
    </row>
    <row r="932" spans="7:7">
      <c r="G932" s="525"/>
    </row>
    <row r="933" spans="7:7">
      <c r="G933" s="525"/>
    </row>
    <row r="934" spans="7:7">
      <c r="G934" s="525"/>
    </row>
    <row r="935" spans="7:7">
      <c r="G935" s="525"/>
    </row>
    <row r="936" spans="7:7">
      <c r="G936" s="525"/>
    </row>
    <row r="937" spans="7:7">
      <c r="G937" s="525"/>
    </row>
    <row r="938" spans="7:7">
      <c r="G938" s="525"/>
    </row>
    <row r="939" spans="7:7">
      <c r="G939" s="525"/>
    </row>
    <row r="940" spans="7:7">
      <c r="G940" s="525"/>
    </row>
    <row r="941" spans="7:7">
      <c r="G941" s="525"/>
    </row>
    <row r="942" spans="7:7">
      <c r="G942" s="525"/>
    </row>
    <row r="943" spans="7:7">
      <c r="G943" s="525"/>
    </row>
    <row r="944" spans="7:7">
      <c r="G944" s="525"/>
    </row>
    <row r="945" spans="7:7">
      <c r="G945" s="525"/>
    </row>
    <row r="946" spans="7:7">
      <c r="G946" s="525"/>
    </row>
    <row r="947" spans="7:7">
      <c r="G947" s="525"/>
    </row>
    <row r="948" spans="7:7">
      <c r="G948" s="525"/>
    </row>
    <row r="949" spans="7:7">
      <c r="G949" s="525"/>
    </row>
    <row r="950" spans="7:7">
      <c r="G950" s="525"/>
    </row>
    <row r="951" spans="7:7">
      <c r="G951" s="525"/>
    </row>
    <row r="952" spans="7:7">
      <c r="G952" s="525"/>
    </row>
    <row r="953" spans="7:7">
      <c r="G953" s="525"/>
    </row>
    <row r="954" spans="7:7">
      <c r="G954" s="525"/>
    </row>
  </sheetData>
  <sheetProtection algorithmName="SHA-512" hashValue="MTYc3hIVp3xP6Jk5fcF9H0MVEvw7h4wPMrLhtJrJSaunDSBSN9biQ3AqrWB6+awKQJFykOhcAduhdCKNDJB3Aw==" saltValue="iRQm7xd1sqy3jWFrHK5bAA==" spinCount="100000" sheet="1" insertRows="0" insertHyperlinks="0" sort="0" autoFilter="0" pivotTables="0"/>
  <phoneticPr fontId="28" type="noConversion"/>
  <dataValidations count="4">
    <dataValidation type="list" allowBlank="1" showInputMessage="1" showErrorMessage="1" sqref="J9:J822">
      <formula1>lsInsumos</formula1>
    </dataValidation>
    <dataValidation type="list" allowBlank="1" showInputMessage="1" showErrorMessage="1" sqref="G9:G822">
      <formula1>CodigoActividad</formula1>
    </dataValidation>
    <dataValidation type="list" allowBlank="1" showInputMessage="1" showErrorMessage="1" sqref="L9:L822">
      <formula1>INDIRECT($K9)</formula1>
    </dataValidation>
    <dataValidation type="list" allowBlank="1" showInputMessage="1" showErrorMessage="1" sqref="R9:R822">
      <formula1>lsFuentesFinanciamiento</formula1>
    </dataValidation>
  </dataValidations>
  <pageMargins left="0.7" right="0.7" top="0.75" bottom="0.75" header="0.3" footer="0.3"/>
  <pageSetup paperSize="5" scale="54" orientation="landscape" r:id="rId1"/>
  <colBreaks count="1" manualBreakCount="1">
    <brk id="19" max="1048575" man="1"/>
  </colBreaks>
  <ignoredErrors>
    <ignoredError sqref="N777" unlockedFormula="1"/>
    <ignoredError sqref="P821" calculatedColumn="1"/>
  </ignoredError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95250</xdr:colOff>
                <xdr:row>5</xdr:row>
                <xdr:rowOff>85725</xdr:rowOff>
              </from>
              <to>
                <xdr:col>7</xdr:col>
                <xdr:colOff>76200</xdr:colOff>
                <xdr:row>7</xdr:row>
                <xdr:rowOff>47625</xdr:rowOff>
              </to>
            </anchor>
          </controlPr>
        </control>
      </mc:Choice>
      <mc:Fallback>
        <control shapeId="10449"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B1:AC206"/>
  <sheetViews>
    <sheetView showGridLines="0" topLeftCell="A13" zoomScaleNormal="100" workbookViewId="0">
      <selection activeCell="K167" sqref="K167"/>
    </sheetView>
  </sheetViews>
  <sheetFormatPr baseColWidth="10" defaultColWidth="9.140625" defaultRowHeight="15"/>
  <cols>
    <col min="1" max="1" width="5" style="2" customWidth="1"/>
    <col min="2" max="6" width="5" style="2" hidden="1" customWidth="1"/>
    <col min="7" max="7" width="31.42578125" style="4" customWidth="1"/>
    <col min="8" max="8" width="17.140625" style="4" customWidth="1"/>
    <col min="9" max="9" width="25.140625" style="4" customWidth="1"/>
    <col min="10" max="10" width="23.140625" style="4" bestFit="1" customWidth="1"/>
    <col min="11" max="11" width="20.5703125" style="4" bestFit="1" customWidth="1"/>
    <col min="12" max="12" width="17.5703125" style="4" customWidth="1"/>
    <col min="13" max="13" width="16.140625" style="4" customWidth="1"/>
    <col min="14" max="14" width="21" style="197" customWidth="1"/>
    <col min="15" max="15" width="23.28515625" style="4" customWidth="1"/>
    <col min="16" max="17" width="9.140625" style="91" customWidth="1"/>
    <col min="18" max="18" width="19.140625" style="91" bestFit="1" customWidth="1"/>
    <col min="19" max="19" width="24.140625" style="91" bestFit="1" customWidth="1"/>
    <col min="20" max="20" width="9.140625" style="91" customWidth="1"/>
    <col min="21" max="28" width="9.140625" style="90" customWidth="1"/>
    <col min="29" max="29" width="9.140625" customWidth="1"/>
    <col min="30" max="16384" width="9.140625" style="2"/>
  </cols>
  <sheetData>
    <row r="1" spans="2:28">
      <c r="G1" s="175"/>
      <c r="H1" s="175"/>
      <c r="I1" s="175"/>
      <c r="J1" s="175"/>
      <c r="K1" s="175"/>
      <c r="L1" s="175"/>
      <c r="M1" s="175"/>
      <c r="N1" s="194"/>
      <c r="O1" s="175"/>
      <c r="P1" s="2"/>
      <c r="Q1" s="2"/>
      <c r="R1" s="2"/>
      <c r="S1" s="2"/>
      <c r="T1" s="2"/>
      <c r="U1" s="176"/>
      <c r="V1" s="176"/>
      <c r="W1" s="176"/>
      <c r="X1" s="176"/>
      <c r="Y1" s="176"/>
      <c r="Z1" s="176"/>
      <c r="AA1" s="176"/>
      <c r="AB1" s="176"/>
    </row>
    <row r="2" spans="2:28" customFormat="1" ht="15.75">
      <c r="H2" s="172" t="str">
        <f>'Formulario PPGR1'!G2</f>
        <v>Servicio Nacional de Salud</v>
      </c>
      <c r="K2" s="1"/>
      <c r="L2" s="1"/>
      <c r="M2" s="1"/>
      <c r="N2" s="195"/>
      <c r="O2" s="1"/>
      <c r="P2" s="1"/>
      <c r="Q2" s="1"/>
      <c r="R2" s="1"/>
      <c r="S2" s="1"/>
      <c r="T2" s="1"/>
      <c r="U2" s="131"/>
      <c r="V2" s="129"/>
      <c r="W2" s="129"/>
      <c r="X2" s="129"/>
      <c r="Y2" s="130"/>
    </row>
    <row r="3" spans="2:28" customFormat="1">
      <c r="H3" s="173" t="str">
        <f>'Formulario PPGR1'!G3</f>
        <v>Dirección de Planificación y Desarrollo</v>
      </c>
      <c r="K3" s="1"/>
      <c r="L3" s="1"/>
      <c r="M3" s="1"/>
      <c r="N3" s="195"/>
      <c r="O3" s="1"/>
      <c r="P3" s="1"/>
      <c r="Q3" s="1"/>
      <c r="R3" s="1"/>
      <c r="S3" s="1"/>
      <c r="T3" s="1"/>
      <c r="U3" s="131"/>
      <c r="V3" s="129"/>
      <c r="W3" s="129"/>
      <c r="X3" s="129"/>
      <c r="Y3" s="130"/>
    </row>
    <row r="4" spans="2:28" customFormat="1">
      <c r="H4" s="174" t="str">
        <f>'Formulario PPGR1'!G4</f>
        <v xml:space="preserve">Plan Operativo Anual </v>
      </c>
      <c r="K4" s="1"/>
      <c r="L4" s="1"/>
      <c r="M4" s="1"/>
      <c r="N4" s="195"/>
      <c r="O4" s="1"/>
      <c r="P4" s="1"/>
      <c r="Q4" s="1"/>
      <c r="R4" s="1"/>
      <c r="S4" s="1"/>
      <c r="T4" s="1"/>
      <c r="U4" s="131"/>
      <c r="V4" s="129"/>
      <c r="W4" s="129"/>
      <c r="X4" s="129"/>
      <c r="Y4" s="130"/>
    </row>
    <row r="5" spans="2:28" customFormat="1">
      <c r="H5" s="174" t="s">
        <v>2082</v>
      </c>
      <c r="K5" s="1"/>
      <c r="L5" s="1"/>
      <c r="M5" s="1"/>
      <c r="N5" s="195"/>
      <c r="O5" s="1"/>
      <c r="P5" s="1"/>
      <c r="Q5" s="1"/>
      <c r="R5" s="1"/>
      <c r="S5" s="1"/>
      <c r="T5" s="1"/>
      <c r="U5" s="131"/>
      <c r="V5" s="129"/>
      <c r="W5" s="129"/>
      <c r="X5" s="129"/>
      <c r="Y5" s="130"/>
    </row>
    <row r="6" spans="2:28">
      <c r="G6" s="177"/>
      <c r="H6" s="121" t="str">
        <f>'Formulario PPGR1'!$M$3</f>
        <v>SNS - Dirección Central</v>
      </c>
      <c r="I6" s="2"/>
      <c r="J6"/>
      <c r="K6" s="1"/>
      <c r="L6" s="1"/>
      <c r="M6" s="1"/>
      <c r="N6" s="195"/>
      <c r="O6" s="1"/>
      <c r="P6" s="1"/>
      <c r="Q6" s="1"/>
      <c r="R6" s="2"/>
      <c r="S6" s="2"/>
      <c r="T6" s="2"/>
      <c r="U6" s="176"/>
      <c r="V6" s="176"/>
      <c r="W6" s="176"/>
      <c r="X6" s="176"/>
      <c r="Y6" s="176"/>
      <c r="Z6" s="176"/>
      <c r="AA6" s="176"/>
      <c r="AB6" s="176"/>
    </row>
    <row r="7" spans="2:28">
      <c r="G7" s="177"/>
      <c r="H7" s="177"/>
      <c r="I7" s="177"/>
      <c r="J7"/>
      <c r="K7" s="1"/>
      <c r="L7" s="1"/>
      <c r="M7" s="1"/>
      <c r="N7" s="195"/>
      <c r="O7" s="1"/>
      <c r="P7" s="1"/>
      <c r="Q7" s="1"/>
      <c r="R7" s="2"/>
      <c r="S7" s="2"/>
      <c r="T7" s="2"/>
      <c r="U7" s="176"/>
      <c r="V7" s="176"/>
      <c r="W7" s="176"/>
      <c r="X7" s="176"/>
      <c r="Y7" s="176"/>
      <c r="Z7" s="176"/>
      <c r="AA7" s="176"/>
      <c r="AB7" s="176"/>
    </row>
    <row r="8" spans="2:28">
      <c r="B8" s="203" t="s">
        <v>120</v>
      </c>
      <c r="C8" s="204" t="s">
        <v>121</v>
      </c>
      <c r="D8" s="204" t="s">
        <v>122</v>
      </c>
      <c r="E8" s="204" t="s">
        <v>123</v>
      </c>
      <c r="F8" s="205" t="s">
        <v>473</v>
      </c>
      <c r="G8" s="178" t="s">
        <v>2083</v>
      </c>
      <c r="H8" s="178" t="s">
        <v>2084</v>
      </c>
      <c r="I8" s="178" t="s">
        <v>2085</v>
      </c>
      <c r="J8" s="178" t="s">
        <v>2086</v>
      </c>
      <c r="K8" s="178" t="s">
        <v>2087</v>
      </c>
      <c r="L8" s="180" t="s">
        <v>1993</v>
      </c>
      <c r="M8" s="179" t="s">
        <v>2088</v>
      </c>
      <c r="N8" s="196" t="s">
        <v>1997</v>
      </c>
      <c r="O8" s="181" t="s">
        <v>1998</v>
      </c>
    </row>
    <row r="9" spans="2:28" ht="25.5">
      <c r="B9" s="193" t="e">
        <f>IF('Formulario PPGR4'!$G9="","",CONCATENATE('Formulario PPGR4'!$C9,".",'Formulario PPGR4'!$D9,".",'Formulario PPGR4'!$E9,".",'Formulario PPGR4'!$F9))</f>
        <v>#REF!</v>
      </c>
      <c r="C9" s="193" t="e">
        <f>IF('Formulario PPGR4'!$G9="","",'Formulario PPGR1'!#REF!)</f>
        <v>#REF!</v>
      </c>
      <c r="D9" s="193" t="e">
        <f>IF('Formulario PPGR4'!$G9="","",'Formulario PPGR1'!#REF!)</f>
        <v>#REF!</v>
      </c>
      <c r="E9" s="193" t="e">
        <f>IF('Formulario PPGR4'!$G9="","",'Formulario PPGR1'!#REF!)</f>
        <v>#REF!</v>
      </c>
      <c r="F9" s="193" t="e">
        <f>IF('Formulario PPGR4'!$G9="","",'Formulario PPGR1'!#REF!)</f>
        <v>#REF!</v>
      </c>
      <c r="G9" s="672" t="s">
        <v>2089</v>
      </c>
      <c r="H9" s="673" t="s">
        <v>2090</v>
      </c>
      <c r="I9" s="674" t="s">
        <v>2091</v>
      </c>
      <c r="J9" s="674" t="s">
        <v>2092</v>
      </c>
      <c r="K9" s="675" t="s">
        <v>2093</v>
      </c>
      <c r="L9" s="675" t="s">
        <v>2094</v>
      </c>
      <c r="M9" s="676">
        <v>102862242.78400001</v>
      </c>
      <c r="N9" s="677" t="s">
        <v>2095</v>
      </c>
      <c r="O9" s="678" t="s">
        <v>2096</v>
      </c>
    </row>
    <row r="10" spans="2:28" ht="25.5">
      <c r="B10" s="193" t="e">
        <f>IF('Formulario PPGR4'!$G10="","",CONCATENATE('Formulario PPGR4'!$C10,".",'Formulario PPGR4'!$D10,".",'Formulario PPGR4'!$E10,".",'Formulario PPGR4'!$F10))</f>
        <v>#REF!</v>
      </c>
      <c r="C10" s="193" t="e">
        <f>IF('Formulario PPGR4'!$G10="","",'Formulario PPGR1'!#REF!)</f>
        <v>#REF!</v>
      </c>
      <c r="D10" s="193" t="e">
        <f>IF('Formulario PPGR4'!$G10="","",'Formulario PPGR1'!#REF!)</f>
        <v>#REF!</v>
      </c>
      <c r="E10" s="193" t="e">
        <f>IF('Formulario PPGR4'!$G10="","",'Formulario PPGR1'!#REF!)</f>
        <v>#REF!</v>
      </c>
      <c r="F10" s="193" t="e">
        <f>IF('Formulario PPGR4'!$G10="","",'Formulario PPGR1'!#REF!)</f>
        <v>#REF!</v>
      </c>
      <c r="G10" s="672" t="s">
        <v>2089</v>
      </c>
      <c r="H10" s="673" t="s">
        <v>2090</v>
      </c>
      <c r="I10" s="674" t="s">
        <v>2097</v>
      </c>
      <c r="J10" s="674" t="s">
        <v>2092</v>
      </c>
      <c r="K10" s="675" t="s">
        <v>2098</v>
      </c>
      <c r="L10" s="675" t="s">
        <v>2094</v>
      </c>
      <c r="M10" s="676">
        <v>48112310.918799996</v>
      </c>
      <c r="N10" s="677" t="s">
        <v>2095</v>
      </c>
      <c r="O10" s="678" t="s">
        <v>2096</v>
      </c>
    </row>
    <row r="11" spans="2:28">
      <c r="B11" s="193" t="e">
        <f>IF('Formulario PPGR4'!$G11="","",CONCATENATE('Formulario PPGR4'!$C11,".",'Formulario PPGR4'!$D11,".",'Formulario PPGR4'!$E11,".",'Formulario PPGR4'!$F11))</f>
        <v>#REF!</v>
      </c>
      <c r="C11" s="193" t="e">
        <f>IF('Formulario PPGR4'!$G11="","",'Formulario PPGR1'!#REF!)</f>
        <v>#REF!</v>
      </c>
      <c r="D11" s="193" t="e">
        <f>IF('Formulario PPGR4'!$G11="","",'Formulario PPGR1'!#REF!)</f>
        <v>#REF!</v>
      </c>
      <c r="E11" s="193" t="e">
        <f>IF('Formulario PPGR4'!$G11="","",'Formulario PPGR1'!#REF!)</f>
        <v>#REF!</v>
      </c>
      <c r="F11" s="193" t="e">
        <f>IF('Formulario PPGR4'!$G11="","",'Formulario PPGR1'!#REF!)</f>
        <v>#REF!</v>
      </c>
      <c r="G11" s="673" t="s">
        <v>2089</v>
      </c>
      <c r="H11" s="673" t="s">
        <v>2090</v>
      </c>
      <c r="I11" s="674" t="s">
        <v>2099</v>
      </c>
      <c r="J11" s="674" t="s">
        <v>2092</v>
      </c>
      <c r="K11" s="675" t="s">
        <v>2100</v>
      </c>
      <c r="L11" s="675" t="s">
        <v>2094</v>
      </c>
      <c r="M11" s="676">
        <v>99975129.443599999</v>
      </c>
      <c r="N11" s="677" t="s">
        <v>2095</v>
      </c>
      <c r="O11" s="678" t="s">
        <v>2096</v>
      </c>
    </row>
    <row r="12" spans="2:28" ht="38.25">
      <c r="B12" s="193" t="e">
        <f>IF('Formulario PPGR4'!$G12="","",CONCATENATE('Formulario PPGR4'!$C12,".",'Formulario PPGR4'!$D12,".",'Formulario PPGR4'!$E12,".",'Formulario PPGR4'!$F12))</f>
        <v>#REF!</v>
      </c>
      <c r="C12" s="193" t="e">
        <f>IF('Formulario PPGR4'!$G12="","",'Formulario PPGR1'!#REF!)</f>
        <v>#REF!</v>
      </c>
      <c r="D12" s="193" t="e">
        <f>IF('Formulario PPGR4'!$G12="","",'Formulario PPGR1'!#REF!)</f>
        <v>#REF!</v>
      </c>
      <c r="E12" s="193" t="e">
        <f>IF('Formulario PPGR4'!$G12="","",'Formulario PPGR1'!#REF!)</f>
        <v>#REF!</v>
      </c>
      <c r="F12" s="193" t="e">
        <f>IF('Formulario PPGR4'!$G12="","",'Formulario PPGR1'!#REF!)</f>
        <v>#REF!</v>
      </c>
      <c r="G12" s="673" t="s">
        <v>2089</v>
      </c>
      <c r="H12" s="673" t="s">
        <v>2090</v>
      </c>
      <c r="I12" s="674" t="s">
        <v>2101</v>
      </c>
      <c r="J12" s="674" t="s">
        <v>2092</v>
      </c>
      <c r="K12" s="675" t="s">
        <v>2100</v>
      </c>
      <c r="L12" s="675" t="s">
        <v>2094</v>
      </c>
      <c r="M12" s="676">
        <v>9594167.8535999991</v>
      </c>
      <c r="N12" s="677" t="s">
        <v>2095</v>
      </c>
      <c r="O12" s="678" t="s">
        <v>2096</v>
      </c>
    </row>
    <row r="13" spans="2:28" ht="25.5">
      <c r="B13" s="193" t="e">
        <f>IF('Formulario PPGR4'!$G13="","",CONCATENATE('Formulario PPGR4'!$C13,".",'Formulario PPGR4'!$D13,".",'Formulario PPGR4'!$E13,".",'Formulario PPGR4'!$F13))</f>
        <v>#REF!</v>
      </c>
      <c r="C13" s="193" t="e">
        <f>IF('Formulario PPGR4'!$G13="","",'Formulario PPGR1'!#REF!)</f>
        <v>#REF!</v>
      </c>
      <c r="D13" s="193" t="e">
        <f>IF('Formulario PPGR4'!$G13="","",'Formulario PPGR1'!#REF!)</f>
        <v>#REF!</v>
      </c>
      <c r="E13" s="193" t="e">
        <f>IF('Formulario PPGR4'!$G13="","",'Formulario PPGR1'!#REF!)</f>
        <v>#REF!</v>
      </c>
      <c r="F13" s="193" t="e">
        <f>IF('Formulario PPGR4'!$G13="","",'Formulario PPGR1'!#REF!)</f>
        <v>#REF!</v>
      </c>
      <c r="G13" s="673" t="s">
        <v>2089</v>
      </c>
      <c r="H13" s="673" t="s">
        <v>2090</v>
      </c>
      <c r="I13" s="674" t="s">
        <v>2102</v>
      </c>
      <c r="J13" s="674" t="s">
        <v>2103</v>
      </c>
      <c r="K13" s="675" t="s">
        <v>2104</v>
      </c>
      <c r="L13" s="675" t="s">
        <v>2094</v>
      </c>
      <c r="M13" s="676">
        <v>99180782.405600011</v>
      </c>
      <c r="N13" s="677" t="s">
        <v>2095</v>
      </c>
      <c r="O13" s="678" t="s">
        <v>2096</v>
      </c>
    </row>
    <row r="14" spans="2:28" ht="25.5">
      <c r="B14" s="193" t="e">
        <f>IF('Formulario PPGR4'!$G14="","",CONCATENATE('Formulario PPGR4'!$C14,".",'Formulario PPGR4'!$D14,".",'Formulario PPGR4'!$E14,".",'Formulario PPGR4'!$F14))</f>
        <v>#REF!</v>
      </c>
      <c r="C14" s="193" t="e">
        <f>IF('Formulario PPGR4'!$G14="","",'Formulario PPGR1'!#REF!)</f>
        <v>#REF!</v>
      </c>
      <c r="D14" s="193" t="e">
        <f>IF('Formulario PPGR4'!$G14="","",'Formulario PPGR1'!#REF!)</f>
        <v>#REF!</v>
      </c>
      <c r="E14" s="193" t="e">
        <f>IF('Formulario PPGR4'!$G14="","",'Formulario PPGR1'!#REF!)</f>
        <v>#REF!</v>
      </c>
      <c r="F14" s="193" t="e">
        <f>IF('Formulario PPGR4'!$G14="","",'Formulario PPGR1'!#REF!)</f>
        <v>#REF!</v>
      </c>
      <c r="G14" s="673" t="s">
        <v>2089</v>
      </c>
      <c r="H14" s="673" t="s">
        <v>2090</v>
      </c>
      <c r="I14" s="674" t="s">
        <v>2105</v>
      </c>
      <c r="J14" s="674" t="s">
        <v>2103</v>
      </c>
      <c r="K14" s="675" t="s">
        <v>2106</v>
      </c>
      <c r="L14" s="675" t="s">
        <v>2094</v>
      </c>
      <c r="M14" s="676">
        <v>124742959.65239999</v>
      </c>
      <c r="N14" s="677" t="s">
        <v>2095</v>
      </c>
      <c r="O14" s="678" t="s">
        <v>2096</v>
      </c>
    </row>
    <row r="15" spans="2:28" ht="25.5">
      <c r="B15" s="193" t="e">
        <f>IF('Formulario PPGR4'!$G15="","",CONCATENATE('Formulario PPGR4'!$C15,".",'Formulario PPGR4'!$D15,".",'Formulario PPGR4'!$E15,".",'Formulario PPGR4'!$F15))</f>
        <v>#REF!</v>
      </c>
      <c r="C15" s="193" t="e">
        <f>IF('Formulario PPGR4'!$G15="","",'Formulario PPGR1'!#REF!)</f>
        <v>#REF!</v>
      </c>
      <c r="D15" s="193" t="e">
        <f>IF('Formulario PPGR4'!$G15="","",'Formulario PPGR1'!#REF!)</f>
        <v>#REF!</v>
      </c>
      <c r="E15" s="193" t="e">
        <f>IF('Formulario PPGR4'!$G15="","",'Formulario PPGR1'!#REF!)</f>
        <v>#REF!</v>
      </c>
      <c r="F15" s="193" t="e">
        <f>IF('Formulario PPGR4'!$G15="","",'Formulario PPGR1'!#REF!)</f>
        <v>#REF!</v>
      </c>
      <c r="G15" s="673" t="s">
        <v>2089</v>
      </c>
      <c r="H15" s="673" t="s">
        <v>2090</v>
      </c>
      <c r="I15" s="674" t="s">
        <v>2107</v>
      </c>
      <c r="J15" s="674" t="s">
        <v>2108</v>
      </c>
      <c r="K15" s="675" t="s">
        <v>2109</v>
      </c>
      <c r="L15" s="675" t="s">
        <v>2094</v>
      </c>
      <c r="M15" s="676">
        <v>45385784.93</v>
      </c>
      <c r="N15" s="677" t="s">
        <v>2095</v>
      </c>
      <c r="O15" s="678" t="s">
        <v>2096</v>
      </c>
    </row>
    <row r="16" spans="2:28" ht="25.5">
      <c r="B16" s="193" t="e">
        <f>IF('Formulario PPGR4'!$G16="","",CONCATENATE('Formulario PPGR4'!$C16,".",'Formulario PPGR4'!$D16,".",'Formulario PPGR4'!$E16,".",'Formulario PPGR4'!$F16))</f>
        <v>#REF!</v>
      </c>
      <c r="C16" s="193" t="e">
        <f>IF('Formulario PPGR4'!$G16="","",'Formulario PPGR1'!#REF!)</f>
        <v>#REF!</v>
      </c>
      <c r="D16" s="193" t="e">
        <f>IF('Formulario PPGR4'!$G16="","",'Formulario PPGR1'!#REF!)</f>
        <v>#REF!</v>
      </c>
      <c r="E16" s="193" t="e">
        <f>IF('Formulario PPGR4'!$G16="","",'Formulario PPGR1'!#REF!)</f>
        <v>#REF!</v>
      </c>
      <c r="F16" s="193" t="e">
        <f>IF('Formulario PPGR4'!$G16="","",'Formulario PPGR1'!#REF!)</f>
        <v>#REF!</v>
      </c>
      <c r="G16" s="673" t="s">
        <v>2089</v>
      </c>
      <c r="H16" s="673" t="s">
        <v>2090</v>
      </c>
      <c r="I16" s="674" t="s">
        <v>2110</v>
      </c>
      <c r="J16" s="674" t="s">
        <v>2108</v>
      </c>
      <c r="K16" s="675" t="s">
        <v>2111</v>
      </c>
      <c r="L16" s="675" t="s">
        <v>2094</v>
      </c>
      <c r="M16" s="676">
        <v>664237975.85520005</v>
      </c>
      <c r="N16" s="677" t="s">
        <v>2095</v>
      </c>
      <c r="O16" s="678" t="s">
        <v>2096</v>
      </c>
    </row>
    <row r="17" spans="2:15">
      <c r="B17" s="193" t="e">
        <f>IF('Formulario PPGR4'!$G17="","",CONCATENATE('Formulario PPGR4'!$C17,".",'Formulario PPGR4'!$D17,".",'Formulario PPGR4'!$E17,".",'Formulario PPGR4'!$F17))</f>
        <v>#REF!</v>
      </c>
      <c r="C17" s="193" t="e">
        <f>IF('Formulario PPGR4'!$G17="","",'Formulario PPGR1'!#REF!)</f>
        <v>#REF!</v>
      </c>
      <c r="D17" s="193" t="e">
        <f>IF('Formulario PPGR4'!$G17="","",'Formulario PPGR1'!#REF!)</f>
        <v>#REF!</v>
      </c>
      <c r="E17" s="193" t="e">
        <f>IF('Formulario PPGR4'!$G17="","",'Formulario PPGR1'!#REF!)</f>
        <v>#REF!</v>
      </c>
      <c r="F17" s="193" t="e">
        <f>IF('Formulario PPGR4'!$G17="","",'Formulario PPGR1'!#REF!)</f>
        <v>#REF!</v>
      </c>
      <c r="G17" s="673" t="s">
        <v>2089</v>
      </c>
      <c r="H17" s="673" t="s">
        <v>2090</v>
      </c>
      <c r="I17" s="674" t="s">
        <v>2112</v>
      </c>
      <c r="J17" s="674" t="s">
        <v>2108</v>
      </c>
      <c r="K17" s="675" t="s">
        <v>2113</v>
      </c>
      <c r="L17" s="675" t="s">
        <v>2094</v>
      </c>
      <c r="M17" s="676">
        <v>30641468.7064</v>
      </c>
      <c r="N17" s="677" t="s">
        <v>2095</v>
      </c>
      <c r="O17" s="678" t="s">
        <v>2096</v>
      </c>
    </row>
    <row r="18" spans="2:15" ht="25.5">
      <c r="B18" s="193" t="e">
        <f>IF('Formulario PPGR4'!$G18="","",CONCATENATE('Formulario PPGR4'!$C18,".",'Formulario PPGR4'!$D18,".",'Formulario PPGR4'!$E18,".",'Formulario PPGR4'!$F18))</f>
        <v>#REF!</v>
      </c>
      <c r="C18" s="193" t="e">
        <f>IF('Formulario PPGR4'!$G18="","",'Formulario PPGR1'!#REF!)</f>
        <v>#REF!</v>
      </c>
      <c r="D18" s="193" t="e">
        <f>IF('Formulario PPGR4'!$G18="","",'Formulario PPGR1'!#REF!)</f>
        <v>#REF!</v>
      </c>
      <c r="E18" s="193" t="e">
        <f>IF('Formulario PPGR4'!$G18="","",'Formulario PPGR1'!#REF!)</f>
        <v>#REF!</v>
      </c>
      <c r="F18" s="193" t="e">
        <f>IF('Formulario PPGR4'!$G18="","",'Formulario PPGR1'!#REF!)</f>
        <v>#REF!</v>
      </c>
      <c r="G18" s="673" t="s">
        <v>2089</v>
      </c>
      <c r="H18" s="673" t="s">
        <v>2090</v>
      </c>
      <c r="I18" s="674" t="s">
        <v>2114</v>
      </c>
      <c r="J18" s="674" t="s">
        <v>2115</v>
      </c>
      <c r="K18" s="675" t="s">
        <v>2116</v>
      </c>
      <c r="L18" s="675" t="s">
        <v>2094</v>
      </c>
      <c r="M18" s="676">
        <v>47170772.035599999</v>
      </c>
      <c r="N18" s="677" t="s">
        <v>2095</v>
      </c>
      <c r="O18" s="678" t="s">
        <v>2096</v>
      </c>
    </row>
    <row r="19" spans="2:15" ht="25.5">
      <c r="B19" s="193" t="e">
        <f>IF('Formulario PPGR4'!$G19="","",CONCATENATE('Formulario PPGR4'!$C19,".",'Formulario PPGR4'!$D19,".",'Formulario PPGR4'!$E19,".",'Formulario PPGR4'!$F19))</f>
        <v>#REF!</v>
      </c>
      <c r="C19" s="193" t="e">
        <f>IF('Formulario PPGR4'!$G19="","",'Formulario PPGR1'!#REF!)</f>
        <v>#REF!</v>
      </c>
      <c r="D19" s="193" t="e">
        <f>IF('Formulario PPGR4'!$G19="","",'Formulario PPGR1'!#REF!)</f>
        <v>#REF!</v>
      </c>
      <c r="E19" s="193" t="e">
        <f>IF('Formulario PPGR4'!$G19="","",'Formulario PPGR1'!#REF!)</f>
        <v>#REF!</v>
      </c>
      <c r="F19" s="193" t="e">
        <f>IF('Formulario PPGR4'!$G19="","",'Formulario PPGR1'!#REF!)</f>
        <v>#REF!</v>
      </c>
      <c r="G19" s="673" t="s">
        <v>2089</v>
      </c>
      <c r="H19" s="673" t="s">
        <v>2090</v>
      </c>
      <c r="I19" s="674" t="s">
        <v>2117</v>
      </c>
      <c r="J19" s="674" t="s">
        <v>2115</v>
      </c>
      <c r="K19" s="675" t="s">
        <v>2118</v>
      </c>
      <c r="L19" s="675" t="s">
        <v>2094</v>
      </c>
      <c r="M19" s="676">
        <v>98871213.243599996</v>
      </c>
      <c r="N19" s="677" t="s">
        <v>2095</v>
      </c>
      <c r="O19" s="678" t="s">
        <v>2096</v>
      </c>
    </row>
    <row r="20" spans="2:15" ht="25.5">
      <c r="B20" s="193" t="e">
        <f>IF('Formulario PPGR4'!$G20="","",CONCATENATE('Formulario PPGR4'!$C20,".",'Formulario PPGR4'!$D20,".",'Formulario PPGR4'!$E20,".",'Formulario PPGR4'!$F20))</f>
        <v>#REF!</v>
      </c>
      <c r="C20" s="193" t="e">
        <f>IF('Formulario PPGR4'!$G20="","",'Formulario PPGR1'!#REF!)</f>
        <v>#REF!</v>
      </c>
      <c r="D20" s="193" t="e">
        <f>IF('Formulario PPGR4'!$G20="","",'Formulario PPGR1'!#REF!)</f>
        <v>#REF!</v>
      </c>
      <c r="E20" s="193" t="e">
        <f>IF('Formulario PPGR4'!$G20="","",'Formulario PPGR1'!#REF!)</f>
        <v>#REF!</v>
      </c>
      <c r="F20" s="193" t="e">
        <f>IF('Formulario PPGR4'!$G20="","",'Formulario PPGR1'!#REF!)</f>
        <v>#REF!</v>
      </c>
      <c r="G20" s="673" t="s">
        <v>2089</v>
      </c>
      <c r="H20" s="673" t="s">
        <v>2090</v>
      </c>
      <c r="I20" s="674" t="s">
        <v>2119</v>
      </c>
      <c r="J20" s="674" t="s">
        <v>2120</v>
      </c>
      <c r="K20" s="675" t="s">
        <v>2121</v>
      </c>
      <c r="L20" s="675" t="s">
        <v>2094</v>
      </c>
      <c r="M20" s="676">
        <v>23749762.904000003</v>
      </c>
      <c r="N20" s="677" t="s">
        <v>2095</v>
      </c>
      <c r="O20" s="678" t="s">
        <v>2096</v>
      </c>
    </row>
    <row r="21" spans="2:15" ht="25.5">
      <c r="B21" s="193" t="e">
        <f>IF('Formulario PPGR4'!$G21="","",CONCATENATE('Formulario PPGR4'!$C21,".",'Formulario PPGR4'!$D21,".",'Formulario PPGR4'!$E21,".",'Formulario PPGR4'!$F21))</f>
        <v>#REF!</v>
      </c>
      <c r="C21" s="193" t="e">
        <f>IF('Formulario PPGR4'!$G21="","",'Formulario PPGR1'!#REF!)</f>
        <v>#REF!</v>
      </c>
      <c r="D21" s="193" t="e">
        <f>IF('Formulario PPGR4'!$G21="","",'Formulario PPGR1'!#REF!)</f>
        <v>#REF!</v>
      </c>
      <c r="E21" s="193" t="e">
        <f>IF('Formulario PPGR4'!$G21="","",'Formulario PPGR1'!#REF!)</f>
        <v>#REF!</v>
      </c>
      <c r="F21" s="193" t="e">
        <f>IF('Formulario PPGR4'!$G21="","",'Formulario PPGR1'!#REF!)</f>
        <v>#REF!</v>
      </c>
      <c r="G21" s="673" t="s">
        <v>2089</v>
      </c>
      <c r="H21" s="673" t="s">
        <v>2090</v>
      </c>
      <c r="I21" s="674" t="s">
        <v>2122</v>
      </c>
      <c r="J21" s="674" t="s">
        <v>2120</v>
      </c>
      <c r="K21" s="675" t="s">
        <v>2123</v>
      </c>
      <c r="L21" s="675" t="s">
        <v>2094</v>
      </c>
      <c r="M21" s="676">
        <v>45253654.424000002</v>
      </c>
      <c r="N21" s="677" t="s">
        <v>2095</v>
      </c>
      <c r="O21" s="678" t="s">
        <v>2096</v>
      </c>
    </row>
    <row r="22" spans="2:15">
      <c r="B22" s="193" t="e">
        <f>IF('Formulario PPGR4'!$G22="","",CONCATENATE('Formulario PPGR4'!$C22,".",'Formulario PPGR4'!$D22,".",'Formulario PPGR4'!$E22,".",'Formulario PPGR4'!$F22))</f>
        <v>#REF!</v>
      </c>
      <c r="C22" s="193" t="e">
        <f>IF('Formulario PPGR4'!$G22="","",'Formulario PPGR1'!#REF!)</f>
        <v>#REF!</v>
      </c>
      <c r="D22" s="193" t="e">
        <f>IF('Formulario PPGR4'!$G22="","",'Formulario PPGR1'!#REF!)</f>
        <v>#REF!</v>
      </c>
      <c r="E22" s="193" t="e">
        <f>IF('Formulario PPGR4'!$G22="","",'Formulario PPGR1'!#REF!)</f>
        <v>#REF!</v>
      </c>
      <c r="F22" s="193" t="e">
        <f>IF('Formulario PPGR4'!$G22="","",'Formulario PPGR1'!#REF!)</f>
        <v>#REF!</v>
      </c>
      <c r="G22" s="673" t="s">
        <v>2089</v>
      </c>
      <c r="H22" s="673" t="s">
        <v>2090</v>
      </c>
      <c r="I22" s="674" t="s">
        <v>2124</v>
      </c>
      <c r="J22" s="674" t="s">
        <v>2120</v>
      </c>
      <c r="K22" s="675" t="s">
        <v>2125</v>
      </c>
      <c r="L22" s="675" t="s">
        <v>2094</v>
      </c>
      <c r="M22" s="676">
        <v>144194002.2432</v>
      </c>
      <c r="N22" s="677" t="s">
        <v>2095</v>
      </c>
      <c r="O22" s="678" t="s">
        <v>2096</v>
      </c>
    </row>
    <row r="23" spans="2:15" ht="25.5">
      <c r="B23" s="193" t="e">
        <f>IF('Formulario PPGR4'!$G23="","",CONCATENATE('Formulario PPGR4'!$C23,".",'Formulario PPGR4'!$D23,".",'Formulario PPGR4'!$E23,".",'Formulario PPGR4'!$F23))</f>
        <v>#REF!</v>
      </c>
      <c r="C23" s="193" t="e">
        <f>IF('Formulario PPGR4'!$G23="","",'Formulario PPGR1'!#REF!)</f>
        <v>#REF!</v>
      </c>
      <c r="D23" s="193" t="e">
        <f>IF('Formulario PPGR4'!$G23="","",'Formulario PPGR1'!#REF!)</f>
        <v>#REF!</v>
      </c>
      <c r="E23" s="193" t="e">
        <f>IF('Formulario PPGR4'!$G23="","",'Formulario PPGR1'!#REF!)</f>
        <v>#REF!</v>
      </c>
      <c r="F23" s="193" t="e">
        <f>IF('Formulario PPGR4'!$G23="","",'Formulario PPGR1'!#REF!)</f>
        <v>#REF!</v>
      </c>
      <c r="G23" s="673" t="s">
        <v>2089</v>
      </c>
      <c r="H23" s="673" t="s">
        <v>2090</v>
      </c>
      <c r="I23" s="679" t="s">
        <v>2126</v>
      </c>
      <c r="J23" s="679" t="s">
        <v>2127</v>
      </c>
      <c r="K23" s="193" t="s">
        <v>2128</v>
      </c>
      <c r="L23" s="675" t="s">
        <v>2094</v>
      </c>
      <c r="M23" s="676">
        <v>142411633.02000001</v>
      </c>
      <c r="N23" s="677" t="s">
        <v>2095</v>
      </c>
      <c r="O23" s="678" t="s">
        <v>2096</v>
      </c>
    </row>
    <row r="24" spans="2:15">
      <c r="B24" s="193" t="e">
        <f>IF('Formulario PPGR4'!$G24="","",CONCATENATE('Formulario PPGR4'!$C24,".",'Formulario PPGR4'!$D24,".",'Formulario PPGR4'!$E24,".",'Formulario PPGR4'!$F24))</f>
        <v>#REF!</v>
      </c>
      <c r="C24" s="193" t="e">
        <f>IF('Formulario PPGR4'!$G24="","",'Formulario PPGR1'!#REF!)</f>
        <v>#REF!</v>
      </c>
      <c r="D24" s="193" t="e">
        <f>IF('Formulario PPGR4'!$G24="","",'Formulario PPGR1'!#REF!)</f>
        <v>#REF!</v>
      </c>
      <c r="E24" s="193" t="e">
        <f>IF('Formulario PPGR4'!$G24="","",'Formulario PPGR1'!#REF!)</f>
        <v>#REF!</v>
      </c>
      <c r="F24" s="193" t="e">
        <f>IF('Formulario PPGR4'!$G24="","",'Formulario PPGR1'!#REF!)</f>
        <v>#REF!</v>
      </c>
      <c r="G24" s="673" t="s">
        <v>2089</v>
      </c>
      <c r="H24" s="673" t="s">
        <v>2090</v>
      </c>
      <c r="I24" s="679" t="s">
        <v>2129</v>
      </c>
      <c r="J24" s="679" t="s">
        <v>2130</v>
      </c>
      <c r="K24" s="193" t="s">
        <v>2131</v>
      </c>
      <c r="L24" s="675" t="s">
        <v>2094</v>
      </c>
      <c r="M24" s="676">
        <v>29296847.476</v>
      </c>
      <c r="N24" s="677" t="s">
        <v>2095</v>
      </c>
      <c r="O24" s="678" t="s">
        <v>2096</v>
      </c>
    </row>
    <row r="25" spans="2:15" ht="25.5">
      <c r="B25" s="193" t="e">
        <f>IF('Formulario PPGR4'!$G25="","",CONCATENATE('Formulario PPGR4'!$C25,".",'Formulario PPGR4'!$D25,".",'Formulario PPGR4'!$E25,".",'Formulario PPGR4'!$F25))</f>
        <v>#REF!</v>
      </c>
      <c r="C25" s="193" t="e">
        <f>IF('Formulario PPGR4'!$G25="","",'Formulario PPGR1'!#REF!)</f>
        <v>#REF!</v>
      </c>
      <c r="D25" s="193" t="e">
        <f>IF('Formulario PPGR4'!$G25="","",'Formulario PPGR1'!#REF!)</f>
        <v>#REF!</v>
      </c>
      <c r="E25" s="193" t="e">
        <f>IF('Formulario PPGR4'!$G25="","",'Formulario PPGR1'!#REF!)</f>
        <v>#REF!</v>
      </c>
      <c r="F25" s="193" t="e">
        <f>IF('Formulario PPGR4'!$G25="","",'Formulario PPGR1'!#REF!)</f>
        <v>#REF!</v>
      </c>
      <c r="G25" s="673" t="s">
        <v>2089</v>
      </c>
      <c r="H25" s="673" t="s">
        <v>2090</v>
      </c>
      <c r="I25" s="679" t="s">
        <v>2132</v>
      </c>
      <c r="J25" s="679" t="s">
        <v>2133</v>
      </c>
      <c r="K25" s="193" t="s">
        <v>2134</v>
      </c>
      <c r="L25" s="675" t="s">
        <v>2094</v>
      </c>
      <c r="M25" s="676">
        <v>46334472.599999994</v>
      </c>
      <c r="N25" s="677" t="s">
        <v>2095</v>
      </c>
      <c r="O25" s="678" t="s">
        <v>2096</v>
      </c>
    </row>
    <row r="26" spans="2:15" ht="25.5">
      <c r="B26" s="193" t="e">
        <f>IF('Formulario PPGR4'!$G26="","",CONCATENATE('Formulario PPGR4'!$C26,".",'Formulario PPGR4'!$D26,".",'Formulario PPGR4'!$E26,".",'Formulario PPGR4'!$F26))</f>
        <v>#REF!</v>
      </c>
      <c r="C26" s="193" t="e">
        <f>IF('Formulario PPGR4'!$G26="","",'Formulario PPGR1'!#REF!)</f>
        <v>#REF!</v>
      </c>
      <c r="D26" s="193" t="e">
        <f>IF('Formulario PPGR4'!$G26="","",'Formulario PPGR1'!#REF!)</f>
        <v>#REF!</v>
      </c>
      <c r="E26" s="193" t="e">
        <f>IF('Formulario PPGR4'!$G26="","",'Formulario PPGR1'!#REF!)</f>
        <v>#REF!</v>
      </c>
      <c r="F26" s="193" t="e">
        <f>IF('Formulario PPGR4'!$G26="","",'Formulario PPGR1'!#REF!)</f>
        <v>#REF!</v>
      </c>
      <c r="G26" s="673" t="s">
        <v>2089</v>
      </c>
      <c r="H26" s="673" t="s">
        <v>2090</v>
      </c>
      <c r="I26" s="679" t="s">
        <v>2135</v>
      </c>
      <c r="J26" s="679" t="s">
        <v>2133</v>
      </c>
      <c r="K26" s="193" t="s">
        <v>2136</v>
      </c>
      <c r="L26" s="675" t="s">
        <v>2094</v>
      </c>
      <c r="M26" s="676">
        <v>25535438.419999998</v>
      </c>
      <c r="N26" s="677" t="s">
        <v>2095</v>
      </c>
      <c r="O26" s="678" t="s">
        <v>2096</v>
      </c>
    </row>
    <row r="27" spans="2:15">
      <c r="B27" s="193" t="e">
        <f>IF('Formulario PPGR4'!$G27="","",CONCATENATE('Formulario PPGR4'!$C27,".",'Formulario PPGR4'!$D27,".",'Formulario PPGR4'!$E27,".",'Formulario PPGR4'!$F27))</f>
        <v>#REF!</v>
      </c>
      <c r="C27" s="193" t="e">
        <f>IF('Formulario PPGR4'!$G27="","",'Formulario PPGR1'!#REF!)</f>
        <v>#REF!</v>
      </c>
      <c r="D27" s="193" t="e">
        <f>IF('Formulario PPGR4'!$G27="","",'Formulario PPGR1'!#REF!)</f>
        <v>#REF!</v>
      </c>
      <c r="E27" s="193" t="e">
        <f>IF('Formulario PPGR4'!$G27="","",'Formulario PPGR1'!#REF!)</f>
        <v>#REF!</v>
      </c>
      <c r="F27" s="193" t="e">
        <f>IF('Formulario PPGR4'!$G27="","",'Formulario PPGR1'!#REF!)</f>
        <v>#REF!</v>
      </c>
      <c r="G27" s="673" t="s">
        <v>2089</v>
      </c>
      <c r="H27" s="673" t="s">
        <v>2090</v>
      </c>
      <c r="I27" s="679" t="s">
        <v>2137</v>
      </c>
      <c r="J27" s="679" t="s">
        <v>2138</v>
      </c>
      <c r="K27" s="193" t="s">
        <v>2139</v>
      </c>
      <c r="L27" s="675" t="s">
        <v>2094</v>
      </c>
      <c r="M27" s="676">
        <v>42341127.680000007</v>
      </c>
      <c r="N27" s="677" t="s">
        <v>2095</v>
      </c>
      <c r="O27" s="678" t="s">
        <v>2096</v>
      </c>
    </row>
    <row r="28" spans="2:15" ht="25.5">
      <c r="B28" s="193" t="e">
        <f>IF('Formulario PPGR4'!$G28="","",CONCATENATE('Formulario PPGR4'!$C28,".",'Formulario PPGR4'!$D28,".",'Formulario PPGR4'!$E28,".",'Formulario PPGR4'!$F28))</f>
        <v>#REF!</v>
      </c>
      <c r="C28" s="193" t="e">
        <f>IF('Formulario PPGR4'!$G28="","",'Formulario PPGR1'!#REF!)</f>
        <v>#REF!</v>
      </c>
      <c r="D28" s="193" t="e">
        <f>IF('Formulario PPGR4'!$G28="","",'Formulario PPGR1'!#REF!)</f>
        <v>#REF!</v>
      </c>
      <c r="E28" s="193" t="e">
        <f>IF('Formulario PPGR4'!$G28="","",'Formulario PPGR1'!#REF!)</f>
        <v>#REF!</v>
      </c>
      <c r="F28" s="193" t="e">
        <f>IF('Formulario PPGR4'!$G28="","",'Formulario PPGR1'!#REF!)</f>
        <v>#REF!</v>
      </c>
      <c r="G28" s="673" t="s">
        <v>2089</v>
      </c>
      <c r="H28" s="673" t="s">
        <v>2090</v>
      </c>
      <c r="I28" s="679" t="s">
        <v>2140</v>
      </c>
      <c r="J28" s="679" t="s">
        <v>2138</v>
      </c>
      <c r="K28" s="193" t="s">
        <v>2141</v>
      </c>
      <c r="L28" s="675" t="s">
        <v>2094</v>
      </c>
      <c r="M28" s="676">
        <v>46244086.589199997</v>
      </c>
      <c r="N28" s="677" t="s">
        <v>2095</v>
      </c>
      <c r="O28" s="678" t="s">
        <v>2096</v>
      </c>
    </row>
    <row r="29" spans="2:15" ht="38.25">
      <c r="B29" s="193" t="e">
        <f>IF('Formulario PPGR4'!$G29="","",CONCATENATE('Formulario PPGR4'!$C29,".",'Formulario PPGR4'!$D29,".",'Formulario PPGR4'!$E29,".",'Formulario PPGR4'!$F29))</f>
        <v>#REF!</v>
      </c>
      <c r="C29" s="193" t="e">
        <f>IF('Formulario PPGR4'!$G29="","",'Formulario PPGR1'!#REF!)</f>
        <v>#REF!</v>
      </c>
      <c r="D29" s="193" t="e">
        <f>IF('Formulario PPGR4'!$G29="","",'Formulario PPGR1'!#REF!)</f>
        <v>#REF!</v>
      </c>
      <c r="E29" s="193" t="e">
        <f>IF('Formulario PPGR4'!$G29="","",'Formulario PPGR1'!#REF!)</f>
        <v>#REF!</v>
      </c>
      <c r="F29" s="193" t="e">
        <f>IF('Formulario PPGR4'!$G29="","",'Formulario PPGR1'!#REF!)</f>
        <v>#REF!</v>
      </c>
      <c r="G29" s="673" t="s">
        <v>2089</v>
      </c>
      <c r="H29" s="673" t="s">
        <v>2090</v>
      </c>
      <c r="I29" s="679" t="s">
        <v>2142</v>
      </c>
      <c r="J29" s="679" t="s">
        <v>2138</v>
      </c>
      <c r="K29" s="193" t="s">
        <v>2143</v>
      </c>
      <c r="L29" s="675" t="s">
        <v>2094</v>
      </c>
      <c r="M29" s="676">
        <v>48053046.159999996</v>
      </c>
      <c r="N29" s="677" t="s">
        <v>2095</v>
      </c>
      <c r="O29" s="678" t="s">
        <v>2096</v>
      </c>
    </row>
    <row r="30" spans="2:15" ht="25.5">
      <c r="B30" s="193" t="e">
        <f>IF('Formulario PPGR4'!$G30="","",CONCATENATE('Formulario PPGR4'!$C30,".",'Formulario PPGR4'!$D30,".",'Formulario PPGR4'!$E30,".",'Formulario PPGR4'!$F30))</f>
        <v>#REF!</v>
      </c>
      <c r="C30" s="193" t="e">
        <f>IF('Formulario PPGR4'!$G30="","",'Formulario PPGR1'!#REF!)</f>
        <v>#REF!</v>
      </c>
      <c r="D30" s="193" t="e">
        <f>IF('Formulario PPGR4'!$G30="","",'Formulario PPGR1'!#REF!)</f>
        <v>#REF!</v>
      </c>
      <c r="E30" s="193" t="e">
        <f>IF('Formulario PPGR4'!$G30="","",'Formulario PPGR1'!#REF!)</f>
        <v>#REF!</v>
      </c>
      <c r="F30" s="193" t="e">
        <f>IF('Formulario PPGR4'!$G30="","",'Formulario PPGR1'!#REF!)</f>
        <v>#REF!</v>
      </c>
      <c r="G30" s="673" t="s">
        <v>2089</v>
      </c>
      <c r="H30" s="673" t="s">
        <v>2090</v>
      </c>
      <c r="I30" s="679" t="s">
        <v>2144</v>
      </c>
      <c r="J30" s="679" t="s">
        <v>2145</v>
      </c>
      <c r="K30" s="193" t="s">
        <v>2146</v>
      </c>
      <c r="L30" s="675" t="s">
        <v>2094</v>
      </c>
      <c r="M30" s="676">
        <v>64965289.227200001</v>
      </c>
      <c r="N30" s="677" t="s">
        <v>2095</v>
      </c>
      <c r="O30" s="678" t="s">
        <v>2096</v>
      </c>
    </row>
    <row r="31" spans="2:15" ht="25.5">
      <c r="B31" s="193" t="e">
        <f>IF('Formulario PPGR4'!$G31="","",CONCATENATE('Formulario PPGR4'!$C31,".",'Formulario PPGR4'!$D31,".",'Formulario PPGR4'!$E31,".",'Formulario PPGR4'!$F31))</f>
        <v>#REF!</v>
      </c>
      <c r="C31" s="193" t="e">
        <f>IF('Formulario PPGR4'!$G31="","",'Formulario PPGR1'!#REF!)</f>
        <v>#REF!</v>
      </c>
      <c r="D31" s="193" t="e">
        <f>IF('Formulario PPGR4'!$G31="","",'Formulario PPGR1'!#REF!)</f>
        <v>#REF!</v>
      </c>
      <c r="E31" s="193" t="e">
        <f>IF('Formulario PPGR4'!$G31="","",'Formulario PPGR1'!#REF!)</f>
        <v>#REF!</v>
      </c>
      <c r="F31" s="193" t="e">
        <f>IF('Formulario PPGR4'!$G31="","",'Formulario PPGR1'!#REF!)</f>
        <v>#REF!</v>
      </c>
      <c r="G31" s="673" t="s">
        <v>2089</v>
      </c>
      <c r="H31" s="673" t="s">
        <v>2090</v>
      </c>
      <c r="I31" s="679" t="s">
        <v>2147</v>
      </c>
      <c r="J31" s="679" t="s">
        <v>2145</v>
      </c>
      <c r="K31" s="193" t="s">
        <v>2146</v>
      </c>
      <c r="L31" s="675" t="s">
        <v>2094</v>
      </c>
      <c r="M31" s="676">
        <v>55921439.5612</v>
      </c>
      <c r="N31" s="677" t="s">
        <v>2095</v>
      </c>
      <c r="O31" s="678" t="s">
        <v>2096</v>
      </c>
    </row>
    <row r="32" spans="2:15" ht="25.5">
      <c r="B32" s="193" t="e">
        <f>IF('Formulario PPGR4'!$G32="","",CONCATENATE('Formulario PPGR4'!$C32,".",'Formulario PPGR4'!$D32,".",'Formulario PPGR4'!$E32,".",'Formulario PPGR4'!$F32))</f>
        <v>#REF!</v>
      </c>
      <c r="C32" s="193" t="e">
        <f>IF('Formulario PPGR4'!$G32="","",'Formulario PPGR1'!#REF!)</f>
        <v>#REF!</v>
      </c>
      <c r="D32" s="193" t="e">
        <f>IF('Formulario PPGR4'!$G32="","",'Formulario PPGR1'!#REF!)</f>
        <v>#REF!</v>
      </c>
      <c r="E32" s="193" t="e">
        <f>IF('Formulario PPGR4'!$G32="","",'Formulario PPGR1'!#REF!)</f>
        <v>#REF!</v>
      </c>
      <c r="F32" s="193" t="e">
        <f>IF('Formulario PPGR4'!$G32="","",'Formulario PPGR1'!#REF!)</f>
        <v>#REF!</v>
      </c>
      <c r="G32" s="673" t="s">
        <v>2089</v>
      </c>
      <c r="H32" s="673" t="s">
        <v>2090</v>
      </c>
      <c r="I32" s="679" t="s">
        <v>2148</v>
      </c>
      <c r="J32" s="679" t="s">
        <v>2149</v>
      </c>
      <c r="K32" s="193" t="s">
        <v>2150</v>
      </c>
      <c r="L32" s="675" t="s">
        <v>2094</v>
      </c>
      <c r="M32" s="676">
        <v>131004467.0872</v>
      </c>
      <c r="N32" s="677" t="s">
        <v>2095</v>
      </c>
      <c r="O32" s="678" t="s">
        <v>2096</v>
      </c>
    </row>
    <row r="33" spans="2:15" ht="25.5">
      <c r="B33" s="193" t="e">
        <f>IF('Formulario PPGR4'!$G33="","",CONCATENATE('Formulario PPGR4'!$C33,".",'Formulario PPGR4'!$D33,".",'Formulario PPGR4'!$E33,".",'Formulario PPGR4'!$F33))</f>
        <v>#REF!</v>
      </c>
      <c r="C33" s="193" t="e">
        <f>IF('Formulario PPGR4'!$G33="","",'Formulario PPGR1'!#REF!)</f>
        <v>#REF!</v>
      </c>
      <c r="D33" s="193" t="e">
        <f>IF('Formulario PPGR4'!$G33="","",'Formulario PPGR1'!#REF!)</f>
        <v>#REF!</v>
      </c>
      <c r="E33" s="193" t="e">
        <f>IF('Formulario PPGR4'!$G33="","",'Formulario PPGR1'!#REF!)</f>
        <v>#REF!</v>
      </c>
      <c r="F33" s="193" t="e">
        <f>IF('Formulario PPGR4'!$G33="","",'Formulario PPGR1'!#REF!)</f>
        <v>#REF!</v>
      </c>
      <c r="G33" s="673" t="s">
        <v>2089</v>
      </c>
      <c r="H33" s="673" t="s">
        <v>2090</v>
      </c>
      <c r="I33" s="679" t="s">
        <v>2151</v>
      </c>
      <c r="J33" s="679" t="s">
        <v>2149</v>
      </c>
      <c r="K33" s="193" t="s">
        <v>2152</v>
      </c>
      <c r="L33" s="675" t="s">
        <v>2094</v>
      </c>
      <c r="M33" s="676">
        <v>136458337.9576</v>
      </c>
      <c r="N33" s="677" t="s">
        <v>2095</v>
      </c>
      <c r="O33" s="678" t="s">
        <v>2096</v>
      </c>
    </row>
    <row r="34" spans="2:15" ht="25.5">
      <c r="B34" s="193" t="e">
        <f>IF('Formulario PPGR4'!$G34="","",CONCATENATE('Formulario PPGR4'!$C34,".",'Formulario PPGR4'!$D34,".",'Formulario PPGR4'!$E34,".",'Formulario PPGR4'!$F34))</f>
        <v>#REF!</v>
      </c>
      <c r="C34" s="193" t="e">
        <f>IF('Formulario PPGR4'!$G34="","",'Formulario PPGR1'!#REF!)</f>
        <v>#REF!</v>
      </c>
      <c r="D34" s="193" t="e">
        <f>IF('Formulario PPGR4'!$G34="","",'Formulario PPGR1'!#REF!)</f>
        <v>#REF!</v>
      </c>
      <c r="E34" s="193" t="e">
        <f>IF('Formulario PPGR4'!$G34="","",'Formulario PPGR1'!#REF!)</f>
        <v>#REF!</v>
      </c>
      <c r="F34" s="193" t="e">
        <f>IF('Formulario PPGR4'!$G34="","",'Formulario PPGR1'!#REF!)</f>
        <v>#REF!</v>
      </c>
      <c r="G34" s="673" t="s">
        <v>2089</v>
      </c>
      <c r="H34" s="673" t="s">
        <v>2090</v>
      </c>
      <c r="I34" s="679" t="s">
        <v>2153</v>
      </c>
      <c r="J34" s="679" t="s">
        <v>2149</v>
      </c>
      <c r="K34" s="193" t="s">
        <v>2154</v>
      </c>
      <c r="L34" s="675" t="s">
        <v>2094</v>
      </c>
      <c r="M34" s="676">
        <v>86258499.973199993</v>
      </c>
      <c r="N34" s="677" t="s">
        <v>2095</v>
      </c>
      <c r="O34" s="678" t="s">
        <v>2096</v>
      </c>
    </row>
    <row r="35" spans="2:15" ht="38.25">
      <c r="B35" s="193" t="e">
        <f>IF('Formulario PPGR4'!$G35="","",CONCATENATE('Formulario PPGR4'!$C35,".",'Formulario PPGR4'!$D35,".",'Formulario PPGR4'!$E35,".",'Formulario PPGR4'!$F35))</f>
        <v>#REF!</v>
      </c>
      <c r="C35" s="193" t="e">
        <f>IF('Formulario PPGR4'!$G35="","",'Formulario PPGR1'!#REF!)</f>
        <v>#REF!</v>
      </c>
      <c r="D35" s="193" t="e">
        <f>IF('Formulario PPGR4'!$G35="","",'Formulario PPGR1'!#REF!)</f>
        <v>#REF!</v>
      </c>
      <c r="E35" s="193" t="e">
        <f>IF('Formulario PPGR4'!$G35="","",'Formulario PPGR1'!#REF!)</f>
        <v>#REF!</v>
      </c>
      <c r="F35" s="193" t="e">
        <f>IF('Formulario PPGR4'!$G35="","",'Formulario PPGR1'!#REF!)</f>
        <v>#REF!</v>
      </c>
      <c r="G35" s="673" t="s">
        <v>2089</v>
      </c>
      <c r="H35" s="673" t="s">
        <v>2090</v>
      </c>
      <c r="I35" s="679" t="s">
        <v>2155</v>
      </c>
      <c r="J35" s="679" t="s">
        <v>2156</v>
      </c>
      <c r="K35" s="193" t="s">
        <v>2157</v>
      </c>
      <c r="L35" s="675" t="s">
        <v>2094</v>
      </c>
      <c r="M35" s="676">
        <v>43721369.497999996</v>
      </c>
      <c r="N35" s="677" t="s">
        <v>2095</v>
      </c>
      <c r="O35" s="678" t="s">
        <v>2096</v>
      </c>
    </row>
    <row r="36" spans="2:15" ht="38.25">
      <c r="B36" s="193" t="e">
        <f>IF('Formulario PPGR4'!$G36="","",CONCATENATE('Formulario PPGR4'!$C36,".",'Formulario PPGR4'!$D36,".",'Formulario PPGR4'!$E36,".",'Formulario PPGR4'!$F36))</f>
        <v>#REF!</v>
      </c>
      <c r="C36" s="193" t="e">
        <f>IF('Formulario PPGR4'!$G36="","",'Formulario PPGR1'!#REF!)</f>
        <v>#REF!</v>
      </c>
      <c r="D36" s="193" t="e">
        <f>IF('Formulario PPGR4'!$G36="","",'Formulario PPGR1'!#REF!)</f>
        <v>#REF!</v>
      </c>
      <c r="E36" s="193" t="e">
        <f>IF('Formulario PPGR4'!$G36="","",'Formulario PPGR1'!#REF!)</f>
        <v>#REF!</v>
      </c>
      <c r="F36" s="193" t="e">
        <f>IF('Formulario PPGR4'!$G36="","",'Formulario PPGR1'!#REF!)</f>
        <v>#REF!</v>
      </c>
      <c r="G36" s="673" t="s">
        <v>2089</v>
      </c>
      <c r="H36" s="673" t="s">
        <v>2090</v>
      </c>
      <c r="I36" s="679" t="s">
        <v>2158</v>
      </c>
      <c r="J36" s="679" t="s">
        <v>2159</v>
      </c>
      <c r="K36" s="193" t="s">
        <v>2160</v>
      </c>
      <c r="L36" s="675" t="s">
        <v>2094</v>
      </c>
      <c r="M36" s="676">
        <v>252942160.2044</v>
      </c>
      <c r="N36" s="677" t="s">
        <v>2095</v>
      </c>
      <c r="O36" s="678" t="s">
        <v>2096</v>
      </c>
    </row>
    <row r="37" spans="2:15" ht="25.5">
      <c r="B37" s="193" t="e">
        <f>IF('Formulario PPGR4'!$G37="","",CONCATENATE('Formulario PPGR4'!$C37,".",'Formulario PPGR4'!$D37,".",'Formulario PPGR4'!$E37,".",'Formulario PPGR4'!$F37))</f>
        <v>#REF!</v>
      </c>
      <c r="C37" s="193" t="e">
        <f>IF('Formulario PPGR4'!$G37="","",'Formulario PPGR1'!#REF!)</f>
        <v>#REF!</v>
      </c>
      <c r="D37" s="193" t="e">
        <f>IF('Formulario PPGR4'!$G37="","",'Formulario PPGR1'!#REF!)</f>
        <v>#REF!</v>
      </c>
      <c r="E37" s="193" t="e">
        <f>IF('Formulario PPGR4'!$G37="","",'Formulario PPGR1'!#REF!)</f>
        <v>#REF!</v>
      </c>
      <c r="F37" s="193" t="e">
        <f>IF('Formulario PPGR4'!$G37="","",'Formulario PPGR1'!#REF!)</f>
        <v>#REF!</v>
      </c>
      <c r="G37" s="673" t="s">
        <v>2089</v>
      </c>
      <c r="H37" s="673" t="s">
        <v>2090</v>
      </c>
      <c r="I37" s="679" t="s">
        <v>2161</v>
      </c>
      <c r="J37" s="679" t="s">
        <v>2162</v>
      </c>
      <c r="K37" s="193" t="s">
        <v>2163</v>
      </c>
      <c r="L37" s="675" t="s">
        <v>2094</v>
      </c>
      <c r="M37" s="676">
        <v>113432422.2308</v>
      </c>
      <c r="N37" s="677" t="s">
        <v>2095</v>
      </c>
      <c r="O37" s="678" t="s">
        <v>2096</v>
      </c>
    </row>
    <row r="38" spans="2:15" ht="25.5">
      <c r="B38" s="193" t="e">
        <f>IF('Formulario PPGR4'!$G38="","",CONCATENATE('Formulario PPGR4'!$C38,".",'Formulario PPGR4'!$D38,".",'Formulario PPGR4'!$E38,".",'Formulario PPGR4'!$F38))</f>
        <v>#REF!</v>
      </c>
      <c r="C38" s="193" t="e">
        <f>IF('Formulario PPGR4'!$G38="","",'Formulario PPGR1'!#REF!)</f>
        <v>#REF!</v>
      </c>
      <c r="D38" s="193" t="e">
        <f>IF('Formulario PPGR4'!$G38="","",'Formulario PPGR1'!#REF!)</f>
        <v>#REF!</v>
      </c>
      <c r="E38" s="193" t="e">
        <f>IF('Formulario PPGR4'!$G38="","",'Formulario PPGR1'!#REF!)</f>
        <v>#REF!</v>
      </c>
      <c r="F38" s="193" t="e">
        <f>IF('Formulario PPGR4'!$G38="","",'Formulario PPGR1'!#REF!)</f>
        <v>#REF!</v>
      </c>
      <c r="G38" s="673" t="s">
        <v>2089</v>
      </c>
      <c r="H38" s="673" t="s">
        <v>2090</v>
      </c>
      <c r="I38" s="679" t="s">
        <v>2164</v>
      </c>
      <c r="J38" s="679" t="s">
        <v>2165</v>
      </c>
      <c r="K38" s="193" t="s">
        <v>2166</v>
      </c>
      <c r="L38" s="675" t="s">
        <v>2094</v>
      </c>
      <c r="M38" s="676">
        <v>25141180.940800004</v>
      </c>
      <c r="N38" s="677" t="s">
        <v>2095</v>
      </c>
      <c r="O38" s="678" t="s">
        <v>2096</v>
      </c>
    </row>
    <row r="39" spans="2:15" ht="25.5">
      <c r="B39" s="193" t="e">
        <f>IF('Formulario PPGR4'!$G39="","",CONCATENATE('Formulario PPGR4'!$C39,".",'Formulario PPGR4'!$D39,".",'Formulario PPGR4'!$E39,".",'Formulario PPGR4'!$F39))</f>
        <v>#REF!</v>
      </c>
      <c r="C39" s="193" t="e">
        <f>IF('Formulario PPGR4'!$G39="","",'Formulario PPGR1'!#REF!)</f>
        <v>#REF!</v>
      </c>
      <c r="D39" s="193" t="e">
        <f>IF('Formulario PPGR4'!$G39="","",'Formulario PPGR1'!#REF!)</f>
        <v>#REF!</v>
      </c>
      <c r="E39" s="193" t="e">
        <f>IF('Formulario PPGR4'!$G39="","",'Formulario PPGR1'!#REF!)</f>
        <v>#REF!</v>
      </c>
      <c r="F39" s="193" t="e">
        <f>IF('Formulario PPGR4'!$G39="","",'Formulario PPGR1'!#REF!)</f>
        <v>#REF!</v>
      </c>
      <c r="G39" s="673" t="s">
        <v>2089</v>
      </c>
      <c r="H39" s="673" t="s">
        <v>2090</v>
      </c>
      <c r="I39" s="679" t="s">
        <v>2167</v>
      </c>
      <c r="J39" s="679" t="s">
        <v>2165</v>
      </c>
      <c r="K39" s="193" t="s">
        <v>2168</v>
      </c>
      <c r="L39" s="675" t="s">
        <v>2094</v>
      </c>
      <c r="M39" s="676">
        <v>128679081.8316</v>
      </c>
      <c r="N39" s="677" t="s">
        <v>2095</v>
      </c>
      <c r="O39" s="678" t="s">
        <v>2096</v>
      </c>
    </row>
    <row r="40" spans="2:15" ht="25.5">
      <c r="B40" s="193" t="e">
        <f>IF('Formulario PPGR4'!$G40="","",CONCATENATE('Formulario PPGR4'!$C40,".",'Formulario PPGR4'!$D40,".",'Formulario PPGR4'!$E40,".",'Formulario PPGR4'!$F40))</f>
        <v>#REF!</v>
      </c>
      <c r="C40" s="193" t="e">
        <f>IF('Formulario PPGR4'!$G40="","",'Formulario PPGR1'!#REF!)</f>
        <v>#REF!</v>
      </c>
      <c r="D40" s="193" t="e">
        <f>IF('Formulario PPGR4'!$G40="","",'Formulario PPGR1'!#REF!)</f>
        <v>#REF!</v>
      </c>
      <c r="E40" s="193" t="e">
        <f>IF('Formulario PPGR4'!$G40="","",'Formulario PPGR1'!#REF!)</f>
        <v>#REF!</v>
      </c>
      <c r="F40" s="193" t="e">
        <f>IF('Formulario PPGR4'!$G40="","",'Formulario PPGR1'!#REF!)</f>
        <v>#REF!</v>
      </c>
      <c r="G40" s="673" t="s">
        <v>2089</v>
      </c>
      <c r="H40" s="673" t="s">
        <v>2090</v>
      </c>
      <c r="I40" s="679" t="s">
        <v>2169</v>
      </c>
      <c r="J40" s="679" t="s">
        <v>2165</v>
      </c>
      <c r="K40" s="193" t="s">
        <v>2170</v>
      </c>
      <c r="L40" s="675" t="s">
        <v>2094</v>
      </c>
      <c r="M40" s="676">
        <v>18120357.534400001</v>
      </c>
      <c r="N40" s="677" t="s">
        <v>2095</v>
      </c>
      <c r="O40" s="678" t="s">
        <v>2096</v>
      </c>
    </row>
    <row r="41" spans="2:15" ht="25.5">
      <c r="B41" s="193" t="e">
        <f>IF('Formulario PPGR4'!$G41="","",CONCATENATE('Formulario PPGR4'!$C41,".",'Formulario PPGR4'!$D41,".",'Formulario PPGR4'!$E41,".",'Formulario PPGR4'!$F41))</f>
        <v>#REF!</v>
      </c>
      <c r="C41" s="193" t="e">
        <f>IF('Formulario PPGR4'!$G41="","",'Formulario PPGR1'!#REF!)</f>
        <v>#REF!</v>
      </c>
      <c r="D41" s="193" t="e">
        <f>IF('Formulario PPGR4'!$G41="","",'Formulario PPGR1'!#REF!)</f>
        <v>#REF!</v>
      </c>
      <c r="E41" s="193" t="e">
        <f>IF('Formulario PPGR4'!$G41="","",'Formulario PPGR1'!#REF!)</f>
        <v>#REF!</v>
      </c>
      <c r="F41" s="193" t="e">
        <f>IF('Formulario PPGR4'!$G41="","",'Formulario PPGR1'!#REF!)</f>
        <v>#REF!</v>
      </c>
      <c r="G41" s="673" t="s">
        <v>2089</v>
      </c>
      <c r="H41" s="673" t="s">
        <v>2090</v>
      </c>
      <c r="I41" s="679" t="s">
        <v>2171</v>
      </c>
      <c r="J41" s="679" t="s">
        <v>2172</v>
      </c>
      <c r="K41" s="193" t="s">
        <v>2173</v>
      </c>
      <c r="L41" s="675" t="s">
        <v>2094</v>
      </c>
      <c r="M41" s="676">
        <v>594741064.86479998</v>
      </c>
      <c r="N41" s="677" t="s">
        <v>2095</v>
      </c>
      <c r="O41" s="678" t="s">
        <v>2096</v>
      </c>
    </row>
    <row r="42" spans="2:15" ht="25.5">
      <c r="B42" s="193" t="e">
        <f>IF('Formulario PPGR4'!$G42="","",CONCATENATE('Formulario PPGR4'!$C42,".",'Formulario PPGR4'!$D42,".",'Formulario PPGR4'!$E42,".",'Formulario PPGR4'!$F42))</f>
        <v>#REF!</v>
      </c>
      <c r="C42" s="193" t="e">
        <f>IF('Formulario PPGR4'!$G42="","",'Formulario PPGR1'!#REF!)</f>
        <v>#REF!</v>
      </c>
      <c r="D42" s="193" t="e">
        <f>IF('Formulario PPGR4'!$G42="","",'Formulario PPGR1'!#REF!)</f>
        <v>#REF!</v>
      </c>
      <c r="E42" s="193" t="e">
        <f>IF('Formulario PPGR4'!$G42="","",'Formulario PPGR1'!#REF!)</f>
        <v>#REF!</v>
      </c>
      <c r="F42" s="193" t="e">
        <f>IF('Formulario PPGR4'!$G42="","",'Formulario PPGR1'!#REF!)</f>
        <v>#REF!</v>
      </c>
      <c r="G42" s="673" t="s">
        <v>2089</v>
      </c>
      <c r="H42" s="673" t="s">
        <v>2090</v>
      </c>
      <c r="I42" s="679" t="s">
        <v>2174</v>
      </c>
      <c r="J42" s="679" t="s">
        <v>2172</v>
      </c>
      <c r="K42" s="193" t="s">
        <v>2175</v>
      </c>
      <c r="L42" s="675" t="s">
        <v>2094</v>
      </c>
      <c r="M42" s="676">
        <v>23253178.66</v>
      </c>
      <c r="N42" s="677" t="s">
        <v>2095</v>
      </c>
      <c r="O42" s="678" t="s">
        <v>2096</v>
      </c>
    </row>
    <row r="43" spans="2:15" ht="38.25">
      <c r="B43" s="193" t="e">
        <f>IF('Formulario PPGR4'!$G43="","",CONCATENATE('Formulario PPGR4'!$C43,".",'Formulario PPGR4'!$D43,".",'Formulario PPGR4'!$E43,".",'Formulario PPGR4'!$F43))</f>
        <v>#REF!</v>
      </c>
      <c r="C43" s="193" t="e">
        <f>IF('Formulario PPGR4'!$G43="","",'Formulario PPGR1'!#REF!)</f>
        <v>#REF!</v>
      </c>
      <c r="D43" s="193" t="e">
        <f>IF('Formulario PPGR4'!$G43="","",'Formulario PPGR1'!#REF!)</f>
        <v>#REF!</v>
      </c>
      <c r="E43" s="193" t="e">
        <f>IF('Formulario PPGR4'!$G43="","",'Formulario PPGR1'!#REF!)</f>
        <v>#REF!</v>
      </c>
      <c r="F43" s="193" t="e">
        <f>IF('Formulario PPGR4'!$G43="","",'Formulario PPGR1'!#REF!)</f>
        <v>#REF!</v>
      </c>
      <c r="G43" s="673" t="s">
        <v>2089</v>
      </c>
      <c r="H43" s="673" t="s">
        <v>2090</v>
      </c>
      <c r="I43" s="679" t="s">
        <v>2176</v>
      </c>
      <c r="J43" s="679" t="s">
        <v>2172</v>
      </c>
      <c r="K43" s="193" t="s">
        <v>2173</v>
      </c>
      <c r="L43" s="675" t="s">
        <v>2094</v>
      </c>
      <c r="M43" s="676">
        <v>383554398.60000002</v>
      </c>
      <c r="N43" s="677" t="s">
        <v>2095</v>
      </c>
      <c r="O43" s="678" t="s">
        <v>2096</v>
      </c>
    </row>
    <row r="44" spans="2:15">
      <c r="B44" s="193" t="e">
        <f>IF('Formulario PPGR4'!$G44="","",CONCATENATE('Formulario PPGR4'!$C44,".",'Formulario PPGR4'!$D44,".",'Formulario PPGR4'!$E44,".",'Formulario PPGR4'!$F44))</f>
        <v>#REF!</v>
      </c>
      <c r="C44" s="193" t="e">
        <f>IF('Formulario PPGR4'!$G44="","",'Formulario PPGR1'!#REF!)</f>
        <v>#REF!</v>
      </c>
      <c r="D44" s="193" t="e">
        <f>IF('Formulario PPGR4'!$G44="","",'Formulario PPGR1'!#REF!)</f>
        <v>#REF!</v>
      </c>
      <c r="E44" s="193" t="e">
        <f>IF('Formulario PPGR4'!$G44="","",'Formulario PPGR1'!#REF!)</f>
        <v>#REF!</v>
      </c>
      <c r="F44" s="193" t="e">
        <f>IF('Formulario PPGR4'!$G44="","",'Formulario PPGR1'!#REF!)</f>
        <v>#REF!</v>
      </c>
      <c r="G44" s="673" t="s">
        <v>2089</v>
      </c>
      <c r="H44" s="673" t="s">
        <v>2090</v>
      </c>
      <c r="I44" s="679" t="s">
        <v>2177</v>
      </c>
      <c r="J44" s="679" t="s">
        <v>2178</v>
      </c>
      <c r="K44" s="193" t="s">
        <v>2179</v>
      </c>
      <c r="L44" s="675" t="s">
        <v>2094</v>
      </c>
      <c r="M44" s="676">
        <v>133506651.4932</v>
      </c>
      <c r="N44" s="677" t="s">
        <v>2095</v>
      </c>
      <c r="O44" s="678" t="s">
        <v>2096</v>
      </c>
    </row>
    <row r="45" spans="2:15" ht="25.5">
      <c r="B45" s="193" t="e">
        <f>IF('Formulario PPGR4'!$G45="","",CONCATENATE('Formulario PPGR4'!$C45,".",'Formulario PPGR4'!$D45,".",'Formulario PPGR4'!$E45,".",'Formulario PPGR4'!$F45))</f>
        <v>#REF!</v>
      </c>
      <c r="C45" s="193" t="e">
        <f>IF('Formulario PPGR4'!$G45="","",'Formulario PPGR1'!#REF!)</f>
        <v>#REF!</v>
      </c>
      <c r="D45" s="193" t="e">
        <f>IF('Formulario PPGR4'!$G45="","",'Formulario PPGR1'!#REF!)</f>
        <v>#REF!</v>
      </c>
      <c r="E45" s="193" t="e">
        <f>IF('Formulario PPGR4'!$G45="","",'Formulario PPGR1'!#REF!)</f>
        <v>#REF!</v>
      </c>
      <c r="F45" s="193" t="e">
        <f>IF('Formulario PPGR4'!$G45="","",'Formulario PPGR1'!#REF!)</f>
        <v>#REF!</v>
      </c>
      <c r="G45" s="673" t="s">
        <v>2089</v>
      </c>
      <c r="H45" s="673" t="s">
        <v>2090</v>
      </c>
      <c r="I45" s="679" t="s">
        <v>2180</v>
      </c>
      <c r="J45" s="679" t="s">
        <v>2178</v>
      </c>
      <c r="K45" s="193" t="s">
        <v>2181</v>
      </c>
      <c r="L45" s="675" t="s">
        <v>2094</v>
      </c>
      <c r="M45" s="676">
        <v>385341582.26960003</v>
      </c>
      <c r="N45" s="677" t="s">
        <v>2095</v>
      </c>
      <c r="O45" s="678" t="s">
        <v>2096</v>
      </c>
    </row>
    <row r="46" spans="2:15">
      <c r="B46" s="193" t="e">
        <f>IF('Formulario PPGR4'!$G46="","",CONCATENATE('Formulario PPGR4'!$C46,".",'Formulario PPGR4'!$D46,".",'Formulario PPGR4'!$E46,".",'Formulario PPGR4'!$F46))</f>
        <v>#REF!</v>
      </c>
      <c r="C46" s="193" t="e">
        <f>IF('Formulario PPGR4'!$G46="","",'Formulario PPGR1'!#REF!)</f>
        <v>#REF!</v>
      </c>
      <c r="D46" s="193" t="e">
        <f>IF('Formulario PPGR4'!$G46="","",'Formulario PPGR1'!#REF!)</f>
        <v>#REF!</v>
      </c>
      <c r="E46" s="193" t="e">
        <f>IF('Formulario PPGR4'!$G46="","",'Formulario PPGR1'!#REF!)</f>
        <v>#REF!</v>
      </c>
      <c r="F46" s="193" t="e">
        <f>IF('Formulario PPGR4'!$G46="","",'Formulario PPGR1'!#REF!)</f>
        <v>#REF!</v>
      </c>
      <c r="G46" s="673" t="s">
        <v>2089</v>
      </c>
      <c r="H46" s="673" t="s">
        <v>2090</v>
      </c>
      <c r="I46" s="679" t="s">
        <v>2182</v>
      </c>
      <c r="J46" s="679" t="s">
        <v>2178</v>
      </c>
      <c r="K46" s="193" t="s">
        <v>2183</v>
      </c>
      <c r="L46" s="675" t="s">
        <v>2094</v>
      </c>
      <c r="M46" s="676">
        <v>139885552.62959999</v>
      </c>
      <c r="N46" s="677" t="s">
        <v>2095</v>
      </c>
      <c r="O46" s="678" t="s">
        <v>2096</v>
      </c>
    </row>
    <row r="47" spans="2:15">
      <c r="B47" s="193" t="e">
        <f>IF('Formulario PPGR4'!$G47="","",CONCATENATE('Formulario PPGR4'!$C47,".",'Formulario PPGR4'!$D47,".",'Formulario PPGR4'!$E47,".",'Formulario PPGR4'!$F47))</f>
        <v>#REF!</v>
      </c>
      <c r="C47" s="193" t="e">
        <f>IF('Formulario PPGR4'!$G47="","",'Formulario PPGR1'!#REF!)</f>
        <v>#REF!</v>
      </c>
      <c r="D47" s="193" t="e">
        <f>IF('Formulario PPGR4'!$G47="","",'Formulario PPGR1'!#REF!)</f>
        <v>#REF!</v>
      </c>
      <c r="E47" s="193" t="e">
        <f>IF('Formulario PPGR4'!$G47="","",'Formulario PPGR1'!#REF!)</f>
        <v>#REF!</v>
      </c>
      <c r="F47" s="193" t="e">
        <f>IF('Formulario PPGR4'!$G47="","",'Formulario PPGR1'!#REF!)</f>
        <v>#REF!</v>
      </c>
      <c r="G47" s="673" t="s">
        <v>2089</v>
      </c>
      <c r="H47" s="673" t="s">
        <v>2090</v>
      </c>
      <c r="I47" s="679" t="s">
        <v>2184</v>
      </c>
      <c r="J47" s="679" t="s">
        <v>2178</v>
      </c>
      <c r="K47" s="193" t="s">
        <v>2185</v>
      </c>
      <c r="L47" s="675" t="s">
        <v>2094</v>
      </c>
      <c r="M47" s="676">
        <v>136164819.9012</v>
      </c>
      <c r="N47" s="677" t="s">
        <v>2095</v>
      </c>
      <c r="O47" s="678" t="s">
        <v>2096</v>
      </c>
    </row>
    <row r="48" spans="2:15" ht="25.5">
      <c r="B48" s="193" t="e">
        <f>IF('Formulario PPGR4'!$G48="","",CONCATENATE('Formulario PPGR4'!$C48,".",'Formulario PPGR4'!$D48,".",'Formulario PPGR4'!$E48,".",'Formulario PPGR4'!$F48))</f>
        <v>#REF!</v>
      </c>
      <c r="C48" s="193" t="e">
        <f>IF('Formulario PPGR4'!$G48="","",'Formulario PPGR1'!#REF!)</f>
        <v>#REF!</v>
      </c>
      <c r="D48" s="193" t="e">
        <f>IF('Formulario PPGR4'!$G48="","",'Formulario PPGR1'!#REF!)</f>
        <v>#REF!</v>
      </c>
      <c r="E48" s="193" t="e">
        <f>IF('Formulario PPGR4'!$G48="","",'Formulario PPGR1'!#REF!)</f>
        <v>#REF!</v>
      </c>
      <c r="F48" s="193" t="e">
        <f>IF('Formulario PPGR4'!$G48="","",'Formulario PPGR1'!#REF!)</f>
        <v>#REF!</v>
      </c>
      <c r="G48" s="673" t="s">
        <v>2089</v>
      </c>
      <c r="H48" s="673" t="s">
        <v>2090</v>
      </c>
      <c r="I48" s="679" t="s">
        <v>2186</v>
      </c>
      <c r="J48" s="679" t="s">
        <v>2187</v>
      </c>
      <c r="K48" s="193" t="s">
        <v>2188</v>
      </c>
      <c r="L48" s="675" t="s">
        <v>2094</v>
      </c>
      <c r="M48" s="676">
        <v>87652894.468800008</v>
      </c>
      <c r="N48" s="677" t="s">
        <v>2095</v>
      </c>
      <c r="O48" s="678" t="s">
        <v>2096</v>
      </c>
    </row>
    <row r="49" spans="2:15" ht="38.25">
      <c r="B49" s="193" t="e">
        <f>IF('Formulario PPGR4'!$G49="","",CONCATENATE('Formulario PPGR4'!$C49,".",'Formulario PPGR4'!$D49,".",'Formulario PPGR4'!$E49,".",'Formulario PPGR4'!$F49))</f>
        <v>#REF!</v>
      </c>
      <c r="C49" s="193" t="e">
        <f>IF('Formulario PPGR4'!$G49="","",'Formulario PPGR1'!#REF!)</f>
        <v>#REF!</v>
      </c>
      <c r="D49" s="193" t="e">
        <f>IF('Formulario PPGR4'!$G49="","",'Formulario PPGR1'!#REF!)</f>
        <v>#REF!</v>
      </c>
      <c r="E49" s="193" t="e">
        <f>IF('Formulario PPGR4'!$G49="","",'Formulario PPGR1'!#REF!)</f>
        <v>#REF!</v>
      </c>
      <c r="F49" s="193" t="e">
        <f>IF('Formulario PPGR4'!$G49="","",'Formulario PPGR1'!#REF!)</f>
        <v>#REF!</v>
      </c>
      <c r="G49" s="673" t="s">
        <v>2089</v>
      </c>
      <c r="H49" s="673" t="s">
        <v>2090</v>
      </c>
      <c r="I49" s="679" t="s">
        <v>2189</v>
      </c>
      <c r="J49" s="679" t="s">
        <v>2187</v>
      </c>
      <c r="K49" s="193" t="s">
        <v>2190</v>
      </c>
      <c r="L49" s="675" t="s">
        <v>2094</v>
      </c>
      <c r="M49" s="676">
        <v>134337189.74160001</v>
      </c>
      <c r="N49" s="677" t="s">
        <v>2095</v>
      </c>
      <c r="O49" s="678" t="s">
        <v>2096</v>
      </c>
    </row>
    <row r="50" spans="2:15" ht="25.5">
      <c r="B50" s="193" t="e">
        <f>IF('Formulario PPGR4'!$G50="","",CONCATENATE('Formulario PPGR4'!$C50,".",'Formulario PPGR4'!$D50,".",'Formulario PPGR4'!$E50,".",'Formulario PPGR4'!$F50))</f>
        <v>#REF!</v>
      </c>
      <c r="C50" s="193" t="e">
        <f>IF('Formulario PPGR4'!$G50="","",'Formulario PPGR1'!#REF!)</f>
        <v>#REF!</v>
      </c>
      <c r="D50" s="193" t="e">
        <f>IF('Formulario PPGR4'!$G50="","",'Formulario PPGR1'!#REF!)</f>
        <v>#REF!</v>
      </c>
      <c r="E50" s="193" t="e">
        <f>IF('Formulario PPGR4'!$G50="","",'Formulario PPGR1'!#REF!)</f>
        <v>#REF!</v>
      </c>
      <c r="F50" s="193" t="e">
        <f>IF('Formulario PPGR4'!$G50="","",'Formulario PPGR1'!#REF!)</f>
        <v>#REF!</v>
      </c>
      <c r="G50" s="673" t="s">
        <v>2089</v>
      </c>
      <c r="H50" s="673" t="s">
        <v>2090</v>
      </c>
      <c r="I50" s="679" t="s">
        <v>2191</v>
      </c>
      <c r="J50" s="679" t="s">
        <v>2187</v>
      </c>
      <c r="K50" s="193" t="s">
        <v>2192</v>
      </c>
      <c r="L50" s="675" t="s">
        <v>2094</v>
      </c>
      <c r="M50" s="676">
        <v>134338416.84560001</v>
      </c>
      <c r="N50" s="677" t="s">
        <v>2095</v>
      </c>
      <c r="O50" s="678" t="s">
        <v>2096</v>
      </c>
    </row>
    <row r="51" spans="2:15">
      <c r="B51" s="193" t="e">
        <f>IF('Formulario PPGR4'!$G51="","",CONCATENATE('Formulario PPGR4'!$C51,".",'Formulario PPGR4'!$D51,".",'Formulario PPGR4'!$E51,".",'Formulario PPGR4'!$F51))</f>
        <v>#REF!</v>
      </c>
      <c r="C51" s="193" t="e">
        <f>IF('Formulario PPGR4'!$G51="","",'Formulario PPGR1'!#REF!)</f>
        <v>#REF!</v>
      </c>
      <c r="D51" s="193" t="e">
        <f>IF('Formulario PPGR4'!$G51="","",'Formulario PPGR1'!#REF!)</f>
        <v>#REF!</v>
      </c>
      <c r="E51" s="193" t="e">
        <f>IF('Formulario PPGR4'!$G51="","",'Formulario PPGR1'!#REF!)</f>
        <v>#REF!</v>
      </c>
      <c r="F51" s="193" t="e">
        <f>IF('Formulario PPGR4'!$G51="","",'Formulario PPGR1'!#REF!)</f>
        <v>#REF!</v>
      </c>
      <c r="G51" s="673" t="s">
        <v>2089</v>
      </c>
      <c r="H51" s="673" t="s">
        <v>2090</v>
      </c>
      <c r="I51" s="679" t="s">
        <v>2193</v>
      </c>
      <c r="J51" s="679" t="s">
        <v>2194</v>
      </c>
      <c r="K51" s="193" t="s">
        <v>2195</v>
      </c>
      <c r="L51" s="675" t="s">
        <v>2094</v>
      </c>
      <c r="M51" s="676">
        <v>132040571.80399999</v>
      </c>
      <c r="N51" s="677" t="s">
        <v>2095</v>
      </c>
      <c r="O51" s="678" t="s">
        <v>2096</v>
      </c>
    </row>
    <row r="52" spans="2:15" ht="38.25">
      <c r="B52" s="193" t="e">
        <f>IF('Formulario PPGR4'!$G52="","",CONCATENATE('Formulario PPGR4'!$C52,".",'Formulario PPGR4'!$D52,".",'Formulario PPGR4'!$E52,".",'Formulario PPGR4'!$F52))</f>
        <v>#REF!</v>
      </c>
      <c r="C52" s="193" t="e">
        <f>IF('Formulario PPGR4'!$G52="","",'Formulario PPGR1'!#REF!)</f>
        <v>#REF!</v>
      </c>
      <c r="D52" s="193" t="e">
        <f>IF('Formulario PPGR4'!$G52="","",'Formulario PPGR1'!#REF!)</f>
        <v>#REF!</v>
      </c>
      <c r="E52" s="193" t="e">
        <f>IF('Formulario PPGR4'!$G52="","",'Formulario PPGR1'!#REF!)</f>
        <v>#REF!</v>
      </c>
      <c r="F52" s="193" t="e">
        <f>IF('Formulario PPGR4'!$G52="","",'Formulario PPGR1'!#REF!)</f>
        <v>#REF!</v>
      </c>
      <c r="G52" s="673" t="s">
        <v>2089</v>
      </c>
      <c r="H52" s="673" t="s">
        <v>2090</v>
      </c>
      <c r="I52" s="679" t="s">
        <v>2196</v>
      </c>
      <c r="J52" s="679" t="s">
        <v>2197</v>
      </c>
      <c r="K52" s="193" t="s">
        <v>2198</v>
      </c>
      <c r="L52" s="675" t="s">
        <v>2094</v>
      </c>
      <c r="M52" s="676">
        <v>123781134.30839999</v>
      </c>
      <c r="N52" s="677" t="s">
        <v>2095</v>
      </c>
      <c r="O52" s="678" t="s">
        <v>2096</v>
      </c>
    </row>
    <row r="53" spans="2:15" ht="25.5">
      <c r="B53" s="193" t="e">
        <f>IF('Formulario PPGR4'!$G53="","",CONCATENATE('Formulario PPGR4'!$C53,".",'Formulario PPGR4'!$D53,".",'Formulario PPGR4'!$E53,".",'Formulario PPGR4'!$F53))</f>
        <v>#REF!</v>
      </c>
      <c r="C53" s="193" t="e">
        <f>IF('Formulario PPGR4'!$G53="","",'Formulario PPGR1'!#REF!)</f>
        <v>#REF!</v>
      </c>
      <c r="D53" s="193" t="e">
        <f>IF('Formulario PPGR4'!$G53="","",'Formulario PPGR1'!#REF!)</f>
        <v>#REF!</v>
      </c>
      <c r="E53" s="193" t="e">
        <f>IF('Formulario PPGR4'!$G53="","",'Formulario PPGR1'!#REF!)</f>
        <v>#REF!</v>
      </c>
      <c r="F53" s="193" t="e">
        <f>IF('Formulario PPGR4'!$G53="","",'Formulario PPGR1'!#REF!)</f>
        <v>#REF!</v>
      </c>
      <c r="G53" s="673" t="s">
        <v>2089</v>
      </c>
      <c r="H53" s="673" t="s">
        <v>2090</v>
      </c>
      <c r="I53" s="679" t="s">
        <v>2199</v>
      </c>
      <c r="J53" s="679" t="s">
        <v>2197</v>
      </c>
      <c r="K53" s="193" t="s">
        <v>2198</v>
      </c>
      <c r="L53" s="675" t="s">
        <v>2094</v>
      </c>
      <c r="M53" s="676">
        <v>17776012.68</v>
      </c>
      <c r="N53" s="677" t="s">
        <v>2095</v>
      </c>
      <c r="O53" s="678" t="s">
        <v>2096</v>
      </c>
    </row>
    <row r="54" spans="2:15" ht="25.5">
      <c r="B54" s="193" t="e">
        <f>IF('Formulario PPGR4'!$G54="","",CONCATENATE('Formulario PPGR4'!$C54,".",'Formulario PPGR4'!$D54,".",'Formulario PPGR4'!$E54,".",'Formulario PPGR4'!$F54))</f>
        <v>#REF!</v>
      </c>
      <c r="C54" s="193" t="e">
        <f>IF('Formulario PPGR4'!$G54="","",'Formulario PPGR1'!#REF!)</f>
        <v>#REF!</v>
      </c>
      <c r="D54" s="193" t="e">
        <f>IF('Formulario PPGR4'!$G54="","",'Formulario PPGR1'!#REF!)</f>
        <v>#REF!</v>
      </c>
      <c r="E54" s="193" t="e">
        <f>IF('Formulario PPGR4'!$G54="","",'Formulario PPGR1'!#REF!)</f>
        <v>#REF!</v>
      </c>
      <c r="F54" s="193" t="e">
        <f>IF('Formulario PPGR4'!$G54="","",'Formulario PPGR1'!#REF!)</f>
        <v>#REF!</v>
      </c>
      <c r="G54" s="673" t="s">
        <v>2089</v>
      </c>
      <c r="H54" s="673" t="s">
        <v>2090</v>
      </c>
      <c r="I54" s="679" t="s">
        <v>2200</v>
      </c>
      <c r="J54" s="679" t="s">
        <v>2201</v>
      </c>
      <c r="K54" s="193" t="s">
        <v>2202</v>
      </c>
      <c r="L54" s="675" t="s">
        <v>2094</v>
      </c>
      <c r="M54" s="676">
        <v>16902012.671599999</v>
      </c>
      <c r="N54" s="677" t="s">
        <v>2095</v>
      </c>
      <c r="O54" s="678" t="s">
        <v>2096</v>
      </c>
    </row>
    <row r="55" spans="2:15" ht="25.5">
      <c r="B55" s="193" t="e">
        <f>IF('Formulario PPGR4'!$G55="","",CONCATENATE('Formulario PPGR4'!$C55,".",'Formulario PPGR4'!$D55,".",'Formulario PPGR4'!$E55,".",'Formulario PPGR4'!$F55))</f>
        <v>#REF!</v>
      </c>
      <c r="C55" s="193" t="e">
        <f>IF('Formulario PPGR4'!$G55="","",'Formulario PPGR1'!#REF!)</f>
        <v>#REF!</v>
      </c>
      <c r="D55" s="193" t="e">
        <f>IF('Formulario PPGR4'!$G55="","",'Formulario PPGR1'!#REF!)</f>
        <v>#REF!</v>
      </c>
      <c r="E55" s="193" t="e">
        <f>IF('Formulario PPGR4'!$G55="","",'Formulario PPGR1'!#REF!)</f>
        <v>#REF!</v>
      </c>
      <c r="F55" s="193" t="e">
        <f>IF('Formulario PPGR4'!$G55="","",'Formulario PPGR1'!#REF!)</f>
        <v>#REF!</v>
      </c>
      <c r="G55" s="673" t="s">
        <v>2089</v>
      </c>
      <c r="H55" s="673" t="s">
        <v>2090</v>
      </c>
      <c r="I55" s="679" t="s">
        <v>2203</v>
      </c>
      <c r="J55" s="679" t="s">
        <v>2201</v>
      </c>
      <c r="K55" s="193" t="s">
        <v>2204</v>
      </c>
      <c r="L55" s="675" t="s">
        <v>2094</v>
      </c>
      <c r="M55" s="676">
        <v>144497460.57960001</v>
      </c>
      <c r="N55" s="677" t="s">
        <v>2095</v>
      </c>
      <c r="O55" s="678" t="s">
        <v>2096</v>
      </c>
    </row>
    <row r="56" spans="2:15" ht="25.5">
      <c r="B56" s="193" t="e">
        <f>IF('Formulario PPGR4'!$G56="","",CONCATENATE('Formulario PPGR4'!$C56,".",'Formulario PPGR4'!$D56,".",'Formulario PPGR4'!$E56,".",'Formulario PPGR4'!$F56))</f>
        <v>#REF!</v>
      </c>
      <c r="C56" s="193" t="e">
        <f>IF('Formulario PPGR4'!$G56="","",'Formulario PPGR1'!#REF!)</f>
        <v>#REF!</v>
      </c>
      <c r="D56" s="193" t="e">
        <f>IF('Formulario PPGR4'!$G56="","",'Formulario PPGR1'!#REF!)</f>
        <v>#REF!</v>
      </c>
      <c r="E56" s="193" t="e">
        <f>IF('Formulario PPGR4'!$G56="","",'Formulario PPGR1'!#REF!)</f>
        <v>#REF!</v>
      </c>
      <c r="F56" s="193" t="e">
        <f>IF('Formulario PPGR4'!$G56="","",'Formulario PPGR1'!#REF!)</f>
        <v>#REF!</v>
      </c>
      <c r="G56" s="673" t="s">
        <v>2089</v>
      </c>
      <c r="H56" s="673" t="s">
        <v>2090</v>
      </c>
      <c r="I56" s="679" t="s">
        <v>2205</v>
      </c>
      <c r="J56" s="679" t="s">
        <v>2206</v>
      </c>
      <c r="K56" s="193" t="s">
        <v>2207</v>
      </c>
      <c r="L56" s="675" t="s">
        <v>2094</v>
      </c>
      <c r="M56" s="676">
        <v>335595626.96599996</v>
      </c>
      <c r="N56" s="677" t="s">
        <v>2095</v>
      </c>
      <c r="O56" s="678" t="s">
        <v>2096</v>
      </c>
    </row>
    <row r="57" spans="2:15" ht="25.5">
      <c r="B57" s="193" t="e">
        <f>IF('Formulario PPGR4'!$G57="","",CONCATENATE('Formulario PPGR4'!$C57,".",'Formulario PPGR4'!$D57,".",'Formulario PPGR4'!$E57,".",'Formulario PPGR4'!$F57))</f>
        <v>#REF!</v>
      </c>
      <c r="C57" s="193" t="e">
        <f>IF('Formulario PPGR4'!$G57="","",'Formulario PPGR1'!#REF!)</f>
        <v>#REF!</v>
      </c>
      <c r="D57" s="193" t="e">
        <f>IF('Formulario PPGR4'!$G57="","",'Formulario PPGR1'!#REF!)</f>
        <v>#REF!</v>
      </c>
      <c r="E57" s="193" t="e">
        <f>IF('Formulario PPGR4'!$G57="","",'Formulario PPGR1'!#REF!)</f>
        <v>#REF!</v>
      </c>
      <c r="F57" s="193" t="e">
        <f>IF('Formulario PPGR4'!$G57="","",'Formulario PPGR1'!#REF!)</f>
        <v>#REF!</v>
      </c>
      <c r="G57" s="673" t="s">
        <v>2089</v>
      </c>
      <c r="H57" s="673" t="s">
        <v>2090</v>
      </c>
      <c r="I57" s="679" t="s">
        <v>2208</v>
      </c>
      <c r="J57" s="679" t="s">
        <v>2209</v>
      </c>
      <c r="K57" s="193" t="s">
        <v>2210</v>
      </c>
      <c r="L57" s="675" t="s">
        <v>2094</v>
      </c>
      <c r="M57" s="676">
        <v>36019824.457199998</v>
      </c>
      <c r="N57" s="677" t="s">
        <v>2095</v>
      </c>
      <c r="O57" s="678" t="s">
        <v>2096</v>
      </c>
    </row>
    <row r="58" spans="2:15" ht="25.5">
      <c r="B58" s="193" t="e">
        <f>IF('Formulario PPGR4'!$G58="","",CONCATENATE('Formulario PPGR4'!$C58,".",'Formulario PPGR4'!$D58,".",'Formulario PPGR4'!$E58,".",'Formulario PPGR4'!$F58))</f>
        <v>#REF!</v>
      </c>
      <c r="C58" s="193" t="e">
        <f>IF('Formulario PPGR4'!$G58="","",'Formulario PPGR1'!#REF!)</f>
        <v>#REF!</v>
      </c>
      <c r="D58" s="193" t="e">
        <f>IF('Formulario PPGR4'!$G58="","",'Formulario PPGR1'!#REF!)</f>
        <v>#REF!</v>
      </c>
      <c r="E58" s="193" t="e">
        <f>IF('Formulario PPGR4'!$G58="","",'Formulario PPGR1'!#REF!)</f>
        <v>#REF!</v>
      </c>
      <c r="F58" s="193" t="e">
        <f>IF('Formulario PPGR4'!$G58="","",'Formulario PPGR1'!#REF!)</f>
        <v>#REF!</v>
      </c>
      <c r="G58" s="673" t="s">
        <v>2089</v>
      </c>
      <c r="H58" s="673" t="s">
        <v>2090</v>
      </c>
      <c r="I58" s="679" t="s">
        <v>2211</v>
      </c>
      <c r="J58" s="679" t="s">
        <v>2209</v>
      </c>
      <c r="K58" s="193" t="s">
        <v>2212</v>
      </c>
      <c r="L58" s="675" t="s">
        <v>2094</v>
      </c>
      <c r="M58" s="676">
        <v>190575880.92199999</v>
      </c>
      <c r="N58" s="677" t="s">
        <v>2095</v>
      </c>
      <c r="O58" s="678" t="s">
        <v>2096</v>
      </c>
    </row>
    <row r="59" spans="2:15" ht="25.5">
      <c r="B59" s="193" t="e">
        <f>IF('Formulario PPGR4'!$G59="","",CONCATENATE('Formulario PPGR4'!$C59,".",'Formulario PPGR4'!$D59,".",'Formulario PPGR4'!$E59,".",'Formulario PPGR4'!$F59))</f>
        <v>#REF!</v>
      </c>
      <c r="C59" s="193" t="e">
        <f>IF('Formulario PPGR4'!$G59="","",'Formulario PPGR1'!#REF!)</f>
        <v>#REF!</v>
      </c>
      <c r="D59" s="193" t="e">
        <f>IF('Formulario PPGR4'!$G59="","",'Formulario PPGR1'!#REF!)</f>
        <v>#REF!</v>
      </c>
      <c r="E59" s="193" t="e">
        <f>IF('Formulario PPGR4'!$G59="","",'Formulario PPGR1'!#REF!)</f>
        <v>#REF!</v>
      </c>
      <c r="F59" s="193" t="e">
        <f>IF('Formulario PPGR4'!$G59="","",'Formulario PPGR1'!#REF!)</f>
        <v>#REF!</v>
      </c>
      <c r="G59" s="673" t="s">
        <v>2089</v>
      </c>
      <c r="H59" s="673" t="s">
        <v>2090</v>
      </c>
      <c r="I59" s="679" t="s">
        <v>2213</v>
      </c>
      <c r="J59" s="679" t="s">
        <v>2209</v>
      </c>
      <c r="K59" s="193" t="s">
        <v>2214</v>
      </c>
      <c r="L59" s="675" t="s">
        <v>2094</v>
      </c>
      <c r="M59" s="676">
        <v>92339933.763600007</v>
      </c>
      <c r="N59" s="677" t="s">
        <v>2095</v>
      </c>
      <c r="O59" s="678" t="s">
        <v>2096</v>
      </c>
    </row>
    <row r="60" spans="2:15" ht="25.5">
      <c r="B60" s="193" t="e">
        <f>IF('Formulario PPGR4'!$G60="","",CONCATENATE('Formulario PPGR4'!$C60,".",'Formulario PPGR4'!$D60,".",'Formulario PPGR4'!$E60,".",'Formulario PPGR4'!$F60))</f>
        <v>#REF!</v>
      </c>
      <c r="C60" s="193" t="e">
        <f>IF('Formulario PPGR4'!$G60="","",'Formulario PPGR1'!#REF!)</f>
        <v>#REF!</v>
      </c>
      <c r="D60" s="193" t="e">
        <f>IF('Formulario PPGR4'!$G60="","",'Formulario PPGR1'!#REF!)</f>
        <v>#REF!</v>
      </c>
      <c r="E60" s="193" t="e">
        <f>IF('Formulario PPGR4'!$G60="","",'Formulario PPGR1'!#REF!)</f>
        <v>#REF!</v>
      </c>
      <c r="F60" s="193" t="e">
        <f>IF('Formulario PPGR4'!$G60="","",'Formulario PPGR1'!#REF!)</f>
        <v>#REF!</v>
      </c>
      <c r="G60" s="673" t="s">
        <v>2089</v>
      </c>
      <c r="H60" s="673" t="s">
        <v>2090</v>
      </c>
      <c r="I60" s="679" t="s">
        <v>2215</v>
      </c>
      <c r="J60" s="679" t="s">
        <v>2216</v>
      </c>
      <c r="K60" s="193" t="s">
        <v>2217</v>
      </c>
      <c r="L60" s="675" t="s">
        <v>2094</v>
      </c>
      <c r="M60" s="676">
        <v>144056475.6036</v>
      </c>
      <c r="N60" s="677" t="s">
        <v>2095</v>
      </c>
      <c r="O60" s="678" t="s">
        <v>2096</v>
      </c>
    </row>
    <row r="61" spans="2:15" ht="25.5">
      <c r="B61" s="193" t="e">
        <f>IF('Formulario PPGR4'!$G61="","",CONCATENATE('Formulario PPGR4'!$C61,".",'Formulario PPGR4'!$D61,".",'Formulario PPGR4'!$E61,".",'Formulario PPGR4'!$F61))</f>
        <v>#REF!</v>
      </c>
      <c r="C61" s="193" t="e">
        <f>IF('Formulario PPGR4'!$G61="","",'Formulario PPGR1'!#REF!)</f>
        <v>#REF!</v>
      </c>
      <c r="D61" s="193" t="e">
        <f>IF('Formulario PPGR4'!$G61="","",'Formulario PPGR1'!#REF!)</f>
        <v>#REF!</v>
      </c>
      <c r="E61" s="193" t="e">
        <f>IF('Formulario PPGR4'!$G61="","",'Formulario PPGR1'!#REF!)</f>
        <v>#REF!</v>
      </c>
      <c r="F61" s="193" t="e">
        <f>IF('Formulario PPGR4'!$G61="","",'Formulario PPGR1'!#REF!)</f>
        <v>#REF!</v>
      </c>
      <c r="G61" s="673" t="s">
        <v>2089</v>
      </c>
      <c r="H61" s="673" t="s">
        <v>2090</v>
      </c>
      <c r="I61" s="679" t="s">
        <v>2218</v>
      </c>
      <c r="J61" s="679" t="s">
        <v>2219</v>
      </c>
      <c r="K61" s="193" t="s">
        <v>2220</v>
      </c>
      <c r="L61" s="675" t="s">
        <v>2094</v>
      </c>
      <c r="M61" s="676">
        <v>24067476.969999999</v>
      </c>
      <c r="N61" s="677" t="s">
        <v>2095</v>
      </c>
      <c r="O61" s="678" t="s">
        <v>2096</v>
      </c>
    </row>
    <row r="62" spans="2:15" ht="25.5">
      <c r="B62" s="193" t="e">
        <f>IF('Formulario PPGR4'!$G62="","",CONCATENATE('Formulario PPGR4'!$C62,".",'Formulario PPGR4'!$D62,".",'Formulario PPGR4'!$E62,".",'Formulario PPGR4'!$F62))</f>
        <v>#REF!</v>
      </c>
      <c r="C62" s="193" t="e">
        <f>IF('Formulario PPGR4'!$G62="","",'Formulario PPGR1'!#REF!)</f>
        <v>#REF!</v>
      </c>
      <c r="D62" s="193" t="e">
        <f>IF('Formulario PPGR4'!$G62="","",'Formulario PPGR1'!#REF!)</f>
        <v>#REF!</v>
      </c>
      <c r="E62" s="193" t="e">
        <f>IF('Formulario PPGR4'!$G62="","",'Formulario PPGR1'!#REF!)</f>
        <v>#REF!</v>
      </c>
      <c r="F62" s="193" t="e">
        <f>IF('Formulario PPGR4'!$G62="","",'Formulario PPGR1'!#REF!)</f>
        <v>#REF!</v>
      </c>
      <c r="G62" s="673" t="s">
        <v>2089</v>
      </c>
      <c r="H62" s="673" t="s">
        <v>2090</v>
      </c>
      <c r="I62" s="679" t="s">
        <v>2221</v>
      </c>
      <c r="J62" s="679" t="s">
        <v>2219</v>
      </c>
      <c r="K62" s="193" t="s">
        <v>2222</v>
      </c>
      <c r="L62" s="675" t="s">
        <v>2094</v>
      </c>
      <c r="M62" s="676">
        <v>8389508.4700000007</v>
      </c>
      <c r="N62" s="677" t="s">
        <v>2095</v>
      </c>
      <c r="O62" s="678" t="s">
        <v>2096</v>
      </c>
    </row>
    <row r="63" spans="2:15" ht="25.5">
      <c r="B63" s="193" t="e">
        <f>IF('Formulario PPGR4'!$G63="","",CONCATENATE('Formulario PPGR4'!$C63,".",'Formulario PPGR4'!$D63,".",'Formulario PPGR4'!$E63,".",'Formulario PPGR4'!$F63))</f>
        <v>#REF!</v>
      </c>
      <c r="C63" s="193" t="e">
        <f>IF('Formulario PPGR4'!$G63="","",'Formulario PPGR1'!#REF!)</f>
        <v>#REF!</v>
      </c>
      <c r="D63" s="193" t="e">
        <f>IF('Formulario PPGR4'!$G63="","",'Formulario PPGR1'!#REF!)</f>
        <v>#REF!</v>
      </c>
      <c r="E63" s="193" t="e">
        <f>IF('Formulario PPGR4'!$G63="","",'Formulario PPGR1'!#REF!)</f>
        <v>#REF!</v>
      </c>
      <c r="F63" s="193" t="e">
        <f>IF('Formulario PPGR4'!$G63="","",'Formulario PPGR1'!#REF!)</f>
        <v>#REF!</v>
      </c>
      <c r="G63" s="673" t="s">
        <v>2089</v>
      </c>
      <c r="H63" s="673" t="s">
        <v>2090</v>
      </c>
      <c r="I63" s="679" t="s">
        <v>2223</v>
      </c>
      <c r="J63" s="679" t="s">
        <v>2224</v>
      </c>
      <c r="K63" s="193" t="s">
        <v>2225</v>
      </c>
      <c r="L63" s="675" t="s">
        <v>2094</v>
      </c>
      <c r="M63" s="676">
        <v>352864924.26999998</v>
      </c>
      <c r="N63" s="677" t="s">
        <v>2095</v>
      </c>
      <c r="O63" s="678" t="s">
        <v>2096</v>
      </c>
    </row>
    <row r="64" spans="2:15" ht="38.25">
      <c r="B64" s="193" t="e">
        <f>IF('Formulario PPGR4'!$G64="","",CONCATENATE('Formulario PPGR4'!$C64,".",'Formulario PPGR4'!$D64,".",'Formulario PPGR4'!$E64,".",'Formulario PPGR4'!$F64))</f>
        <v>#REF!</v>
      </c>
      <c r="C64" s="193" t="e">
        <f>IF('Formulario PPGR4'!$G64="","",'Formulario PPGR1'!#REF!)</f>
        <v>#REF!</v>
      </c>
      <c r="D64" s="193" t="e">
        <f>IF('Formulario PPGR4'!$G64="","",'Formulario PPGR1'!#REF!)</f>
        <v>#REF!</v>
      </c>
      <c r="E64" s="193" t="e">
        <f>IF('Formulario PPGR4'!$G64="","",'Formulario PPGR1'!#REF!)</f>
        <v>#REF!</v>
      </c>
      <c r="F64" s="193" t="e">
        <f>IF('Formulario PPGR4'!$G64="","",'Formulario PPGR1'!#REF!)</f>
        <v>#REF!</v>
      </c>
      <c r="G64" s="673" t="s">
        <v>2089</v>
      </c>
      <c r="H64" s="673" t="s">
        <v>2090</v>
      </c>
      <c r="I64" s="679" t="s">
        <v>2226</v>
      </c>
      <c r="J64" s="679" t="s">
        <v>2227</v>
      </c>
      <c r="K64" s="193" t="s">
        <v>2228</v>
      </c>
      <c r="L64" s="675" t="s">
        <v>2094</v>
      </c>
      <c r="M64" s="676">
        <v>87946573.402799994</v>
      </c>
      <c r="N64" s="677" t="s">
        <v>2095</v>
      </c>
      <c r="O64" s="678" t="s">
        <v>2096</v>
      </c>
    </row>
    <row r="65" spans="2:15" ht="25.5">
      <c r="B65" s="193" t="e">
        <f>IF('Formulario PPGR4'!$G65="","",CONCATENATE('Formulario PPGR4'!$C65,".",'Formulario PPGR4'!$D65,".",'Formulario PPGR4'!$E65,".",'Formulario PPGR4'!$F65))</f>
        <v>#REF!</v>
      </c>
      <c r="C65" s="193" t="e">
        <f>IF('Formulario PPGR4'!$G65="","",'Formulario PPGR1'!#REF!)</f>
        <v>#REF!</v>
      </c>
      <c r="D65" s="193" t="e">
        <f>IF('Formulario PPGR4'!$G65="","",'Formulario PPGR1'!#REF!)</f>
        <v>#REF!</v>
      </c>
      <c r="E65" s="193" t="e">
        <f>IF('Formulario PPGR4'!$G65="","",'Formulario PPGR1'!#REF!)</f>
        <v>#REF!</v>
      </c>
      <c r="F65" s="193" t="e">
        <f>IF('Formulario PPGR4'!$G65="","",'Formulario PPGR1'!#REF!)</f>
        <v>#REF!</v>
      </c>
      <c r="G65" s="673" t="s">
        <v>2089</v>
      </c>
      <c r="H65" s="673" t="s">
        <v>2090</v>
      </c>
      <c r="I65" s="679" t="s">
        <v>2229</v>
      </c>
      <c r="J65" s="679" t="s">
        <v>2227</v>
      </c>
      <c r="K65" s="193" t="s">
        <v>2228</v>
      </c>
      <c r="L65" s="675" t="s">
        <v>2094</v>
      </c>
      <c r="M65" s="676">
        <v>49005527.867600001</v>
      </c>
      <c r="N65" s="677" t="s">
        <v>2095</v>
      </c>
      <c r="O65" s="678" t="s">
        <v>2096</v>
      </c>
    </row>
    <row r="66" spans="2:15" ht="25.5">
      <c r="B66" s="193" t="e">
        <f>IF('Formulario PPGR4'!$G66="","",CONCATENATE('Formulario PPGR4'!$C66,".",'Formulario PPGR4'!$D66,".",'Formulario PPGR4'!$E66,".",'Formulario PPGR4'!$F66))</f>
        <v>#REF!</v>
      </c>
      <c r="C66" s="193" t="e">
        <f>IF('Formulario PPGR4'!$G66="","",'Formulario PPGR1'!#REF!)</f>
        <v>#REF!</v>
      </c>
      <c r="D66" s="193" t="e">
        <f>IF('Formulario PPGR4'!$G66="","",'Formulario PPGR1'!#REF!)</f>
        <v>#REF!</v>
      </c>
      <c r="E66" s="193" t="e">
        <f>IF('Formulario PPGR4'!$G66="","",'Formulario PPGR1'!#REF!)</f>
        <v>#REF!</v>
      </c>
      <c r="F66" s="193" t="e">
        <f>IF('Formulario PPGR4'!$G66="","",'Formulario PPGR1'!#REF!)</f>
        <v>#REF!</v>
      </c>
      <c r="G66" s="673" t="s">
        <v>2089</v>
      </c>
      <c r="H66" s="673" t="s">
        <v>2090</v>
      </c>
      <c r="I66" s="679" t="s">
        <v>2230</v>
      </c>
      <c r="J66" s="679" t="s">
        <v>2227</v>
      </c>
      <c r="K66" s="193" t="s">
        <v>2228</v>
      </c>
      <c r="L66" s="675" t="s">
        <v>2094</v>
      </c>
      <c r="M66" s="676">
        <v>35578687.699199997</v>
      </c>
      <c r="N66" s="677" t="s">
        <v>2095</v>
      </c>
      <c r="O66" s="678" t="s">
        <v>2096</v>
      </c>
    </row>
    <row r="67" spans="2:15" ht="25.5">
      <c r="B67" s="193" t="e">
        <f>IF('Formulario PPGR4'!$G67="","",CONCATENATE('Formulario PPGR4'!$C67,".",'Formulario PPGR4'!$D67,".",'Formulario PPGR4'!$E67,".",'Formulario PPGR4'!$F67))</f>
        <v>#REF!</v>
      </c>
      <c r="C67" s="193" t="e">
        <f>IF('Formulario PPGR4'!$G67="","",'Formulario PPGR1'!#REF!)</f>
        <v>#REF!</v>
      </c>
      <c r="D67" s="193" t="e">
        <f>IF('Formulario PPGR4'!$G67="","",'Formulario PPGR1'!#REF!)</f>
        <v>#REF!</v>
      </c>
      <c r="E67" s="193" t="e">
        <f>IF('Formulario PPGR4'!$G67="","",'Formulario PPGR1'!#REF!)</f>
        <v>#REF!</v>
      </c>
      <c r="F67" s="193" t="e">
        <f>IF('Formulario PPGR4'!$G67="","",'Formulario PPGR1'!#REF!)</f>
        <v>#REF!</v>
      </c>
      <c r="G67" s="673" t="s">
        <v>2089</v>
      </c>
      <c r="H67" s="673" t="s">
        <v>2090</v>
      </c>
      <c r="I67" s="679" t="s">
        <v>2231</v>
      </c>
      <c r="J67" s="679" t="s">
        <v>2227</v>
      </c>
      <c r="K67" s="193" t="s">
        <v>2232</v>
      </c>
      <c r="L67" s="675" t="s">
        <v>2094</v>
      </c>
      <c r="M67" s="676">
        <v>26744610.16</v>
      </c>
      <c r="N67" s="677" t="s">
        <v>2095</v>
      </c>
      <c r="O67" s="678" t="s">
        <v>2096</v>
      </c>
    </row>
    <row r="68" spans="2:15" ht="25.5">
      <c r="B68" s="193" t="e">
        <f>IF('Formulario PPGR4'!$G68="","",CONCATENATE('Formulario PPGR4'!$C68,".",'Formulario PPGR4'!$D68,".",'Formulario PPGR4'!$E68,".",'Formulario PPGR4'!$F68))</f>
        <v>#REF!</v>
      </c>
      <c r="C68" s="193" t="e">
        <f>IF('Formulario PPGR4'!$G68="","",'Formulario PPGR1'!#REF!)</f>
        <v>#REF!</v>
      </c>
      <c r="D68" s="193" t="e">
        <f>IF('Formulario PPGR4'!$G68="","",'Formulario PPGR1'!#REF!)</f>
        <v>#REF!</v>
      </c>
      <c r="E68" s="193" t="e">
        <f>IF('Formulario PPGR4'!$G68="","",'Formulario PPGR1'!#REF!)</f>
        <v>#REF!</v>
      </c>
      <c r="F68" s="193" t="e">
        <f>IF('Formulario PPGR4'!$G68="","",'Formulario PPGR1'!#REF!)</f>
        <v>#REF!</v>
      </c>
      <c r="G68" s="673" t="s">
        <v>2089</v>
      </c>
      <c r="H68" s="673" t="s">
        <v>2090</v>
      </c>
      <c r="I68" s="679" t="s">
        <v>2233</v>
      </c>
      <c r="J68" s="679" t="s">
        <v>2227</v>
      </c>
      <c r="K68" s="193" t="s">
        <v>2234</v>
      </c>
      <c r="L68" s="675" t="s">
        <v>2094</v>
      </c>
      <c r="M68" s="676">
        <v>68885439.623600006</v>
      </c>
      <c r="N68" s="677" t="s">
        <v>2095</v>
      </c>
      <c r="O68" s="678" t="s">
        <v>2096</v>
      </c>
    </row>
    <row r="69" spans="2:15" ht="25.5">
      <c r="B69" s="193" t="e">
        <f>IF('Formulario PPGR4'!$G69="","",CONCATENATE('Formulario PPGR4'!$C69,".",'Formulario PPGR4'!$D69,".",'Formulario PPGR4'!$E69,".",'Formulario PPGR4'!$F69))</f>
        <v>#REF!</v>
      </c>
      <c r="C69" s="193" t="e">
        <f>IF('Formulario PPGR4'!$G69="","",'Formulario PPGR1'!#REF!)</f>
        <v>#REF!</v>
      </c>
      <c r="D69" s="193" t="e">
        <f>IF('Formulario PPGR4'!$G69="","",'Formulario PPGR1'!#REF!)</f>
        <v>#REF!</v>
      </c>
      <c r="E69" s="193" t="e">
        <f>IF('Formulario PPGR4'!$G69="","",'Formulario PPGR1'!#REF!)</f>
        <v>#REF!</v>
      </c>
      <c r="F69" s="193" t="e">
        <f>IF('Formulario PPGR4'!$G69="","",'Formulario PPGR1'!#REF!)</f>
        <v>#REF!</v>
      </c>
      <c r="G69" s="673" t="s">
        <v>2089</v>
      </c>
      <c r="H69" s="673" t="s">
        <v>2090</v>
      </c>
      <c r="I69" s="679" t="s">
        <v>2235</v>
      </c>
      <c r="J69" s="679" t="s">
        <v>2227</v>
      </c>
      <c r="K69" s="193" t="s">
        <v>2236</v>
      </c>
      <c r="L69" s="675" t="s">
        <v>2094</v>
      </c>
      <c r="M69" s="676">
        <v>86129378.983999997</v>
      </c>
      <c r="N69" s="677" t="s">
        <v>2095</v>
      </c>
      <c r="O69" s="678" t="s">
        <v>2096</v>
      </c>
    </row>
    <row r="70" spans="2:15" ht="25.5">
      <c r="B70" s="193" t="e">
        <f>IF('Formulario PPGR4'!$G70="","",CONCATENATE('Formulario PPGR4'!$C70,".",'Formulario PPGR4'!$D70,".",'Formulario PPGR4'!$E70,".",'Formulario PPGR4'!$F70))</f>
        <v>#REF!</v>
      </c>
      <c r="C70" s="193" t="e">
        <f>IF('Formulario PPGR4'!$G70="","",'Formulario PPGR1'!#REF!)</f>
        <v>#REF!</v>
      </c>
      <c r="D70" s="193" t="e">
        <f>IF('Formulario PPGR4'!$G70="","",'Formulario PPGR1'!#REF!)</f>
        <v>#REF!</v>
      </c>
      <c r="E70" s="193" t="e">
        <f>IF('Formulario PPGR4'!$G70="","",'Formulario PPGR1'!#REF!)</f>
        <v>#REF!</v>
      </c>
      <c r="F70" s="193" t="e">
        <f>IF('Formulario PPGR4'!$G70="","",'Formulario PPGR1'!#REF!)</f>
        <v>#REF!</v>
      </c>
      <c r="G70" s="673" t="s">
        <v>2089</v>
      </c>
      <c r="H70" s="673" t="s">
        <v>2090</v>
      </c>
      <c r="I70" s="679" t="s">
        <v>2237</v>
      </c>
      <c r="J70" s="679" t="s">
        <v>2227</v>
      </c>
      <c r="K70" s="193" t="s">
        <v>2236</v>
      </c>
      <c r="L70" s="675" t="s">
        <v>2094</v>
      </c>
      <c r="M70" s="676">
        <v>29499460.586800002</v>
      </c>
      <c r="N70" s="677" t="s">
        <v>2095</v>
      </c>
      <c r="O70" s="678" t="s">
        <v>2096</v>
      </c>
    </row>
    <row r="71" spans="2:15">
      <c r="B71" s="193" t="e">
        <f>IF('Formulario PPGR4'!$G71="","",CONCATENATE('Formulario PPGR4'!$C71,".",'Formulario PPGR4'!$D71,".",'Formulario PPGR4'!$E71,".",'Formulario PPGR4'!$F71))</f>
        <v>#REF!</v>
      </c>
      <c r="C71" s="193" t="e">
        <f>IF('Formulario PPGR4'!$G71="","",'Formulario PPGR1'!#REF!)</f>
        <v>#REF!</v>
      </c>
      <c r="D71" s="193" t="e">
        <f>IF('Formulario PPGR4'!$G71="","",'Formulario PPGR1'!#REF!)</f>
        <v>#REF!</v>
      </c>
      <c r="E71" s="193" t="e">
        <f>IF('Formulario PPGR4'!$G71="","",'Formulario PPGR1'!#REF!)</f>
        <v>#REF!</v>
      </c>
      <c r="F71" s="193" t="e">
        <f>IF('Formulario PPGR4'!$G71="","",'Formulario PPGR1'!#REF!)</f>
        <v>#REF!</v>
      </c>
      <c r="G71" s="673" t="s">
        <v>2089</v>
      </c>
      <c r="H71" s="192" t="s">
        <v>2238</v>
      </c>
      <c r="I71" s="679" t="s">
        <v>2239</v>
      </c>
      <c r="J71" s="679" t="s">
        <v>2240</v>
      </c>
      <c r="K71" s="193" t="s">
        <v>2118</v>
      </c>
      <c r="L71" s="675" t="s">
        <v>2094</v>
      </c>
      <c r="M71" s="680" t="s">
        <v>2241</v>
      </c>
      <c r="N71" s="677" t="s">
        <v>2095</v>
      </c>
      <c r="O71" s="678" t="s">
        <v>2096</v>
      </c>
    </row>
    <row r="72" spans="2:15">
      <c r="B72" s="193" t="e">
        <f>IF('Formulario PPGR4'!$G72="","",CONCATENATE('Formulario PPGR4'!$C72,".",'Formulario PPGR4'!$D72,".",'Formulario PPGR4'!$E72,".",'Formulario PPGR4'!$F72))</f>
        <v>#REF!</v>
      </c>
      <c r="C72" s="193" t="e">
        <f>IF('Formulario PPGR4'!$G72="","",'Formulario PPGR1'!#REF!)</f>
        <v>#REF!</v>
      </c>
      <c r="D72" s="193" t="e">
        <f>IF('Formulario PPGR4'!$G72="","",'Formulario PPGR1'!#REF!)</f>
        <v>#REF!</v>
      </c>
      <c r="E72" s="193" t="e">
        <f>IF('Formulario PPGR4'!$G72="","",'Formulario PPGR1'!#REF!)</f>
        <v>#REF!</v>
      </c>
      <c r="F72" s="193" t="e">
        <f>IF('Formulario PPGR4'!$G72="","",'Formulario PPGR1'!#REF!)</f>
        <v>#REF!</v>
      </c>
      <c r="G72" s="673" t="s">
        <v>2089</v>
      </c>
      <c r="H72" s="192" t="s">
        <v>2238</v>
      </c>
      <c r="I72" s="679" t="s">
        <v>2242</v>
      </c>
      <c r="J72" s="679" t="s">
        <v>2243</v>
      </c>
      <c r="K72" s="193" t="s">
        <v>2121</v>
      </c>
      <c r="L72" s="675" t="s">
        <v>2094</v>
      </c>
      <c r="M72" s="680" t="s">
        <v>2244</v>
      </c>
      <c r="N72" s="677" t="s">
        <v>2095</v>
      </c>
      <c r="O72" s="678" t="s">
        <v>2096</v>
      </c>
    </row>
    <row r="73" spans="2:15">
      <c r="B73" s="193" t="e">
        <f>IF('Formulario PPGR4'!$G73="","",CONCATENATE('Formulario PPGR4'!$C73,".",'Formulario PPGR4'!$D73,".",'Formulario PPGR4'!$E73,".",'Formulario PPGR4'!$F73))</f>
        <v>#REF!</v>
      </c>
      <c r="C73" s="193" t="e">
        <f>IF('Formulario PPGR4'!$G73="","",'Formulario PPGR1'!#REF!)</f>
        <v>#REF!</v>
      </c>
      <c r="D73" s="193" t="e">
        <f>IF('Formulario PPGR4'!$G73="","",'Formulario PPGR1'!#REF!)</f>
        <v>#REF!</v>
      </c>
      <c r="E73" s="193" t="e">
        <f>IF('Formulario PPGR4'!$G73="","",'Formulario PPGR1'!#REF!)</f>
        <v>#REF!</v>
      </c>
      <c r="F73" s="193" t="e">
        <f>IF('Formulario PPGR4'!$G73="","",'Formulario PPGR1'!#REF!)</f>
        <v>#REF!</v>
      </c>
      <c r="G73" s="673" t="s">
        <v>2089</v>
      </c>
      <c r="H73" s="192" t="s">
        <v>2238</v>
      </c>
      <c r="I73" s="679" t="s">
        <v>2245</v>
      </c>
      <c r="J73" s="679" t="s">
        <v>2243</v>
      </c>
      <c r="K73" s="193" t="s">
        <v>2123</v>
      </c>
      <c r="L73" s="675" t="s">
        <v>2094</v>
      </c>
      <c r="M73" s="680" t="s">
        <v>2246</v>
      </c>
      <c r="N73" s="677" t="s">
        <v>2095</v>
      </c>
      <c r="O73" s="678" t="s">
        <v>2096</v>
      </c>
    </row>
    <row r="74" spans="2:15">
      <c r="B74" s="193" t="e">
        <f>IF('Formulario PPGR4'!$G74="","",CONCATENATE('Formulario PPGR4'!$C74,".",'Formulario PPGR4'!$D74,".",'Formulario PPGR4'!$E74,".",'Formulario PPGR4'!$F74))</f>
        <v>#REF!</v>
      </c>
      <c r="C74" s="193" t="e">
        <f>IF('Formulario PPGR4'!$G74="","",'Formulario PPGR1'!#REF!)</f>
        <v>#REF!</v>
      </c>
      <c r="D74" s="193" t="e">
        <f>IF('Formulario PPGR4'!$G74="","",'Formulario PPGR1'!#REF!)</f>
        <v>#REF!</v>
      </c>
      <c r="E74" s="193" t="e">
        <f>IF('Formulario PPGR4'!$G74="","",'Formulario PPGR1'!#REF!)</f>
        <v>#REF!</v>
      </c>
      <c r="F74" s="193" t="e">
        <f>IF('Formulario PPGR4'!$G74="","",'Formulario PPGR1'!#REF!)</f>
        <v>#REF!</v>
      </c>
      <c r="G74" s="673" t="s">
        <v>2089</v>
      </c>
      <c r="H74" s="192" t="s">
        <v>2238</v>
      </c>
      <c r="I74" s="679" t="s">
        <v>2247</v>
      </c>
      <c r="J74" s="679" t="s">
        <v>2243</v>
      </c>
      <c r="K74" s="193" t="s">
        <v>2125</v>
      </c>
      <c r="L74" s="675" t="s">
        <v>2094</v>
      </c>
      <c r="M74" s="680" t="s">
        <v>2248</v>
      </c>
      <c r="N74" s="677" t="s">
        <v>2095</v>
      </c>
      <c r="O74" s="678" t="s">
        <v>2096</v>
      </c>
    </row>
    <row r="75" spans="2:15">
      <c r="B75" s="193" t="e">
        <f>IF('Formulario PPGR4'!$G75="","",CONCATENATE('Formulario PPGR4'!$C75,".",'Formulario PPGR4'!$D75,".",'Formulario PPGR4'!$E75,".",'Formulario PPGR4'!$F75))</f>
        <v>#REF!</v>
      </c>
      <c r="C75" s="193" t="e">
        <f>IF('Formulario PPGR4'!$G75="","",'Formulario PPGR1'!#REF!)</f>
        <v>#REF!</v>
      </c>
      <c r="D75" s="193" t="e">
        <f>IF('Formulario PPGR4'!$G75="","",'Formulario PPGR1'!#REF!)</f>
        <v>#REF!</v>
      </c>
      <c r="E75" s="193" t="e">
        <f>IF('Formulario PPGR4'!$G75="","",'Formulario PPGR1'!#REF!)</f>
        <v>#REF!</v>
      </c>
      <c r="F75" s="193" t="e">
        <f>IF('Formulario PPGR4'!$G75="","",'Formulario PPGR1'!#REF!)</f>
        <v>#REF!</v>
      </c>
      <c r="G75" s="673" t="s">
        <v>2089</v>
      </c>
      <c r="H75" s="192" t="s">
        <v>2238</v>
      </c>
      <c r="I75" s="679" t="s">
        <v>2249</v>
      </c>
      <c r="J75" s="679" t="s">
        <v>2243</v>
      </c>
      <c r="K75" s="193" t="s">
        <v>2125</v>
      </c>
      <c r="L75" s="675" t="s">
        <v>2094</v>
      </c>
      <c r="M75" s="680" t="s">
        <v>2250</v>
      </c>
      <c r="N75" s="677" t="s">
        <v>2095</v>
      </c>
      <c r="O75" s="678" t="s">
        <v>2096</v>
      </c>
    </row>
    <row r="76" spans="2:15">
      <c r="B76" s="193" t="e">
        <f>IF('Formulario PPGR4'!$G76="","",CONCATENATE('Formulario PPGR4'!$C76,".",'Formulario PPGR4'!$D76,".",'Formulario PPGR4'!$E76,".",'Formulario PPGR4'!$F76))</f>
        <v>#REF!</v>
      </c>
      <c r="C76" s="193" t="e">
        <f>IF('Formulario PPGR4'!$G76="","",'Formulario PPGR1'!#REF!)</f>
        <v>#REF!</v>
      </c>
      <c r="D76" s="193" t="e">
        <f>IF('Formulario PPGR4'!$G76="","",'Formulario PPGR1'!#REF!)</f>
        <v>#REF!</v>
      </c>
      <c r="E76" s="193" t="e">
        <f>IF('Formulario PPGR4'!$G76="","",'Formulario PPGR1'!#REF!)</f>
        <v>#REF!</v>
      </c>
      <c r="F76" s="193" t="e">
        <f>IF('Formulario PPGR4'!$G76="","",'Formulario PPGR1'!#REF!)</f>
        <v>#REF!</v>
      </c>
      <c r="G76" s="673" t="s">
        <v>2089</v>
      </c>
      <c r="H76" s="192" t="s">
        <v>2238</v>
      </c>
      <c r="I76" s="679" t="s">
        <v>2251</v>
      </c>
      <c r="J76" s="679" t="s">
        <v>2127</v>
      </c>
      <c r="K76" s="193" t="s">
        <v>2252</v>
      </c>
      <c r="L76" s="675" t="s">
        <v>2094</v>
      </c>
      <c r="M76" s="680" t="s">
        <v>2253</v>
      </c>
      <c r="N76" s="677" t="s">
        <v>2095</v>
      </c>
      <c r="O76" s="678" t="s">
        <v>2096</v>
      </c>
    </row>
    <row r="77" spans="2:15">
      <c r="B77" s="193" t="e">
        <f>IF('Formulario PPGR4'!$G77="","",CONCATENATE('Formulario PPGR4'!$C77,".",'Formulario PPGR4'!$D77,".",'Formulario PPGR4'!$E77,".",'Formulario PPGR4'!$F77))</f>
        <v>#REF!</v>
      </c>
      <c r="C77" s="193" t="e">
        <f>IF('Formulario PPGR4'!$G77="","",'Formulario PPGR1'!#REF!)</f>
        <v>#REF!</v>
      </c>
      <c r="D77" s="193" t="e">
        <f>IF('Formulario PPGR4'!$G77="","",'Formulario PPGR1'!#REF!)</f>
        <v>#REF!</v>
      </c>
      <c r="E77" s="193" t="e">
        <f>IF('Formulario PPGR4'!$G77="","",'Formulario PPGR1'!#REF!)</f>
        <v>#REF!</v>
      </c>
      <c r="F77" s="193" t="e">
        <f>IF('Formulario PPGR4'!$G77="","",'Formulario PPGR1'!#REF!)</f>
        <v>#REF!</v>
      </c>
      <c r="G77" s="673" t="s">
        <v>2089</v>
      </c>
      <c r="H77" s="192" t="s">
        <v>2238</v>
      </c>
      <c r="I77" s="679" t="s">
        <v>2254</v>
      </c>
      <c r="J77" s="679" t="s">
        <v>2127</v>
      </c>
      <c r="K77" s="193" t="s">
        <v>2255</v>
      </c>
      <c r="L77" s="675" t="s">
        <v>2094</v>
      </c>
      <c r="M77" s="680" t="s">
        <v>2256</v>
      </c>
      <c r="N77" s="677" t="s">
        <v>2095</v>
      </c>
      <c r="O77" s="678" t="s">
        <v>2096</v>
      </c>
    </row>
    <row r="78" spans="2:15">
      <c r="B78" s="193" t="e">
        <f>IF('Formulario PPGR4'!$G78="","",CONCATENATE('Formulario PPGR4'!$C78,".",'Formulario PPGR4'!$D78,".",'Formulario PPGR4'!$E78,".",'Formulario PPGR4'!$F78))</f>
        <v>#REF!</v>
      </c>
      <c r="C78" s="193" t="e">
        <f>IF('Formulario PPGR4'!$G78="","",'Formulario PPGR1'!#REF!)</f>
        <v>#REF!</v>
      </c>
      <c r="D78" s="193" t="e">
        <f>IF('Formulario PPGR4'!$G78="","",'Formulario PPGR1'!#REF!)</f>
        <v>#REF!</v>
      </c>
      <c r="E78" s="193" t="e">
        <f>IF('Formulario PPGR4'!$G78="","",'Formulario PPGR1'!#REF!)</f>
        <v>#REF!</v>
      </c>
      <c r="F78" s="193" t="e">
        <f>IF('Formulario PPGR4'!$G78="","",'Formulario PPGR1'!#REF!)</f>
        <v>#REF!</v>
      </c>
      <c r="G78" s="673" t="s">
        <v>2089</v>
      </c>
      <c r="H78" s="192" t="s">
        <v>2238</v>
      </c>
      <c r="I78" s="679" t="s">
        <v>2257</v>
      </c>
      <c r="J78" s="679" t="s">
        <v>2127</v>
      </c>
      <c r="K78" s="193" t="s">
        <v>2128</v>
      </c>
      <c r="L78" s="675" t="s">
        <v>2094</v>
      </c>
      <c r="M78" s="680" t="s">
        <v>2258</v>
      </c>
      <c r="N78" s="677" t="s">
        <v>2095</v>
      </c>
      <c r="O78" s="678" t="s">
        <v>2096</v>
      </c>
    </row>
    <row r="79" spans="2:15">
      <c r="B79" s="193" t="e">
        <f>IF('Formulario PPGR4'!$G79="","",CONCATENATE('Formulario PPGR4'!$C79,".",'Formulario PPGR4'!$D79,".",'Formulario PPGR4'!$E79,".",'Formulario PPGR4'!$F79))</f>
        <v>#REF!</v>
      </c>
      <c r="C79" s="193" t="e">
        <f>IF('Formulario PPGR4'!$G79="","",'Formulario PPGR1'!#REF!)</f>
        <v>#REF!</v>
      </c>
      <c r="D79" s="193" t="e">
        <f>IF('Formulario PPGR4'!$G79="","",'Formulario PPGR1'!#REF!)</f>
        <v>#REF!</v>
      </c>
      <c r="E79" s="193" t="e">
        <f>IF('Formulario PPGR4'!$G79="","",'Formulario PPGR1'!#REF!)</f>
        <v>#REF!</v>
      </c>
      <c r="F79" s="193" t="e">
        <f>IF('Formulario PPGR4'!$G79="","",'Formulario PPGR1'!#REF!)</f>
        <v>#REF!</v>
      </c>
      <c r="G79" s="673" t="s">
        <v>2089</v>
      </c>
      <c r="H79" s="192" t="s">
        <v>2238</v>
      </c>
      <c r="I79" s="679" t="s">
        <v>2259</v>
      </c>
      <c r="J79" s="679" t="s">
        <v>2127</v>
      </c>
      <c r="K79" s="193" t="s">
        <v>2128</v>
      </c>
      <c r="L79" s="675" t="s">
        <v>2094</v>
      </c>
      <c r="M79" s="680" t="s">
        <v>2260</v>
      </c>
      <c r="N79" s="677" t="s">
        <v>2095</v>
      </c>
      <c r="O79" s="678" t="s">
        <v>2096</v>
      </c>
    </row>
    <row r="80" spans="2:15">
      <c r="B80" s="193" t="e">
        <f>IF('Formulario PPGR4'!$G80="","",CONCATENATE('Formulario PPGR4'!$C80,".",'Formulario PPGR4'!$D80,".",'Formulario PPGR4'!$E80,".",'Formulario PPGR4'!$F80))</f>
        <v>#REF!</v>
      </c>
      <c r="C80" s="193" t="e">
        <f>IF('Formulario PPGR4'!$G80="","",'Formulario PPGR1'!#REF!)</f>
        <v>#REF!</v>
      </c>
      <c r="D80" s="193" t="e">
        <f>IF('Formulario PPGR4'!$G80="","",'Formulario PPGR1'!#REF!)</f>
        <v>#REF!</v>
      </c>
      <c r="E80" s="193" t="e">
        <f>IF('Formulario PPGR4'!$G80="","",'Formulario PPGR1'!#REF!)</f>
        <v>#REF!</v>
      </c>
      <c r="F80" s="193" t="e">
        <f>IF('Formulario PPGR4'!$G80="","",'Formulario PPGR1'!#REF!)</f>
        <v>#REF!</v>
      </c>
      <c r="G80" s="673" t="s">
        <v>2089</v>
      </c>
      <c r="H80" s="192" t="s">
        <v>2238</v>
      </c>
      <c r="I80" s="679" t="s">
        <v>2261</v>
      </c>
      <c r="J80" s="679" t="s">
        <v>2127</v>
      </c>
      <c r="K80" s="193" t="s">
        <v>2128</v>
      </c>
      <c r="L80" s="675" t="s">
        <v>2094</v>
      </c>
      <c r="M80" s="680" t="s">
        <v>2262</v>
      </c>
      <c r="N80" s="677" t="s">
        <v>2095</v>
      </c>
      <c r="O80" s="678" t="s">
        <v>2096</v>
      </c>
    </row>
    <row r="81" spans="2:15">
      <c r="B81" s="193" t="e">
        <f>IF('Formulario PPGR4'!$G81="","",CONCATENATE('Formulario PPGR4'!$C81,".",'Formulario PPGR4'!$D81,".",'Formulario PPGR4'!$E81,".",'Formulario PPGR4'!$F81))</f>
        <v>#REF!</v>
      </c>
      <c r="C81" s="193" t="e">
        <f>IF('Formulario PPGR4'!$G81="","",'Formulario PPGR1'!#REF!)</f>
        <v>#REF!</v>
      </c>
      <c r="D81" s="193" t="e">
        <f>IF('Formulario PPGR4'!$G81="","",'Formulario PPGR1'!#REF!)</f>
        <v>#REF!</v>
      </c>
      <c r="E81" s="193" t="e">
        <f>IF('Formulario PPGR4'!$G81="","",'Formulario PPGR1'!#REF!)</f>
        <v>#REF!</v>
      </c>
      <c r="F81" s="193" t="e">
        <f>IF('Formulario PPGR4'!$G81="","",'Formulario PPGR1'!#REF!)</f>
        <v>#REF!</v>
      </c>
      <c r="G81" s="673" t="s">
        <v>2089</v>
      </c>
      <c r="H81" s="192" t="s">
        <v>2238</v>
      </c>
      <c r="I81" s="679" t="s">
        <v>2263</v>
      </c>
      <c r="J81" s="679" t="s">
        <v>2127</v>
      </c>
      <c r="K81" s="193" t="s">
        <v>2128</v>
      </c>
      <c r="L81" s="675" t="s">
        <v>2094</v>
      </c>
      <c r="M81" s="680" t="s">
        <v>2264</v>
      </c>
      <c r="N81" s="677" t="s">
        <v>2095</v>
      </c>
      <c r="O81" s="678" t="s">
        <v>2096</v>
      </c>
    </row>
    <row r="82" spans="2:15">
      <c r="B82" s="193" t="e">
        <f>IF('Formulario PPGR4'!$G82="","",CONCATENATE('Formulario PPGR4'!$C82,".",'Formulario PPGR4'!$D82,".",'Formulario PPGR4'!$E82,".",'Formulario PPGR4'!$F82))</f>
        <v>#REF!</v>
      </c>
      <c r="C82" s="193" t="e">
        <f>IF('Formulario PPGR4'!$G82="","",'Formulario PPGR1'!#REF!)</f>
        <v>#REF!</v>
      </c>
      <c r="D82" s="193" t="e">
        <f>IF('Formulario PPGR4'!$G82="","",'Formulario PPGR1'!#REF!)</f>
        <v>#REF!</v>
      </c>
      <c r="E82" s="193" t="e">
        <f>IF('Formulario PPGR4'!$G82="","",'Formulario PPGR1'!#REF!)</f>
        <v>#REF!</v>
      </c>
      <c r="F82" s="193" t="e">
        <f>IF('Formulario PPGR4'!$G82="","",'Formulario PPGR1'!#REF!)</f>
        <v>#REF!</v>
      </c>
      <c r="G82" s="673" t="s">
        <v>2089</v>
      </c>
      <c r="H82" s="192" t="s">
        <v>2238</v>
      </c>
      <c r="I82" s="679" t="s">
        <v>2265</v>
      </c>
      <c r="J82" s="679" t="s">
        <v>2266</v>
      </c>
      <c r="K82" s="193" t="s">
        <v>2267</v>
      </c>
      <c r="L82" s="675" t="s">
        <v>2094</v>
      </c>
      <c r="M82" s="680" t="s">
        <v>2268</v>
      </c>
      <c r="N82" s="677" t="s">
        <v>2095</v>
      </c>
      <c r="O82" s="678" t="s">
        <v>2096</v>
      </c>
    </row>
    <row r="83" spans="2:15">
      <c r="B83" s="193" t="e">
        <f>IF('Formulario PPGR4'!$G83="","",CONCATENATE('Formulario PPGR4'!$C83,".",'Formulario PPGR4'!$D83,".",'Formulario PPGR4'!$E83,".",'Formulario PPGR4'!$F83))</f>
        <v>#REF!</v>
      </c>
      <c r="C83" s="193" t="e">
        <f>IF('Formulario PPGR4'!$G83="","",'Formulario PPGR1'!#REF!)</f>
        <v>#REF!</v>
      </c>
      <c r="D83" s="193" t="e">
        <f>IF('Formulario PPGR4'!$G83="","",'Formulario PPGR1'!#REF!)</f>
        <v>#REF!</v>
      </c>
      <c r="E83" s="193" t="e">
        <f>IF('Formulario PPGR4'!$G83="","",'Formulario PPGR1'!#REF!)</f>
        <v>#REF!</v>
      </c>
      <c r="F83" s="193" t="e">
        <f>IF('Formulario PPGR4'!$G83="","",'Formulario PPGR1'!#REF!)</f>
        <v>#REF!</v>
      </c>
      <c r="G83" s="673" t="s">
        <v>2089</v>
      </c>
      <c r="H83" s="192" t="s">
        <v>2238</v>
      </c>
      <c r="I83" s="679" t="s">
        <v>2269</v>
      </c>
      <c r="J83" s="679" t="s">
        <v>2145</v>
      </c>
      <c r="K83" s="193" t="s">
        <v>2270</v>
      </c>
      <c r="L83" s="675" t="s">
        <v>2094</v>
      </c>
      <c r="M83" s="680" t="s">
        <v>2271</v>
      </c>
      <c r="N83" s="677" t="s">
        <v>2095</v>
      </c>
      <c r="O83" s="678" t="s">
        <v>2096</v>
      </c>
    </row>
    <row r="84" spans="2:15">
      <c r="B84" s="193" t="e">
        <f>IF('Formulario PPGR4'!$G84="","",CONCATENATE('Formulario PPGR4'!$C84,".",'Formulario PPGR4'!$D84,".",'Formulario PPGR4'!$E84,".",'Formulario PPGR4'!$F84))</f>
        <v>#REF!</v>
      </c>
      <c r="C84" s="193" t="e">
        <f>IF('Formulario PPGR4'!$G84="","",'Formulario PPGR1'!#REF!)</f>
        <v>#REF!</v>
      </c>
      <c r="D84" s="193" t="e">
        <f>IF('Formulario PPGR4'!$G84="","",'Formulario PPGR1'!#REF!)</f>
        <v>#REF!</v>
      </c>
      <c r="E84" s="193" t="e">
        <f>IF('Formulario PPGR4'!$G84="","",'Formulario PPGR1'!#REF!)</f>
        <v>#REF!</v>
      </c>
      <c r="F84" s="193" t="e">
        <f>IF('Formulario PPGR4'!$G84="","",'Formulario PPGR1'!#REF!)</f>
        <v>#REF!</v>
      </c>
      <c r="G84" s="673" t="s">
        <v>2089</v>
      </c>
      <c r="H84" s="192" t="s">
        <v>2238</v>
      </c>
      <c r="I84" s="679" t="s">
        <v>2272</v>
      </c>
      <c r="J84" s="679" t="s">
        <v>2145</v>
      </c>
      <c r="K84" s="193" t="s">
        <v>2273</v>
      </c>
      <c r="L84" s="675" t="s">
        <v>2094</v>
      </c>
      <c r="M84" s="680" t="s">
        <v>2274</v>
      </c>
      <c r="N84" s="677" t="s">
        <v>2095</v>
      </c>
      <c r="O84" s="678" t="s">
        <v>2096</v>
      </c>
    </row>
    <row r="85" spans="2:15">
      <c r="B85" s="193" t="e">
        <f>IF('Formulario PPGR4'!$G85="","",CONCATENATE('Formulario PPGR4'!$C85,".",'Formulario PPGR4'!$D85,".",'Formulario PPGR4'!$E85,".",'Formulario PPGR4'!$F85))</f>
        <v>#REF!</v>
      </c>
      <c r="C85" s="193" t="e">
        <f>IF('Formulario PPGR4'!$G85="","",'Formulario PPGR1'!#REF!)</f>
        <v>#REF!</v>
      </c>
      <c r="D85" s="193" t="e">
        <f>IF('Formulario PPGR4'!$G85="","",'Formulario PPGR1'!#REF!)</f>
        <v>#REF!</v>
      </c>
      <c r="E85" s="193" t="e">
        <f>IF('Formulario PPGR4'!$G85="","",'Formulario PPGR1'!#REF!)</f>
        <v>#REF!</v>
      </c>
      <c r="F85" s="193" t="e">
        <f>IF('Formulario PPGR4'!$G85="","",'Formulario PPGR1'!#REF!)</f>
        <v>#REF!</v>
      </c>
      <c r="G85" s="673" t="s">
        <v>2089</v>
      </c>
      <c r="H85" s="192" t="s">
        <v>2238</v>
      </c>
      <c r="I85" s="679" t="s">
        <v>2275</v>
      </c>
      <c r="J85" s="679" t="s">
        <v>2149</v>
      </c>
      <c r="K85" s="193" t="s">
        <v>2152</v>
      </c>
      <c r="L85" s="675" t="s">
        <v>2094</v>
      </c>
      <c r="M85" s="680" t="s">
        <v>2276</v>
      </c>
      <c r="N85" s="677" t="s">
        <v>2095</v>
      </c>
      <c r="O85" s="678" t="s">
        <v>2096</v>
      </c>
    </row>
    <row r="86" spans="2:15">
      <c r="B86" s="193" t="e">
        <f>IF('Formulario PPGR4'!$G86="","",CONCATENATE('Formulario PPGR4'!$C86,".",'Formulario PPGR4'!$D86,".",'Formulario PPGR4'!$E86,".",'Formulario PPGR4'!$F86))</f>
        <v>#REF!</v>
      </c>
      <c r="C86" s="193" t="e">
        <f>IF('Formulario PPGR4'!$G86="","",'Formulario PPGR1'!#REF!)</f>
        <v>#REF!</v>
      </c>
      <c r="D86" s="193" t="e">
        <f>IF('Formulario PPGR4'!$G86="","",'Formulario PPGR1'!#REF!)</f>
        <v>#REF!</v>
      </c>
      <c r="E86" s="193" t="e">
        <f>IF('Formulario PPGR4'!$G86="","",'Formulario PPGR1'!#REF!)</f>
        <v>#REF!</v>
      </c>
      <c r="F86" s="193" t="e">
        <f>IF('Formulario PPGR4'!$G86="","",'Formulario PPGR1'!#REF!)</f>
        <v>#REF!</v>
      </c>
      <c r="G86" s="673" t="s">
        <v>2089</v>
      </c>
      <c r="H86" s="192" t="s">
        <v>2238</v>
      </c>
      <c r="I86" s="679" t="s">
        <v>2277</v>
      </c>
      <c r="J86" s="679" t="s">
        <v>2149</v>
      </c>
      <c r="K86" s="193" t="s">
        <v>2278</v>
      </c>
      <c r="L86" s="675" t="s">
        <v>2094</v>
      </c>
      <c r="M86" s="680" t="s">
        <v>2279</v>
      </c>
      <c r="N86" s="677" t="s">
        <v>2095</v>
      </c>
      <c r="O86" s="678" t="s">
        <v>2096</v>
      </c>
    </row>
    <row r="87" spans="2:15">
      <c r="B87" s="193" t="e">
        <f>IF('Formulario PPGR4'!$G87="","",CONCATENATE('Formulario PPGR4'!$C87,".",'Formulario PPGR4'!$D87,".",'Formulario PPGR4'!$E87,".",'Formulario PPGR4'!$F87))</f>
        <v>#REF!</v>
      </c>
      <c r="C87" s="193" t="e">
        <f>IF('Formulario PPGR4'!$G87="","",'Formulario PPGR1'!#REF!)</f>
        <v>#REF!</v>
      </c>
      <c r="D87" s="193" t="e">
        <f>IF('Formulario PPGR4'!$G87="","",'Formulario PPGR1'!#REF!)</f>
        <v>#REF!</v>
      </c>
      <c r="E87" s="193" t="e">
        <f>IF('Formulario PPGR4'!$G87="","",'Formulario PPGR1'!#REF!)</f>
        <v>#REF!</v>
      </c>
      <c r="F87" s="193" t="e">
        <f>IF('Formulario PPGR4'!$G87="","",'Formulario PPGR1'!#REF!)</f>
        <v>#REF!</v>
      </c>
      <c r="G87" s="673" t="s">
        <v>2089</v>
      </c>
      <c r="H87" s="192" t="s">
        <v>2238</v>
      </c>
      <c r="I87" s="679" t="s">
        <v>2280</v>
      </c>
      <c r="J87" s="679" t="s">
        <v>2281</v>
      </c>
      <c r="K87" s="193" t="s">
        <v>2282</v>
      </c>
      <c r="L87" s="675" t="s">
        <v>2094</v>
      </c>
      <c r="M87" s="680" t="s">
        <v>2283</v>
      </c>
      <c r="N87" s="677" t="s">
        <v>2095</v>
      </c>
      <c r="O87" s="678" t="s">
        <v>2096</v>
      </c>
    </row>
    <row r="88" spans="2:15">
      <c r="B88" s="193" t="e">
        <f>IF('Formulario PPGR4'!$G88="","",CONCATENATE('Formulario PPGR4'!$C88,".",'Formulario PPGR4'!$D88,".",'Formulario PPGR4'!$E88,".",'Formulario PPGR4'!$F88))</f>
        <v>#REF!</v>
      </c>
      <c r="C88" s="193" t="e">
        <f>IF('Formulario PPGR4'!$G88="","",'Formulario PPGR1'!#REF!)</f>
        <v>#REF!</v>
      </c>
      <c r="D88" s="193" t="e">
        <f>IF('Formulario PPGR4'!$G88="","",'Formulario PPGR1'!#REF!)</f>
        <v>#REF!</v>
      </c>
      <c r="E88" s="193" t="e">
        <f>IF('Formulario PPGR4'!$G88="","",'Formulario PPGR1'!#REF!)</f>
        <v>#REF!</v>
      </c>
      <c r="F88" s="193" t="e">
        <f>IF('Formulario PPGR4'!$G88="","",'Formulario PPGR1'!#REF!)</f>
        <v>#REF!</v>
      </c>
      <c r="G88" s="673" t="s">
        <v>2089</v>
      </c>
      <c r="H88" s="192" t="s">
        <v>2238</v>
      </c>
      <c r="I88" s="679" t="s">
        <v>2284</v>
      </c>
      <c r="J88" s="679" t="s">
        <v>2281</v>
      </c>
      <c r="K88" s="193" t="s">
        <v>2173</v>
      </c>
      <c r="L88" s="675" t="s">
        <v>2094</v>
      </c>
      <c r="M88" s="680" t="s">
        <v>2285</v>
      </c>
      <c r="N88" s="677" t="s">
        <v>2095</v>
      </c>
      <c r="O88" s="678" t="s">
        <v>2096</v>
      </c>
    </row>
    <row r="89" spans="2:15">
      <c r="B89" s="193" t="e">
        <f>IF('Formulario PPGR4'!$G89="","",CONCATENATE('Formulario PPGR4'!$C89,".",'Formulario PPGR4'!$D89,".",'Formulario PPGR4'!$E89,".",'Formulario PPGR4'!$F89))</f>
        <v>#REF!</v>
      </c>
      <c r="C89" s="193" t="e">
        <f>IF('Formulario PPGR4'!$G89="","",'Formulario PPGR1'!#REF!)</f>
        <v>#REF!</v>
      </c>
      <c r="D89" s="193" t="e">
        <f>IF('Formulario PPGR4'!$G89="","",'Formulario PPGR1'!#REF!)</f>
        <v>#REF!</v>
      </c>
      <c r="E89" s="193" t="e">
        <f>IF('Formulario PPGR4'!$G89="","",'Formulario PPGR1'!#REF!)</f>
        <v>#REF!</v>
      </c>
      <c r="F89" s="193" t="e">
        <f>IF('Formulario PPGR4'!$G89="","",'Formulario PPGR1'!#REF!)</f>
        <v>#REF!</v>
      </c>
      <c r="G89" s="673" t="s">
        <v>2089</v>
      </c>
      <c r="H89" s="192" t="s">
        <v>2238</v>
      </c>
      <c r="I89" s="679" t="s">
        <v>2286</v>
      </c>
      <c r="J89" s="679" t="s">
        <v>2281</v>
      </c>
      <c r="K89" s="193" t="s">
        <v>2287</v>
      </c>
      <c r="L89" s="675" t="s">
        <v>2094</v>
      </c>
      <c r="M89" s="680" t="s">
        <v>2288</v>
      </c>
      <c r="N89" s="677" t="s">
        <v>2095</v>
      </c>
      <c r="O89" s="678" t="s">
        <v>2096</v>
      </c>
    </row>
    <row r="90" spans="2:15">
      <c r="B90" s="193" t="e">
        <f>IF('Formulario PPGR4'!$G90="","",CONCATENATE('Formulario PPGR4'!$C90,".",'Formulario PPGR4'!$D90,".",'Formulario PPGR4'!$E90,".",'Formulario PPGR4'!$F90))</f>
        <v>#REF!</v>
      </c>
      <c r="C90" s="193" t="e">
        <f>IF('Formulario PPGR4'!$G90="","",'Formulario PPGR1'!#REF!)</f>
        <v>#REF!</v>
      </c>
      <c r="D90" s="193" t="e">
        <f>IF('Formulario PPGR4'!$G90="","",'Formulario PPGR1'!#REF!)</f>
        <v>#REF!</v>
      </c>
      <c r="E90" s="193" t="e">
        <f>IF('Formulario PPGR4'!$G90="","",'Formulario PPGR1'!#REF!)</f>
        <v>#REF!</v>
      </c>
      <c r="F90" s="193" t="e">
        <f>IF('Formulario PPGR4'!$G90="","",'Formulario PPGR1'!#REF!)</f>
        <v>#REF!</v>
      </c>
      <c r="G90" s="673" t="s">
        <v>2089</v>
      </c>
      <c r="H90" s="192" t="s">
        <v>2238</v>
      </c>
      <c r="I90" s="679" t="s">
        <v>2289</v>
      </c>
      <c r="J90" s="679" t="s">
        <v>2290</v>
      </c>
      <c r="K90" s="193" t="s">
        <v>2291</v>
      </c>
      <c r="L90" s="675" t="s">
        <v>2094</v>
      </c>
      <c r="M90" s="680" t="s">
        <v>2292</v>
      </c>
      <c r="N90" s="677" t="s">
        <v>2095</v>
      </c>
      <c r="O90" s="678" t="s">
        <v>2096</v>
      </c>
    </row>
    <row r="91" spans="2:15">
      <c r="B91" s="193" t="e">
        <f>IF('Formulario PPGR4'!$G91="","",CONCATENATE('Formulario PPGR4'!$C91,".",'Formulario PPGR4'!$D91,".",'Formulario PPGR4'!$E91,".",'Formulario PPGR4'!$F91))</f>
        <v>#REF!</v>
      </c>
      <c r="C91" s="193" t="e">
        <f>IF('Formulario PPGR4'!$G91="","",'Formulario PPGR1'!#REF!)</f>
        <v>#REF!</v>
      </c>
      <c r="D91" s="193" t="e">
        <f>IF('Formulario PPGR4'!$G91="","",'Formulario PPGR1'!#REF!)</f>
        <v>#REF!</v>
      </c>
      <c r="E91" s="193" t="e">
        <f>IF('Formulario PPGR4'!$G91="","",'Formulario PPGR1'!#REF!)</f>
        <v>#REF!</v>
      </c>
      <c r="F91" s="193" t="e">
        <f>IF('Formulario PPGR4'!$G91="","",'Formulario PPGR1'!#REF!)</f>
        <v>#REF!</v>
      </c>
      <c r="G91" s="673" t="s">
        <v>2089</v>
      </c>
      <c r="H91" s="192" t="s">
        <v>2238</v>
      </c>
      <c r="I91" s="679" t="s">
        <v>2293</v>
      </c>
      <c r="J91" s="679" t="s">
        <v>2294</v>
      </c>
      <c r="K91" s="193" t="s">
        <v>2295</v>
      </c>
      <c r="L91" s="675" t="s">
        <v>2094</v>
      </c>
      <c r="M91" s="680" t="s">
        <v>2296</v>
      </c>
      <c r="N91" s="677" t="s">
        <v>2095</v>
      </c>
      <c r="O91" s="678" t="s">
        <v>2096</v>
      </c>
    </row>
    <row r="92" spans="2:15">
      <c r="B92" s="193" t="e">
        <f>IF('Formulario PPGR4'!$G92="","",CONCATENATE('Formulario PPGR4'!$C92,".",'Formulario PPGR4'!$D92,".",'Formulario PPGR4'!$E92,".",'Formulario PPGR4'!$F92))</f>
        <v>#REF!</v>
      </c>
      <c r="C92" s="193" t="e">
        <f>IF('Formulario PPGR4'!$G92="","",'Formulario PPGR1'!#REF!)</f>
        <v>#REF!</v>
      </c>
      <c r="D92" s="193" t="e">
        <f>IF('Formulario PPGR4'!$G92="","",'Formulario PPGR1'!#REF!)</f>
        <v>#REF!</v>
      </c>
      <c r="E92" s="193" t="e">
        <f>IF('Formulario PPGR4'!$G92="","",'Formulario PPGR1'!#REF!)</f>
        <v>#REF!</v>
      </c>
      <c r="F92" s="193" t="e">
        <f>IF('Formulario PPGR4'!$G92="","",'Formulario PPGR1'!#REF!)</f>
        <v>#REF!</v>
      </c>
      <c r="G92" s="673" t="s">
        <v>2089</v>
      </c>
      <c r="H92" s="192" t="s">
        <v>2238</v>
      </c>
      <c r="I92" s="679" t="s">
        <v>2297</v>
      </c>
      <c r="J92" s="679" t="s">
        <v>2294</v>
      </c>
      <c r="K92" s="193" t="s">
        <v>2298</v>
      </c>
      <c r="L92" s="675" t="s">
        <v>2094</v>
      </c>
      <c r="M92" s="680" t="s">
        <v>2299</v>
      </c>
      <c r="N92" s="677" t="s">
        <v>2095</v>
      </c>
      <c r="O92" s="678" t="s">
        <v>2096</v>
      </c>
    </row>
    <row r="93" spans="2:15">
      <c r="B93" s="193" t="e">
        <f>IF('Formulario PPGR4'!$G93="","",CONCATENATE('Formulario PPGR4'!$C93,".",'Formulario PPGR4'!$D93,".",'Formulario PPGR4'!$E93,".",'Formulario PPGR4'!$F93))</f>
        <v>#REF!</v>
      </c>
      <c r="C93" s="193" t="e">
        <f>IF('Formulario PPGR4'!$G93="","",'Formulario PPGR1'!#REF!)</f>
        <v>#REF!</v>
      </c>
      <c r="D93" s="193" t="e">
        <f>IF('Formulario PPGR4'!$G93="","",'Formulario PPGR1'!#REF!)</f>
        <v>#REF!</v>
      </c>
      <c r="E93" s="193" t="e">
        <f>IF('Formulario PPGR4'!$G93="","",'Formulario PPGR1'!#REF!)</f>
        <v>#REF!</v>
      </c>
      <c r="F93" s="193" t="e">
        <f>IF('Formulario PPGR4'!$G93="","",'Formulario PPGR1'!#REF!)</f>
        <v>#REF!</v>
      </c>
      <c r="G93" s="673" t="s">
        <v>2089</v>
      </c>
      <c r="H93" s="192" t="s">
        <v>2238</v>
      </c>
      <c r="I93" s="679" t="s">
        <v>2300</v>
      </c>
      <c r="J93" s="679" t="s">
        <v>2294</v>
      </c>
      <c r="K93" s="193" t="s">
        <v>2301</v>
      </c>
      <c r="L93" s="675" t="s">
        <v>2094</v>
      </c>
      <c r="M93" s="680" t="s">
        <v>2302</v>
      </c>
      <c r="N93" s="677" t="s">
        <v>2095</v>
      </c>
      <c r="O93" s="678" t="s">
        <v>2096</v>
      </c>
    </row>
    <row r="94" spans="2:15">
      <c r="B94" s="193" t="e">
        <f>IF('Formulario PPGR4'!$G94="","",CONCATENATE('Formulario PPGR4'!$C94,".",'Formulario PPGR4'!$D94,".",'Formulario PPGR4'!$E94,".",'Formulario PPGR4'!$F94))</f>
        <v>#REF!</v>
      </c>
      <c r="C94" s="193" t="e">
        <f>IF('Formulario PPGR4'!$G94="","",'Formulario PPGR1'!#REF!)</f>
        <v>#REF!</v>
      </c>
      <c r="D94" s="193" t="e">
        <f>IF('Formulario PPGR4'!$G94="","",'Formulario PPGR1'!#REF!)</f>
        <v>#REF!</v>
      </c>
      <c r="E94" s="193" t="e">
        <f>IF('Formulario PPGR4'!$G94="","",'Formulario PPGR1'!#REF!)</f>
        <v>#REF!</v>
      </c>
      <c r="F94" s="193" t="e">
        <f>IF('Formulario PPGR4'!$G94="","",'Formulario PPGR1'!#REF!)</f>
        <v>#REF!</v>
      </c>
      <c r="G94" s="673" t="s">
        <v>2089</v>
      </c>
      <c r="H94" s="192" t="s">
        <v>2238</v>
      </c>
      <c r="I94" s="679" t="s">
        <v>2303</v>
      </c>
      <c r="J94" s="679" t="s">
        <v>2304</v>
      </c>
      <c r="K94" s="193" t="s">
        <v>2305</v>
      </c>
      <c r="L94" s="675" t="s">
        <v>2094</v>
      </c>
      <c r="M94" s="680" t="s">
        <v>2306</v>
      </c>
      <c r="N94" s="677" t="s">
        <v>2095</v>
      </c>
      <c r="O94" s="678" t="s">
        <v>2096</v>
      </c>
    </row>
    <row r="95" spans="2:15">
      <c r="B95" s="193" t="e">
        <f>IF('Formulario PPGR4'!$G95="","",CONCATENATE('Formulario PPGR4'!$C95,".",'Formulario PPGR4'!$D95,".",'Formulario PPGR4'!$E95,".",'Formulario PPGR4'!$F95))</f>
        <v>#REF!</v>
      </c>
      <c r="C95" s="193" t="e">
        <f>IF('Formulario PPGR4'!$G95="","",'Formulario PPGR1'!#REF!)</f>
        <v>#REF!</v>
      </c>
      <c r="D95" s="193" t="e">
        <f>IF('Formulario PPGR4'!$G95="","",'Formulario PPGR1'!#REF!)</f>
        <v>#REF!</v>
      </c>
      <c r="E95" s="193" t="e">
        <f>IF('Formulario PPGR4'!$G95="","",'Formulario PPGR1'!#REF!)</f>
        <v>#REF!</v>
      </c>
      <c r="F95" s="193" t="e">
        <f>IF('Formulario PPGR4'!$G95="","",'Formulario PPGR1'!#REF!)</f>
        <v>#REF!</v>
      </c>
      <c r="G95" s="673" t="s">
        <v>2089</v>
      </c>
      <c r="H95" s="192" t="s">
        <v>2238</v>
      </c>
      <c r="I95" s="679" t="s">
        <v>2307</v>
      </c>
      <c r="J95" s="679" t="s">
        <v>2201</v>
      </c>
      <c r="K95" s="193" t="s">
        <v>2204</v>
      </c>
      <c r="L95" s="675" t="s">
        <v>2094</v>
      </c>
      <c r="M95" s="680" t="s">
        <v>2308</v>
      </c>
      <c r="N95" s="677" t="s">
        <v>2095</v>
      </c>
      <c r="O95" s="678" t="s">
        <v>2096</v>
      </c>
    </row>
    <row r="96" spans="2:15">
      <c r="B96" s="193" t="e">
        <f>IF('Formulario PPGR4'!$G96="","",CONCATENATE('Formulario PPGR4'!$C96,".",'Formulario PPGR4'!$D96,".",'Formulario PPGR4'!$E96,".",'Formulario PPGR4'!$F96))</f>
        <v>#REF!</v>
      </c>
      <c r="C96" s="193" t="e">
        <f>IF('Formulario PPGR4'!$G96="","",'Formulario PPGR1'!#REF!)</f>
        <v>#REF!</v>
      </c>
      <c r="D96" s="193" t="e">
        <f>IF('Formulario PPGR4'!$G96="","",'Formulario PPGR1'!#REF!)</f>
        <v>#REF!</v>
      </c>
      <c r="E96" s="193" t="e">
        <f>IF('Formulario PPGR4'!$G96="","",'Formulario PPGR1'!#REF!)</f>
        <v>#REF!</v>
      </c>
      <c r="F96" s="193" t="e">
        <f>IF('Formulario PPGR4'!$G96="","",'Formulario PPGR1'!#REF!)</f>
        <v>#REF!</v>
      </c>
      <c r="G96" s="673" t="s">
        <v>2089</v>
      </c>
      <c r="H96" s="192" t="s">
        <v>2238</v>
      </c>
      <c r="I96" s="679" t="s">
        <v>2309</v>
      </c>
      <c r="J96" s="679" t="s">
        <v>2216</v>
      </c>
      <c r="K96" s="193" t="s">
        <v>2310</v>
      </c>
      <c r="L96" s="675" t="s">
        <v>2094</v>
      </c>
      <c r="M96" s="680" t="s">
        <v>2311</v>
      </c>
      <c r="N96" s="677" t="s">
        <v>2095</v>
      </c>
      <c r="O96" s="678" t="s">
        <v>2096</v>
      </c>
    </row>
    <row r="97" spans="2:15">
      <c r="B97" s="193" t="e">
        <f>IF('Formulario PPGR4'!$G97="","",CONCATENATE('Formulario PPGR4'!$C97,".",'Formulario PPGR4'!$D97,".",'Formulario PPGR4'!$E97,".",'Formulario PPGR4'!$F97))</f>
        <v>#REF!</v>
      </c>
      <c r="C97" s="193" t="e">
        <f>IF('Formulario PPGR4'!$G97="","",'Formulario PPGR1'!#REF!)</f>
        <v>#REF!</v>
      </c>
      <c r="D97" s="193" t="e">
        <f>IF('Formulario PPGR4'!$G97="","",'Formulario PPGR1'!#REF!)</f>
        <v>#REF!</v>
      </c>
      <c r="E97" s="193" t="e">
        <f>IF('Formulario PPGR4'!$G97="","",'Formulario PPGR1'!#REF!)</f>
        <v>#REF!</v>
      </c>
      <c r="F97" s="193" t="e">
        <f>IF('Formulario PPGR4'!$G97="","",'Formulario PPGR1'!#REF!)</f>
        <v>#REF!</v>
      </c>
      <c r="G97" s="673" t="s">
        <v>2089</v>
      </c>
      <c r="H97" s="192" t="s">
        <v>2238</v>
      </c>
      <c r="I97" s="679" t="s">
        <v>2312</v>
      </c>
      <c r="J97" s="679" t="s">
        <v>2197</v>
      </c>
      <c r="K97" s="193" t="s">
        <v>2313</v>
      </c>
      <c r="L97" s="675" t="s">
        <v>2094</v>
      </c>
      <c r="M97" s="680" t="s">
        <v>2314</v>
      </c>
      <c r="N97" s="677" t="s">
        <v>2095</v>
      </c>
      <c r="O97" s="678" t="s">
        <v>2096</v>
      </c>
    </row>
    <row r="98" spans="2:15">
      <c r="B98" s="193" t="e">
        <f>IF('Formulario PPGR4'!$G98="","",CONCATENATE('Formulario PPGR4'!$C98,".",'Formulario PPGR4'!$D98,".",'Formulario PPGR4'!$E98,".",'Formulario PPGR4'!$F98))</f>
        <v>#REF!</v>
      </c>
      <c r="C98" s="193" t="e">
        <f>IF('Formulario PPGR4'!$G98="","",'Formulario PPGR1'!#REF!)</f>
        <v>#REF!</v>
      </c>
      <c r="D98" s="193" t="e">
        <f>IF('Formulario PPGR4'!$G98="","",'Formulario PPGR1'!#REF!)</f>
        <v>#REF!</v>
      </c>
      <c r="E98" s="193" t="e">
        <f>IF('Formulario PPGR4'!$G98="","",'Formulario PPGR1'!#REF!)</f>
        <v>#REF!</v>
      </c>
      <c r="F98" s="193" t="e">
        <f>IF('Formulario PPGR4'!$G98="","",'Formulario PPGR1'!#REF!)</f>
        <v>#REF!</v>
      </c>
      <c r="G98" s="673" t="s">
        <v>2089</v>
      </c>
      <c r="H98" s="192" t="s">
        <v>2238</v>
      </c>
      <c r="I98" s="679" t="s">
        <v>2315</v>
      </c>
      <c r="J98" s="679" t="s">
        <v>2197</v>
      </c>
      <c r="K98" s="193" t="s">
        <v>2313</v>
      </c>
      <c r="L98" s="675" t="s">
        <v>2094</v>
      </c>
      <c r="M98" s="680" t="s">
        <v>2316</v>
      </c>
      <c r="N98" s="677" t="s">
        <v>2095</v>
      </c>
      <c r="O98" s="678" t="s">
        <v>2096</v>
      </c>
    </row>
    <row r="99" spans="2:15">
      <c r="B99" s="193" t="e">
        <f>IF('Formulario PPGR4'!$G99="","",CONCATENATE('Formulario PPGR4'!$C99,".",'Formulario PPGR4'!$D99,".",'Formulario PPGR4'!$E99,".",'Formulario PPGR4'!$F99))</f>
        <v>#REF!</v>
      </c>
      <c r="C99" s="193" t="e">
        <f>IF('Formulario PPGR4'!$G99="","",'Formulario PPGR1'!#REF!)</f>
        <v>#REF!</v>
      </c>
      <c r="D99" s="193" t="e">
        <f>IF('Formulario PPGR4'!$G99="","",'Formulario PPGR1'!#REF!)</f>
        <v>#REF!</v>
      </c>
      <c r="E99" s="193" t="e">
        <f>IF('Formulario PPGR4'!$G99="","",'Formulario PPGR1'!#REF!)</f>
        <v>#REF!</v>
      </c>
      <c r="F99" s="193" t="e">
        <f>IF('Formulario PPGR4'!$G99="","",'Formulario PPGR1'!#REF!)</f>
        <v>#REF!</v>
      </c>
      <c r="G99" s="673" t="s">
        <v>2089</v>
      </c>
      <c r="H99" s="192" t="s">
        <v>2238</v>
      </c>
      <c r="I99" s="679" t="s">
        <v>2317</v>
      </c>
      <c r="J99" s="679" t="s">
        <v>2197</v>
      </c>
      <c r="K99" s="193" t="s">
        <v>2318</v>
      </c>
      <c r="L99" s="675" t="s">
        <v>2094</v>
      </c>
      <c r="M99" s="680" t="s">
        <v>2319</v>
      </c>
      <c r="N99" s="677" t="s">
        <v>2095</v>
      </c>
      <c r="O99" s="678" t="s">
        <v>2096</v>
      </c>
    </row>
    <row r="100" spans="2:15">
      <c r="B100" s="193" t="e">
        <f>IF('Formulario PPGR4'!$G100="","",CONCATENATE('Formulario PPGR4'!$C100,".",'Formulario PPGR4'!$D100,".",'Formulario PPGR4'!$E100,".",'Formulario PPGR4'!$F100))</f>
        <v>#REF!</v>
      </c>
      <c r="C100" s="193" t="e">
        <f>IF('Formulario PPGR4'!$G100="","",'Formulario PPGR1'!#REF!)</f>
        <v>#REF!</v>
      </c>
      <c r="D100" s="193" t="e">
        <f>IF('Formulario PPGR4'!$G100="","",'Formulario PPGR1'!#REF!)</f>
        <v>#REF!</v>
      </c>
      <c r="E100" s="193" t="e">
        <f>IF('Formulario PPGR4'!$G100="","",'Formulario PPGR1'!#REF!)</f>
        <v>#REF!</v>
      </c>
      <c r="F100" s="193" t="e">
        <f>IF('Formulario PPGR4'!$G100="","",'Formulario PPGR1'!#REF!)</f>
        <v>#REF!</v>
      </c>
      <c r="G100" s="673" t="s">
        <v>2089</v>
      </c>
      <c r="H100" s="192" t="s">
        <v>2238</v>
      </c>
      <c r="I100" s="679" t="s">
        <v>2320</v>
      </c>
      <c r="J100" s="679" t="s">
        <v>2321</v>
      </c>
      <c r="K100" s="193" t="s">
        <v>2322</v>
      </c>
      <c r="L100" s="675" t="s">
        <v>2094</v>
      </c>
      <c r="M100" s="680" t="s">
        <v>2323</v>
      </c>
      <c r="N100" s="677" t="s">
        <v>2095</v>
      </c>
      <c r="O100" s="678" t="s">
        <v>2096</v>
      </c>
    </row>
    <row r="101" spans="2:15">
      <c r="B101" s="193" t="e">
        <f>IF('Formulario PPGR4'!$G101="","",CONCATENATE('Formulario PPGR4'!$C101,".",'Formulario PPGR4'!$D101,".",'Formulario PPGR4'!$E101,".",'Formulario PPGR4'!$F101))</f>
        <v>#REF!</v>
      </c>
      <c r="C101" s="193" t="e">
        <f>IF('Formulario PPGR4'!$G101="","",'Formulario PPGR1'!#REF!)</f>
        <v>#REF!</v>
      </c>
      <c r="D101" s="193" t="e">
        <f>IF('Formulario PPGR4'!$G101="","",'Formulario PPGR1'!#REF!)</f>
        <v>#REF!</v>
      </c>
      <c r="E101" s="193" t="e">
        <f>IF('Formulario PPGR4'!$G101="","",'Formulario PPGR1'!#REF!)</f>
        <v>#REF!</v>
      </c>
      <c r="F101" s="193" t="e">
        <f>IF('Formulario PPGR4'!$G101="","",'Formulario PPGR1'!#REF!)</f>
        <v>#REF!</v>
      </c>
      <c r="G101" s="673" t="s">
        <v>2089</v>
      </c>
      <c r="H101" s="192" t="s">
        <v>2238</v>
      </c>
      <c r="I101" s="679" t="s">
        <v>2324</v>
      </c>
      <c r="J101" s="679" t="s">
        <v>2321</v>
      </c>
      <c r="K101" s="193" t="s">
        <v>2322</v>
      </c>
      <c r="L101" s="675" t="s">
        <v>2094</v>
      </c>
      <c r="M101" s="680" t="s">
        <v>2325</v>
      </c>
      <c r="N101" s="677" t="s">
        <v>2095</v>
      </c>
      <c r="O101" s="678" t="s">
        <v>2096</v>
      </c>
    </row>
    <row r="102" spans="2:15">
      <c r="B102" s="193" t="e">
        <f>IF('Formulario PPGR4'!$G102="","",CONCATENATE('Formulario PPGR4'!$C102,".",'Formulario PPGR4'!$D102,".",'Formulario PPGR4'!$E102,".",'Formulario PPGR4'!$F102))</f>
        <v>#REF!</v>
      </c>
      <c r="C102" s="193" t="e">
        <f>IF('Formulario PPGR4'!$G102="","",'Formulario PPGR1'!#REF!)</f>
        <v>#REF!</v>
      </c>
      <c r="D102" s="193" t="e">
        <f>IF('Formulario PPGR4'!$G102="","",'Formulario PPGR1'!#REF!)</f>
        <v>#REF!</v>
      </c>
      <c r="E102" s="193" t="e">
        <f>IF('Formulario PPGR4'!$G102="","",'Formulario PPGR1'!#REF!)</f>
        <v>#REF!</v>
      </c>
      <c r="F102" s="193" t="e">
        <f>IF('Formulario PPGR4'!$G102="","",'Formulario PPGR1'!#REF!)</f>
        <v>#REF!</v>
      </c>
      <c r="G102" s="673" t="s">
        <v>2089</v>
      </c>
      <c r="H102" s="192" t="s">
        <v>2238</v>
      </c>
      <c r="I102" s="679" t="s">
        <v>2326</v>
      </c>
      <c r="J102" s="679" t="s">
        <v>2321</v>
      </c>
      <c r="K102" s="193" t="s">
        <v>2327</v>
      </c>
      <c r="L102" s="675" t="s">
        <v>2094</v>
      </c>
      <c r="M102" s="680" t="s">
        <v>2328</v>
      </c>
      <c r="N102" s="677" t="s">
        <v>2095</v>
      </c>
      <c r="O102" s="678" t="s">
        <v>2096</v>
      </c>
    </row>
    <row r="103" spans="2:15">
      <c r="B103" s="193" t="e">
        <f>IF('Formulario PPGR4'!$G103="","",CONCATENATE('Formulario PPGR4'!$C103,".",'Formulario PPGR4'!$D103,".",'Formulario PPGR4'!$E103,".",'Formulario PPGR4'!$F103))</f>
        <v>#REF!</v>
      </c>
      <c r="C103" s="193" t="e">
        <f>IF('Formulario PPGR4'!$G103="","",'Formulario PPGR1'!#REF!)</f>
        <v>#REF!</v>
      </c>
      <c r="D103" s="193" t="e">
        <f>IF('Formulario PPGR4'!$G103="","",'Formulario PPGR1'!#REF!)</f>
        <v>#REF!</v>
      </c>
      <c r="E103" s="193" t="e">
        <f>IF('Formulario PPGR4'!$G103="","",'Formulario PPGR1'!#REF!)</f>
        <v>#REF!</v>
      </c>
      <c r="F103" s="193" t="e">
        <f>IF('Formulario PPGR4'!$G103="","",'Formulario PPGR1'!#REF!)</f>
        <v>#REF!</v>
      </c>
      <c r="G103" s="673" t="s">
        <v>2089</v>
      </c>
      <c r="H103" s="192" t="s">
        <v>2238</v>
      </c>
      <c r="I103" s="679" t="s">
        <v>2329</v>
      </c>
      <c r="J103" s="679" t="s">
        <v>2321</v>
      </c>
      <c r="K103" s="193" t="s">
        <v>2330</v>
      </c>
      <c r="L103" s="675" t="s">
        <v>2094</v>
      </c>
      <c r="M103" s="680" t="s">
        <v>2331</v>
      </c>
      <c r="N103" s="677" t="s">
        <v>2095</v>
      </c>
      <c r="O103" s="678" t="s">
        <v>2096</v>
      </c>
    </row>
    <row r="104" spans="2:15">
      <c r="B104" s="193" t="e">
        <f>IF('Formulario PPGR4'!$G104="","",CONCATENATE('Formulario PPGR4'!$C104,".",'Formulario PPGR4'!$D104,".",'Formulario PPGR4'!$E104,".",'Formulario PPGR4'!$F104))</f>
        <v>#REF!</v>
      </c>
      <c r="C104" s="193" t="e">
        <f>IF('Formulario PPGR4'!$G104="","",'Formulario PPGR1'!#REF!)</f>
        <v>#REF!</v>
      </c>
      <c r="D104" s="193" t="e">
        <f>IF('Formulario PPGR4'!$G104="","",'Formulario PPGR1'!#REF!)</f>
        <v>#REF!</v>
      </c>
      <c r="E104" s="193" t="e">
        <f>IF('Formulario PPGR4'!$G104="","",'Formulario PPGR1'!#REF!)</f>
        <v>#REF!</v>
      </c>
      <c r="F104" s="193" t="e">
        <f>IF('Formulario PPGR4'!$G104="","",'Formulario PPGR1'!#REF!)</f>
        <v>#REF!</v>
      </c>
      <c r="G104" s="673" t="s">
        <v>2089</v>
      </c>
      <c r="H104" s="192" t="s">
        <v>2238</v>
      </c>
      <c r="I104" s="679" t="s">
        <v>2332</v>
      </c>
      <c r="J104" s="679" t="s">
        <v>2321</v>
      </c>
      <c r="K104" s="193" t="s">
        <v>2327</v>
      </c>
      <c r="L104" s="675" t="s">
        <v>2094</v>
      </c>
      <c r="M104" s="680" t="s">
        <v>2333</v>
      </c>
      <c r="N104" s="677" t="s">
        <v>2095</v>
      </c>
      <c r="O104" s="678" t="s">
        <v>2096</v>
      </c>
    </row>
    <row r="105" spans="2:15">
      <c r="B105" s="683" t="e">
        <f>IF('Formulario PPGR4'!$G105="","",CONCATENATE('Formulario PPGR4'!$C105,".",'Formulario PPGR4'!$D105,".",'Formulario PPGR4'!$E105,".",'Formulario PPGR4'!$F105))</f>
        <v>#REF!</v>
      </c>
      <c r="C105" s="683" t="e">
        <f>IF('Formulario PPGR4'!$G105="","",'Formulario PPGR1'!#REF!)</f>
        <v>#REF!</v>
      </c>
      <c r="D105" s="683" t="e">
        <f>IF('Formulario PPGR4'!$G105="","",'Formulario PPGR1'!#REF!)</f>
        <v>#REF!</v>
      </c>
      <c r="E105" s="683" t="e">
        <f>IF('Formulario PPGR4'!$G105="","",'Formulario PPGR1'!#REF!)</f>
        <v>#REF!</v>
      </c>
      <c r="F105" s="683" t="e">
        <f>IF('Formulario PPGR4'!$G105="","",'Formulario PPGR1'!#REF!)</f>
        <v>#REF!</v>
      </c>
      <c r="G105" s="673" t="s">
        <v>2089</v>
      </c>
      <c r="H105" s="192" t="s">
        <v>2238</v>
      </c>
      <c r="I105" s="684" t="s">
        <v>2334</v>
      </c>
      <c r="J105" s="684" t="s">
        <v>2187</v>
      </c>
      <c r="K105" s="683" t="s">
        <v>2335</v>
      </c>
      <c r="L105" s="675" t="s">
        <v>2094</v>
      </c>
      <c r="M105" s="683" t="s">
        <v>2336</v>
      </c>
      <c r="N105" s="685" t="str">
        <f>IFERROR(VLOOKUP($G105,Catalogo!$G$20:$H$25,2,FALSE),"")</f>
        <v>2.6.9.2.01</v>
      </c>
      <c r="O105" s="678" t="s">
        <v>2096</v>
      </c>
    </row>
    <row r="106" spans="2:15">
      <c r="B106" s="683" t="e">
        <f>IF('Formulario PPGR4'!$G106="","",CONCATENATE('Formulario PPGR4'!$C106,".",'Formulario PPGR4'!$D106,".",'Formulario PPGR4'!$E106,".",'Formulario PPGR4'!$F106))</f>
        <v>#REF!</v>
      </c>
      <c r="C106" s="683" t="e">
        <f>IF('Formulario PPGR4'!$G106="","",'Formulario PPGR1'!#REF!)</f>
        <v>#REF!</v>
      </c>
      <c r="D106" s="683" t="e">
        <f>IF('Formulario PPGR4'!$G106="","",'Formulario PPGR1'!#REF!)</f>
        <v>#REF!</v>
      </c>
      <c r="E106" s="683" t="e">
        <f>IF('Formulario PPGR4'!$G106="","",'Formulario PPGR1'!#REF!)</f>
        <v>#REF!</v>
      </c>
      <c r="F106" s="683" t="e">
        <f>IF('Formulario PPGR4'!$G106="","",'Formulario PPGR1'!#REF!)</f>
        <v>#REF!</v>
      </c>
      <c r="G106" s="673" t="s">
        <v>2089</v>
      </c>
      <c r="H106" s="192" t="s">
        <v>2238</v>
      </c>
      <c r="I106" s="684" t="s">
        <v>2337</v>
      </c>
      <c r="J106" s="684" t="s">
        <v>2187</v>
      </c>
      <c r="K106" s="683" t="s">
        <v>2335</v>
      </c>
      <c r="L106" s="675" t="s">
        <v>2094</v>
      </c>
      <c r="M106" s="683" t="s">
        <v>2338</v>
      </c>
      <c r="N106" s="685" t="str">
        <f>IFERROR(VLOOKUP($G106,Catalogo!$G$20:$H$25,2,FALSE),"")</f>
        <v>2.6.9.2.01</v>
      </c>
      <c r="O106" s="678" t="s">
        <v>2096</v>
      </c>
    </row>
    <row r="107" spans="2:15">
      <c r="B107" s="683" t="e">
        <f>IF('Formulario PPGR4'!$G107="","",CONCATENATE('Formulario PPGR4'!$C107,".",'Formulario PPGR4'!$D107,".",'Formulario PPGR4'!$E107,".",'Formulario PPGR4'!$F107))</f>
        <v>#REF!</v>
      </c>
      <c r="C107" s="683" t="e">
        <f>IF('Formulario PPGR4'!$G107="","",'Formulario PPGR1'!#REF!)</f>
        <v>#REF!</v>
      </c>
      <c r="D107" s="683" t="e">
        <f>IF('Formulario PPGR4'!$G107="","",'Formulario PPGR1'!#REF!)</f>
        <v>#REF!</v>
      </c>
      <c r="E107" s="683" t="e">
        <f>IF('Formulario PPGR4'!$G107="","",'Formulario PPGR1'!#REF!)</f>
        <v>#REF!</v>
      </c>
      <c r="F107" s="683" t="e">
        <f>IF('Formulario PPGR4'!$G107="","",'Formulario PPGR1'!#REF!)</f>
        <v>#REF!</v>
      </c>
      <c r="G107" s="673" t="s">
        <v>2089</v>
      </c>
      <c r="H107" s="192" t="s">
        <v>2238</v>
      </c>
      <c r="I107" s="684" t="s">
        <v>2339</v>
      </c>
      <c r="J107" s="684" t="s">
        <v>2178</v>
      </c>
      <c r="K107" s="683" t="s">
        <v>2340</v>
      </c>
      <c r="L107" s="675" t="s">
        <v>2094</v>
      </c>
      <c r="M107" s="683" t="s">
        <v>2341</v>
      </c>
      <c r="N107" s="685" t="str">
        <f>IFERROR(VLOOKUP($G107,Catalogo!$G$20:$H$25,2,FALSE),"")</f>
        <v>2.6.9.2.01</v>
      </c>
      <c r="O107" s="678" t="s">
        <v>2096</v>
      </c>
    </row>
    <row r="108" spans="2:15">
      <c r="B108" s="683" t="e">
        <f>IF('Formulario PPGR4'!$G108="","",CONCATENATE('Formulario PPGR4'!$C108,".",'Formulario PPGR4'!$D108,".",'Formulario PPGR4'!$E108,".",'Formulario PPGR4'!$F108))</f>
        <v>#REF!</v>
      </c>
      <c r="C108" s="683" t="e">
        <f>IF('Formulario PPGR4'!$G108="","",'Formulario PPGR1'!#REF!)</f>
        <v>#REF!</v>
      </c>
      <c r="D108" s="683" t="e">
        <f>IF('Formulario PPGR4'!$G108="","",'Formulario PPGR1'!#REF!)</f>
        <v>#REF!</v>
      </c>
      <c r="E108" s="683" t="e">
        <f>IF('Formulario PPGR4'!$G108="","",'Formulario PPGR1'!#REF!)</f>
        <v>#REF!</v>
      </c>
      <c r="F108" s="683" t="e">
        <f>IF('Formulario PPGR4'!$G108="","",'Formulario PPGR1'!#REF!)</f>
        <v>#REF!</v>
      </c>
      <c r="G108" s="673" t="s">
        <v>2089</v>
      </c>
      <c r="H108" s="192" t="s">
        <v>2238</v>
      </c>
      <c r="I108" s="684" t="s">
        <v>2342</v>
      </c>
      <c r="J108" s="684" t="s">
        <v>2178</v>
      </c>
      <c r="K108" s="683" t="s">
        <v>2183</v>
      </c>
      <c r="L108" s="675" t="s">
        <v>2094</v>
      </c>
      <c r="M108" s="683" t="s">
        <v>2343</v>
      </c>
      <c r="N108" s="685" t="str">
        <f>IFERROR(VLOOKUP($G108,Catalogo!$G$20:$H$25,2,FALSE),"")</f>
        <v>2.6.9.2.01</v>
      </c>
      <c r="O108" s="678" t="s">
        <v>2096</v>
      </c>
    </row>
    <row r="109" spans="2:15">
      <c r="B109" s="683" t="e">
        <f>IF('Formulario PPGR4'!$G109="","",CONCATENATE('Formulario PPGR4'!$C109,".",'Formulario PPGR4'!$D109,".",'Formulario PPGR4'!$E109,".",'Formulario PPGR4'!$F109))</f>
        <v>#REF!</v>
      </c>
      <c r="C109" s="683" t="e">
        <f>IF('Formulario PPGR4'!$G109="","",'Formulario PPGR1'!#REF!)</f>
        <v>#REF!</v>
      </c>
      <c r="D109" s="683" t="e">
        <f>IF('Formulario PPGR4'!$G109="","",'Formulario PPGR1'!#REF!)</f>
        <v>#REF!</v>
      </c>
      <c r="E109" s="683" t="e">
        <f>IF('Formulario PPGR4'!$G109="","",'Formulario PPGR1'!#REF!)</f>
        <v>#REF!</v>
      </c>
      <c r="F109" s="683" t="e">
        <f>IF('Formulario PPGR4'!$G109="","",'Formulario PPGR1'!#REF!)</f>
        <v>#REF!</v>
      </c>
      <c r="G109" s="673" t="s">
        <v>2089</v>
      </c>
      <c r="H109" s="192" t="s">
        <v>2238</v>
      </c>
      <c r="I109" s="684" t="s">
        <v>2344</v>
      </c>
      <c r="J109" s="684" t="s">
        <v>2178</v>
      </c>
      <c r="K109" s="683" t="s">
        <v>2183</v>
      </c>
      <c r="L109" s="675" t="s">
        <v>2094</v>
      </c>
      <c r="M109" s="683" t="s">
        <v>2345</v>
      </c>
      <c r="N109" s="685" t="str">
        <f>IFERROR(VLOOKUP($G109,Catalogo!$G$20:$H$25,2,FALSE),"")</f>
        <v>2.6.9.2.01</v>
      </c>
      <c r="O109" s="678" t="s">
        <v>2096</v>
      </c>
    </row>
    <row r="110" spans="2:15">
      <c r="B110" s="683" t="e">
        <f>IF('Formulario PPGR4'!$G110="","",CONCATENATE('Formulario PPGR4'!$C110,".",'Formulario PPGR4'!$D110,".",'Formulario PPGR4'!$E110,".",'Formulario PPGR4'!$F110))</f>
        <v>#REF!</v>
      </c>
      <c r="C110" s="683" t="e">
        <f>IF('Formulario PPGR4'!$G110="","",'Formulario PPGR1'!#REF!)</f>
        <v>#REF!</v>
      </c>
      <c r="D110" s="683" t="e">
        <f>IF('Formulario PPGR4'!$G110="","",'Formulario PPGR1'!#REF!)</f>
        <v>#REF!</v>
      </c>
      <c r="E110" s="683" t="e">
        <f>IF('Formulario PPGR4'!$G110="","",'Formulario PPGR1'!#REF!)</f>
        <v>#REF!</v>
      </c>
      <c r="F110" s="683" t="e">
        <f>IF('Formulario PPGR4'!$G110="","",'Formulario PPGR1'!#REF!)</f>
        <v>#REF!</v>
      </c>
      <c r="G110" s="673" t="s">
        <v>2089</v>
      </c>
      <c r="H110" s="192" t="s">
        <v>2238</v>
      </c>
      <c r="I110" s="684" t="s">
        <v>2346</v>
      </c>
      <c r="J110" s="684" t="s">
        <v>2347</v>
      </c>
      <c r="K110" s="683" t="s">
        <v>2348</v>
      </c>
      <c r="L110" s="675" t="s">
        <v>2094</v>
      </c>
      <c r="M110" s="683" t="s">
        <v>2349</v>
      </c>
      <c r="N110" s="685" t="str">
        <f>IFERROR(VLOOKUP($G110,Catalogo!$G$20:$H$25,2,FALSE),"")</f>
        <v>2.6.9.2.01</v>
      </c>
      <c r="O110" s="678" t="s">
        <v>2096</v>
      </c>
    </row>
    <row r="111" spans="2:15">
      <c r="B111" s="683" t="e">
        <f>IF('Formulario PPGR4'!$G111="","",CONCATENATE('Formulario PPGR4'!$C111,".",'Formulario PPGR4'!$D111,".",'Formulario PPGR4'!$E111,".",'Formulario PPGR4'!$F111))</f>
        <v>#REF!</v>
      </c>
      <c r="C111" s="683" t="e">
        <f>IF('Formulario PPGR4'!$G111="","",'Formulario PPGR1'!#REF!)</f>
        <v>#REF!</v>
      </c>
      <c r="D111" s="683" t="e">
        <f>IF('Formulario PPGR4'!$G111="","",'Formulario PPGR1'!#REF!)</f>
        <v>#REF!</v>
      </c>
      <c r="E111" s="683" t="e">
        <f>IF('Formulario PPGR4'!$G111="","",'Formulario PPGR1'!#REF!)</f>
        <v>#REF!</v>
      </c>
      <c r="F111" s="683" t="e">
        <f>IF('Formulario PPGR4'!$G111="","",'Formulario PPGR1'!#REF!)</f>
        <v>#REF!</v>
      </c>
      <c r="G111" s="673" t="s">
        <v>2089</v>
      </c>
      <c r="H111" s="192" t="s">
        <v>2238</v>
      </c>
      <c r="I111" s="684" t="s">
        <v>2350</v>
      </c>
      <c r="J111" s="684" t="s">
        <v>2347</v>
      </c>
      <c r="K111" s="683" t="s">
        <v>2351</v>
      </c>
      <c r="L111" s="675" t="s">
        <v>2094</v>
      </c>
      <c r="M111" s="683" t="s">
        <v>2352</v>
      </c>
      <c r="N111" s="685" t="str">
        <f>IFERROR(VLOOKUP($G111,Catalogo!$G$20:$H$25,2,FALSE),"")</f>
        <v>2.6.9.2.01</v>
      </c>
      <c r="O111" s="678" t="s">
        <v>2096</v>
      </c>
    </row>
    <row r="112" spans="2:15">
      <c r="B112" s="683" t="e">
        <f>IF('Formulario PPGR4'!$G112="","",CONCATENATE('Formulario PPGR4'!$C112,".",'Formulario PPGR4'!$D112,".",'Formulario PPGR4'!$E112,".",'Formulario PPGR4'!$F112))</f>
        <v>#REF!</v>
      </c>
      <c r="C112" s="683" t="e">
        <f>IF('Formulario PPGR4'!$G112="","",'Formulario PPGR1'!#REF!)</f>
        <v>#REF!</v>
      </c>
      <c r="D112" s="683" t="e">
        <f>IF('Formulario PPGR4'!$G112="","",'Formulario PPGR1'!#REF!)</f>
        <v>#REF!</v>
      </c>
      <c r="E112" s="683" t="e">
        <f>IF('Formulario PPGR4'!$G112="","",'Formulario PPGR1'!#REF!)</f>
        <v>#REF!</v>
      </c>
      <c r="F112" s="683" t="e">
        <f>IF('Formulario PPGR4'!$G112="","",'Formulario PPGR1'!#REF!)</f>
        <v>#REF!</v>
      </c>
      <c r="G112" s="673" t="s">
        <v>2089</v>
      </c>
      <c r="H112" s="192" t="s">
        <v>2238</v>
      </c>
      <c r="I112" s="684" t="s">
        <v>2353</v>
      </c>
      <c r="J112" s="684" t="s">
        <v>2347</v>
      </c>
      <c r="K112" s="683" t="s">
        <v>2351</v>
      </c>
      <c r="L112" s="675" t="s">
        <v>2094</v>
      </c>
      <c r="M112" s="683" t="s">
        <v>2354</v>
      </c>
      <c r="N112" s="685" t="str">
        <f>IFERROR(VLOOKUP($G112,Catalogo!$G$20:$H$25,2,FALSE),"")</f>
        <v>2.6.9.2.01</v>
      </c>
      <c r="O112" s="678" t="s">
        <v>2096</v>
      </c>
    </row>
    <row r="113" spans="2:15">
      <c r="B113" s="683" t="e">
        <f>IF('Formulario PPGR4'!$G113="","",CONCATENATE('Formulario PPGR4'!$C113,".",'Formulario PPGR4'!$D113,".",'Formulario PPGR4'!$E113,".",'Formulario PPGR4'!$F113))</f>
        <v>#REF!</v>
      </c>
      <c r="C113" s="683" t="e">
        <f>IF('Formulario PPGR4'!$G113="","",'Formulario PPGR1'!#REF!)</f>
        <v>#REF!</v>
      </c>
      <c r="D113" s="683" t="e">
        <f>IF('Formulario PPGR4'!$G113="","",'Formulario PPGR1'!#REF!)</f>
        <v>#REF!</v>
      </c>
      <c r="E113" s="683" t="e">
        <f>IF('Formulario PPGR4'!$G113="","",'Formulario PPGR1'!#REF!)</f>
        <v>#REF!</v>
      </c>
      <c r="F113" s="683" t="e">
        <f>IF('Formulario PPGR4'!$G113="","",'Formulario PPGR1'!#REF!)</f>
        <v>#REF!</v>
      </c>
      <c r="G113" s="673" t="s">
        <v>2089</v>
      </c>
      <c r="H113" s="192" t="s">
        <v>2238</v>
      </c>
      <c r="I113" s="684" t="s">
        <v>2355</v>
      </c>
      <c r="J113" s="684" t="s">
        <v>2347</v>
      </c>
      <c r="K113" s="683" t="s">
        <v>2356</v>
      </c>
      <c r="L113" s="675" t="s">
        <v>2094</v>
      </c>
      <c r="M113" s="683" t="s">
        <v>2357</v>
      </c>
      <c r="N113" s="685" t="str">
        <f>IFERROR(VLOOKUP($G113,Catalogo!$G$20:$H$25,2,FALSE),"")</f>
        <v>2.6.9.2.01</v>
      </c>
      <c r="O113" s="678" t="s">
        <v>2096</v>
      </c>
    </row>
    <row r="114" spans="2:15">
      <c r="B114" s="683" t="e">
        <f>IF('Formulario PPGR4'!$G114="","",CONCATENATE('Formulario PPGR4'!$C114,".",'Formulario PPGR4'!$D114,".",'Formulario PPGR4'!$E114,".",'Formulario PPGR4'!$F114))</f>
        <v>#REF!</v>
      </c>
      <c r="C114" s="683" t="e">
        <f>IF('Formulario PPGR4'!$G114="","",'Formulario PPGR1'!#REF!)</f>
        <v>#REF!</v>
      </c>
      <c r="D114" s="683" t="e">
        <f>IF('Formulario PPGR4'!$G114="","",'Formulario PPGR1'!#REF!)</f>
        <v>#REF!</v>
      </c>
      <c r="E114" s="683" t="e">
        <f>IF('Formulario PPGR4'!$G114="","",'Formulario PPGR1'!#REF!)</f>
        <v>#REF!</v>
      </c>
      <c r="F114" s="683" t="e">
        <f>IF('Formulario PPGR4'!$G114="","",'Formulario PPGR1'!#REF!)</f>
        <v>#REF!</v>
      </c>
      <c r="G114" s="673" t="s">
        <v>2089</v>
      </c>
      <c r="H114" s="192" t="s">
        <v>2238</v>
      </c>
      <c r="I114" s="684" t="s">
        <v>2358</v>
      </c>
      <c r="J114" s="684" t="s">
        <v>2359</v>
      </c>
      <c r="K114" s="683" t="s">
        <v>2360</v>
      </c>
      <c r="L114" s="675" t="s">
        <v>2094</v>
      </c>
      <c r="M114" s="683" t="s">
        <v>2361</v>
      </c>
      <c r="N114" s="685" t="str">
        <f>IFERROR(VLOOKUP($G114,Catalogo!$G$20:$H$25,2,FALSE),"")</f>
        <v>2.6.9.2.01</v>
      </c>
      <c r="O114" s="678" t="s">
        <v>2096</v>
      </c>
    </row>
    <row r="115" spans="2:15">
      <c r="B115" s="683" t="e">
        <f>IF('Formulario PPGR4'!$G115="","",CONCATENATE('Formulario PPGR4'!$C115,".",'Formulario PPGR4'!$D115,".",'Formulario PPGR4'!$E115,".",'Formulario PPGR4'!$F115))</f>
        <v>#REF!</v>
      </c>
      <c r="C115" s="683" t="e">
        <f>IF('Formulario PPGR4'!$G115="","",'Formulario PPGR1'!#REF!)</f>
        <v>#REF!</v>
      </c>
      <c r="D115" s="683" t="e">
        <f>IF('Formulario PPGR4'!$G115="","",'Formulario PPGR1'!#REF!)</f>
        <v>#REF!</v>
      </c>
      <c r="E115" s="683" t="e">
        <f>IF('Formulario PPGR4'!$G115="","",'Formulario PPGR1'!#REF!)</f>
        <v>#REF!</v>
      </c>
      <c r="F115" s="683" t="e">
        <f>IF('Formulario PPGR4'!$G115="","",'Formulario PPGR1'!#REF!)</f>
        <v>#REF!</v>
      </c>
      <c r="G115" s="673" t="s">
        <v>2089</v>
      </c>
      <c r="H115" s="192" t="s">
        <v>2238</v>
      </c>
      <c r="I115" s="684" t="s">
        <v>2362</v>
      </c>
      <c r="J115" s="684" t="s">
        <v>2359</v>
      </c>
      <c r="K115" s="683" t="s">
        <v>2363</v>
      </c>
      <c r="L115" s="675" t="s">
        <v>2094</v>
      </c>
      <c r="M115" s="683" t="s">
        <v>2364</v>
      </c>
      <c r="N115" s="685" t="str">
        <f>IFERROR(VLOOKUP($G115,Catalogo!$G$20:$H$25,2,FALSE),"")</f>
        <v>2.6.9.2.01</v>
      </c>
      <c r="O115" s="678" t="s">
        <v>2096</v>
      </c>
    </row>
    <row r="116" spans="2:15" ht="25.5">
      <c r="B116" s="683" t="e">
        <f>IF('Formulario PPGR4'!$G116="","",CONCATENATE('Formulario PPGR4'!$C116,".",'Formulario PPGR4'!$D116,".",'Formulario PPGR4'!$E116,".",'Formulario PPGR4'!$F116))</f>
        <v>#REF!</v>
      </c>
      <c r="C116" s="683" t="e">
        <f>IF('Formulario PPGR4'!$G116="","",'Formulario PPGR1'!#REF!)</f>
        <v>#REF!</v>
      </c>
      <c r="D116" s="683" t="e">
        <f>IF('Formulario PPGR4'!$G116="","",'Formulario PPGR1'!#REF!)</f>
        <v>#REF!</v>
      </c>
      <c r="E116" s="683" t="e">
        <f>IF('Formulario PPGR4'!$G116="","",'Formulario PPGR1'!#REF!)</f>
        <v>#REF!</v>
      </c>
      <c r="F116" s="683" t="e">
        <f>IF('Formulario PPGR4'!$G116="","",'Formulario PPGR1'!#REF!)</f>
        <v>#REF!</v>
      </c>
      <c r="G116" s="673" t="s">
        <v>2089</v>
      </c>
      <c r="H116" s="192" t="s">
        <v>2238</v>
      </c>
      <c r="I116" s="684" t="s">
        <v>2365</v>
      </c>
      <c r="J116" s="684" t="s">
        <v>2359</v>
      </c>
      <c r="K116" s="683" t="s">
        <v>2363</v>
      </c>
      <c r="L116" s="675" t="s">
        <v>2094</v>
      </c>
      <c r="M116" s="683" t="s">
        <v>2366</v>
      </c>
      <c r="N116" s="685" t="str">
        <f>IFERROR(VLOOKUP($G116,Catalogo!$G$20:$H$25,2,FALSE),"")</f>
        <v>2.6.9.2.01</v>
      </c>
      <c r="O116" s="678" t="s">
        <v>2096</v>
      </c>
    </row>
    <row r="117" spans="2:15">
      <c r="B117" s="683" t="e">
        <f>IF('Formulario PPGR4'!$G117="","",CONCATENATE('Formulario PPGR4'!$C117,".",'Formulario PPGR4'!$D117,".",'Formulario PPGR4'!$E117,".",'Formulario PPGR4'!$F117))</f>
        <v>#REF!</v>
      </c>
      <c r="C117" s="683" t="e">
        <f>IF('Formulario PPGR4'!$G117="","",'Formulario PPGR1'!#REF!)</f>
        <v>#REF!</v>
      </c>
      <c r="D117" s="683" t="e">
        <f>IF('Formulario PPGR4'!$G117="","",'Formulario PPGR1'!#REF!)</f>
        <v>#REF!</v>
      </c>
      <c r="E117" s="683" t="e">
        <f>IF('Formulario PPGR4'!$G117="","",'Formulario PPGR1'!#REF!)</f>
        <v>#REF!</v>
      </c>
      <c r="F117" s="683" t="e">
        <f>IF('Formulario PPGR4'!$G117="","",'Formulario PPGR1'!#REF!)</f>
        <v>#REF!</v>
      </c>
      <c r="G117" s="673" t="s">
        <v>2089</v>
      </c>
      <c r="H117" s="192" t="s">
        <v>2238</v>
      </c>
      <c r="I117" s="684" t="s">
        <v>2367</v>
      </c>
      <c r="J117" s="684" t="s">
        <v>2368</v>
      </c>
      <c r="K117" s="683" t="s">
        <v>2214</v>
      </c>
      <c r="L117" s="675" t="s">
        <v>2094</v>
      </c>
      <c r="M117" s="683" t="s">
        <v>2369</v>
      </c>
      <c r="N117" s="685" t="str">
        <f>IFERROR(VLOOKUP($G117,Catalogo!$G$20:$H$25,2,FALSE),"")</f>
        <v>2.6.9.2.01</v>
      </c>
      <c r="O117" s="678" t="s">
        <v>2096</v>
      </c>
    </row>
    <row r="118" spans="2:15">
      <c r="B118" s="683" t="e">
        <f>IF('Formulario PPGR4'!$G118="","",CONCATENATE('Formulario PPGR4'!$C118,".",'Formulario PPGR4'!$D118,".",'Formulario PPGR4'!$E118,".",'Formulario PPGR4'!$F118))</f>
        <v>#REF!</v>
      </c>
      <c r="C118" s="683" t="e">
        <f>IF('Formulario PPGR4'!$G118="","",'Formulario PPGR1'!#REF!)</f>
        <v>#REF!</v>
      </c>
      <c r="D118" s="683" t="e">
        <f>IF('Formulario PPGR4'!$G118="","",'Formulario PPGR1'!#REF!)</f>
        <v>#REF!</v>
      </c>
      <c r="E118" s="683" t="e">
        <f>IF('Formulario PPGR4'!$G118="","",'Formulario PPGR1'!#REF!)</f>
        <v>#REF!</v>
      </c>
      <c r="F118" s="683" t="e">
        <f>IF('Formulario PPGR4'!$G118="","",'Formulario PPGR1'!#REF!)</f>
        <v>#REF!</v>
      </c>
      <c r="G118" s="673" t="s">
        <v>2089</v>
      </c>
      <c r="H118" s="192" t="s">
        <v>2238</v>
      </c>
      <c r="I118" s="684" t="s">
        <v>2370</v>
      </c>
      <c r="J118" s="684" t="s">
        <v>2368</v>
      </c>
      <c r="K118" s="683" t="s">
        <v>2371</v>
      </c>
      <c r="L118" s="675" t="s">
        <v>2094</v>
      </c>
      <c r="M118" s="683" t="s">
        <v>2372</v>
      </c>
      <c r="N118" s="685" t="str">
        <f>IFERROR(VLOOKUP($G118,Catalogo!$G$20:$H$25,2,FALSE),"")</f>
        <v>2.6.9.2.01</v>
      </c>
      <c r="O118" s="678" t="s">
        <v>2096</v>
      </c>
    </row>
    <row r="119" spans="2:15" ht="25.5">
      <c r="B119" s="683" t="e">
        <f>IF('Formulario PPGR4'!$G119="","",CONCATENATE('Formulario PPGR4'!$C119,".",'Formulario PPGR4'!$D119,".",'Formulario PPGR4'!$E119,".",'Formulario PPGR4'!$F119))</f>
        <v>#REF!</v>
      </c>
      <c r="C119" s="683" t="e">
        <f>IF('Formulario PPGR4'!$G119="","",'Formulario PPGR1'!#REF!)</f>
        <v>#REF!</v>
      </c>
      <c r="D119" s="683" t="e">
        <f>IF('Formulario PPGR4'!$G119="","",'Formulario PPGR1'!#REF!)</f>
        <v>#REF!</v>
      </c>
      <c r="E119" s="683" t="e">
        <f>IF('Formulario PPGR4'!$G119="","",'Formulario PPGR1'!#REF!)</f>
        <v>#REF!</v>
      </c>
      <c r="F119" s="683" t="e">
        <f>IF('Formulario PPGR4'!$G119="","",'Formulario PPGR1'!#REF!)</f>
        <v>#REF!</v>
      </c>
      <c r="G119" s="673" t="s">
        <v>2089</v>
      </c>
      <c r="H119" s="192" t="s">
        <v>2238</v>
      </c>
      <c r="I119" s="684" t="s">
        <v>2373</v>
      </c>
      <c r="J119" s="684" t="s">
        <v>2138</v>
      </c>
      <c r="K119" s="683" t="s">
        <v>2374</v>
      </c>
      <c r="L119" s="675" t="s">
        <v>2094</v>
      </c>
      <c r="M119" s="683" t="s">
        <v>2375</v>
      </c>
      <c r="N119" s="685" t="str">
        <f>IFERROR(VLOOKUP($G119,Catalogo!$G$20:$H$25,2,FALSE),"")</f>
        <v>2.6.9.2.01</v>
      </c>
      <c r="O119" s="678" t="s">
        <v>2096</v>
      </c>
    </row>
    <row r="120" spans="2:15" ht="25.5">
      <c r="B120" s="683" t="e">
        <f>IF('Formulario PPGR4'!$G120="","",CONCATENATE('Formulario PPGR4'!$C120,".",'Formulario PPGR4'!$D120,".",'Formulario PPGR4'!$E120,".",'Formulario PPGR4'!$F120))</f>
        <v>#REF!</v>
      </c>
      <c r="C120" s="683" t="e">
        <f>IF('Formulario PPGR4'!$G120="","",'Formulario PPGR1'!#REF!)</f>
        <v>#REF!</v>
      </c>
      <c r="D120" s="683" t="e">
        <f>IF('Formulario PPGR4'!$G120="","",'Formulario PPGR1'!#REF!)</f>
        <v>#REF!</v>
      </c>
      <c r="E120" s="683" t="e">
        <f>IF('Formulario PPGR4'!$G120="","",'Formulario PPGR1'!#REF!)</f>
        <v>#REF!</v>
      </c>
      <c r="F120" s="683" t="e">
        <f>IF('Formulario PPGR4'!$G120="","",'Formulario PPGR1'!#REF!)</f>
        <v>#REF!</v>
      </c>
      <c r="G120" s="673" t="s">
        <v>2089</v>
      </c>
      <c r="H120" s="192" t="s">
        <v>2238</v>
      </c>
      <c r="I120" s="684" t="s">
        <v>2376</v>
      </c>
      <c r="J120" s="684" t="s">
        <v>2138</v>
      </c>
      <c r="K120" s="683" t="s">
        <v>2374</v>
      </c>
      <c r="L120" s="675" t="s">
        <v>2094</v>
      </c>
      <c r="M120" s="683" t="s">
        <v>2377</v>
      </c>
      <c r="N120" s="685" t="str">
        <f>IFERROR(VLOOKUP($G120,Catalogo!$G$20:$H$25,2,FALSE),"")</f>
        <v>2.6.9.2.01</v>
      </c>
      <c r="O120" s="678" t="s">
        <v>2096</v>
      </c>
    </row>
    <row r="121" spans="2:15">
      <c r="B121" s="683" t="e">
        <f>IF('Formulario PPGR4'!$G121="","",CONCATENATE('Formulario PPGR4'!$C121,".",'Formulario PPGR4'!$D121,".",'Formulario PPGR4'!$E121,".",'Formulario PPGR4'!$F121))</f>
        <v>#REF!</v>
      </c>
      <c r="C121" s="683" t="e">
        <f>IF('Formulario PPGR4'!$G121="","",'Formulario PPGR1'!#REF!)</f>
        <v>#REF!</v>
      </c>
      <c r="D121" s="683" t="e">
        <f>IF('Formulario PPGR4'!$G121="","",'Formulario PPGR1'!#REF!)</f>
        <v>#REF!</v>
      </c>
      <c r="E121" s="683" t="e">
        <f>IF('Formulario PPGR4'!$G121="","",'Formulario PPGR1'!#REF!)</f>
        <v>#REF!</v>
      </c>
      <c r="F121" s="683" t="e">
        <f>IF('Formulario PPGR4'!$G121="","",'Formulario PPGR1'!#REF!)</f>
        <v>#REF!</v>
      </c>
      <c r="G121" s="673" t="s">
        <v>2089</v>
      </c>
      <c r="H121" s="192" t="s">
        <v>2238</v>
      </c>
      <c r="I121" s="684" t="s">
        <v>2378</v>
      </c>
      <c r="J121" s="684" t="s">
        <v>2138</v>
      </c>
      <c r="K121" s="683" t="s">
        <v>2379</v>
      </c>
      <c r="L121" s="675" t="s">
        <v>2094</v>
      </c>
      <c r="M121" s="683" t="s">
        <v>2380</v>
      </c>
      <c r="N121" s="685" t="str">
        <f>IFERROR(VLOOKUP($G121,Catalogo!$G$20:$H$25,2,FALSE),"")</f>
        <v>2.6.9.2.01</v>
      </c>
      <c r="O121" s="678" t="s">
        <v>2096</v>
      </c>
    </row>
    <row r="122" spans="2:15">
      <c r="B122" s="683" t="e">
        <f>IF('Formulario PPGR4'!$G122="","",CONCATENATE('Formulario PPGR4'!$C122,".",'Formulario PPGR4'!$D122,".",'Formulario PPGR4'!$E122,".",'Formulario PPGR4'!$F122))</f>
        <v>#REF!</v>
      </c>
      <c r="C122" s="683" t="e">
        <f>IF('Formulario PPGR4'!$G122="","",'Formulario PPGR1'!#REF!)</f>
        <v>#REF!</v>
      </c>
      <c r="D122" s="683" t="e">
        <f>IF('Formulario PPGR4'!$G122="","",'Formulario PPGR1'!#REF!)</f>
        <v>#REF!</v>
      </c>
      <c r="E122" s="683" t="e">
        <f>IF('Formulario PPGR4'!$G122="","",'Formulario PPGR1'!#REF!)</f>
        <v>#REF!</v>
      </c>
      <c r="F122" s="683" t="e">
        <f>IF('Formulario PPGR4'!$G122="","",'Formulario PPGR1'!#REF!)</f>
        <v>#REF!</v>
      </c>
      <c r="G122" s="673" t="s">
        <v>2089</v>
      </c>
      <c r="H122" s="192" t="s">
        <v>2238</v>
      </c>
      <c r="I122" s="684" t="s">
        <v>2381</v>
      </c>
      <c r="J122" s="684" t="s">
        <v>2103</v>
      </c>
      <c r="K122" s="683" t="s">
        <v>2104</v>
      </c>
      <c r="L122" s="675" t="s">
        <v>2094</v>
      </c>
      <c r="M122" s="683" t="s">
        <v>2382</v>
      </c>
      <c r="N122" s="685" t="str">
        <f>IFERROR(VLOOKUP($G122,Catalogo!$G$20:$H$25,2,FALSE),"")</f>
        <v>2.6.9.2.01</v>
      </c>
      <c r="O122" s="678" t="s">
        <v>2096</v>
      </c>
    </row>
    <row r="123" spans="2:15">
      <c r="B123" s="683" t="e">
        <f>IF('Formulario PPGR4'!$G123="","",CONCATENATE('Formulario PPGR4'!$C123,".",'Formulario PPGR4'!$D123,".",'Formulario PPGR4'!$E123,".",'Formulario PPGR4'!$F123))</f>
        <v>#REF!</v>
      </c>
      <c r="C123" s="683" t="e">
        <f>IF('Formulario PPGR4'!$G123="","",'Formulario PPGR1'!#REF!)</f>
        <v>#REF!</v>
      </c>
      <c r="D123" s="683" t="e">
        <f>IF('Formulario PPGR4'!$G123="","",'Formulario PPGR1'!#REF!)</f>
        <v>#REF!</v>
      </c>
      <c r="E123" s="683" t="e">
        <f>IF('Formulario PPGR4'!$G123="","",'Formulario PPGR1'!#REF!)</f>
        <v>#REF!</v>
      </c>
      <c r="F123" s="683" t="e">
        <f>IF('Formulario PPGR4'!$G123="","",'Formulario PPGR1'!#REF!)</f>
        <v>#REF!</v>
      </c>
      <c r="G123" s="673" t="s">
        <v>2089</v>
      </c>
      <c r="H123" s="192" t="s">
        <v>2238</v>
      </c>
      <c r="I123" s="684" t="s">
        <v>2383</v>
      </c>
      <c r="J123" s="684" t="s">
        <v>2103</v>
      </c>
      <c r="K123" s="683" t="s">
        <v>2104</v>
      </c>
      <c r="L123" s="675" t="s">
        <v>2094</v>
      </c>
      <c r="M123" s="683" t="s">
        <v>2384</v>
      </c>
      <c r="N123" s="685" t="str">
        <f>IFERROR(VLOOKUP($G123,Catalogo!$G$20:$H$25,2,FALSE),"")</f>
        <v>2.6.9.2.01</v>
      </c>
      <c r="O123" s="678" t="s">
        <v>2096</v>
      </c>
    </row>
    <row r="124" spans="2:15">
      <c r="B124" s="683" t="e">
        <f>IF('Formulario PPGR4'!$G124="","",CONCATENATE('Formulario PPGR4'!$C124,".",'Formulario PPGR4'!$D124,".",'Formulario PPGR4'!$E124,".",'Formulario PPGR4'!$F124))</f>
        <v>#REF!</v>
      </c>
      <c r="C124" s="683" t="e">
        <f>IF('Formulario PPGR4'!$G124="","",'Formulario PPGR1'!#REF!)</f>
        <v>#REF!</v>
      </c>
      <c r="D124" s="683" t="e">
        <f>IF('Formulario PPGR4'!$G124="","",'Formulario PPGR1'!#REF!)</f>
        <v>#REF!</v>
      </c>
      <c r="E124" s="683" t="e">
        <f>IF('Formulario PPGR4'!$G124="","",'Formulario PPGR1'!#REF!)</f>
        <v>#REF!</v>
      </c>
      <c r="F124" s="683" t="e">
        <f>IF('Formulario PPGR4'!$G124="","",'Formulario PPGR1'!#REF!)</f>
        <v>#REF!</v>
      </c>
      <c r="G124" s="673" t="s">
        <v>2089</v>
      </c>
      <c r="H124" s="192" t="s">
        <v>2238</v>
      </c>
      <c r="I124" s="684" t="s">
        <v>2385</v>
      </c>
      <c r="J124" s="684" t="s">
        <v>2103</v>
      </c>
      <c r="K124" s="683" t="s">
        <v>2104</v>
      </c>
      <c r="L124" s="675" t="s">
        <v>2094</v>
      </c>
      <c r="M124" s="683" t="s">
        <v>2386</v>
      </c>
      <c r="N124" s="685" t="str">
        <f>IFERROR(VLOOKUP($G124,Catalogo!$G$20:$H$25,2,FALSE),"")</f>
        <v>2.6.9.2.01</v>
      </c>
      <c r="O124" s="678" t="s">
        <v>2096</v>
      </c>
    </row>
    <row r="125" spans="2:15">
      <c r="B125" s="683" t="e">
        <f>IF('Formulario PPGR4'!$G125="","",CONCATENATE('Formulario PPGR4'!$C125,".",'Formulario PPGR4'!$D125,".",'Formulario PPGR4'!$E125,".",'Formulario PPGR4'!$F125))</f>
        <v>#REF!</v>
      </c>
      <c r="C125" s="683" t="e">
        <f>IF('Formulario PPGR4'!$G125="","",'Formulario PPGR1'!#REF!)</f>
        <v>#REF!</v>
      </c>
      <c r="D125" s="683" t="e">
        <f>IF('Formulario PPGR4'!$G125="","",'Formulario PPGR1'!#REF!)</f>
        <v>#REF!</v>
      </c>
      <c r="E125" s="683" t="e">
        <f>IF('Formulario PPGR4'!$G125="","",'Formulario PPGR1'!#REF!)</f>
        <v>#REF!</v>
      </c>
      <c r="F125" s="683" t="e">
        <f>IF('Formulario PPGR4'!$G125="","",'Formulario PPGR1'!#REF!)</f>
        <v>#REF!</v>
      </c>
      <c r="G125" s="673" t="s">
        <v>2089</v>
      </c>
      <c r="H125" s="192" t="s">
        <v>2238</v>
      </c>
      <c r="I125" s="684" t="s">
        <v>2387</v>
      </c>
      <c r="J125" s="684" t="s">
        <v>2103</v>
      </c>
      <c r="K125" s="683" t="s">
        <v>2388</v>
      </c>
      <c r="L125" s="675" t="s">
        <v>2094</v>
      </c>
      <c r="M125" s="683" t="s">
        <v>2389</v>
      </c>
      <c r="N125" s="685" t="str">
        <f>IFERROR(VLOOKUP($G125,Catalogo!$G$20:$H$25,2,FALSE),"")</f>
        <v>2.6.9.2.01</v>
      </c>
      <c r="O125" s="678" t="s">
        <v>2096</v>
      </c>
    </row>
    <row r="126" spans="2:15">
      <c r="B126" s="683" t="e">
        <f>IF('Formulario PPGR4'!$G126="","",CONCATENATE('Formulario PPGR4'!$C126,".",'Formulario PPGR4'!$D126,".",'Formulario PPGR4'!$E126,".",'Formulario PPGR4'!$F126))</f>
        <v>#REF!</v>
      </c>
      <c r="C126" s="683" t="e">
        <f>IF('Formulario PPGR4'!$G126="","",'Formulario PPGR1'!#REF!)</f>
        <v>#REF!</v>
      </c>
      <c r="D126" s="683" t="e">
        <f>IF('Formulario PPGR4'!$G126="","",'Formulario PPGR1'!#REF!)</f>
        <v>#REF!</v>
      </c>
      <c r="E126" s="683" t="e">
        <f>IF('Formulario PPGR4'!$G126="","",'Formulario PPGR1'!#REF!)</f>
        <v>#REF!</v>
      </c>
      <c r="F126" s="683" t="e">
        <f>IF('Formulario PPGR4'!$G126="","",'Formulario PPGR1'!#REF!)</f>
        <v>#REF!</v>
      </c>
      <c r="G126" s="673" t="s">
        <v>2089</v>
      </c>
      <c r="H126" s="192" t="s">
        <v>2238</v>
      </c>
      <c r="I126" s="684" t="s">
        <v>2390</v>
      </c>
      <c r="J126" s="684" t="s">
        <v>2103</v>
      </c>
      <c r="K126" s="683" t="s">
        <v>2104</v>
      </c>
      <c r="L126" s="675" t="s">
        <v>2094</v>
      </c>
      <c r="M126" s="683" t="s">
        <v>2391</v>
      </c>
      <c r="N126" s="685" t="str">
        <f>IFERROR(VLOOKUP($G126,Catalogo!$G$20:$H$25,2,FALSE),"")</f>
        <v>2.6.9.2.01</v>
      </c>
      <c r="O126" s="678" t="s">
        <v>2096</v>
      </c>
    </row>
    <row r="127" spans="2:15">
      <c r="B127" s="683" t="e">
        <f>IF('Formulario PPGR4'!$G127="","",CONCATENATE('Formulario PPGR4'!$C127,".",'Formulario PPGR4'!$D127,".",'Formulario PPGR4'!$E127,".",'Formulario PPGR4'!$F127))</f>
        <v>#REF!</v>
      </c>
      <c r="C127" s="683" t="e">
        <f>IF('Formulario PPGR4'!$G127="","",'Formulario PPGR1'!#REF!)</f>
        <v>#REF!</v>
      </c>
      <c r="D127" s="683" t="e">
        <f>IF('Formulario PPGR4'!$G127="","",'Formulario PPGR1'!#REF!)</f>
        <v>#REF!</v>
      </c>
      <c r="E127" s="683" t="e">
        <f>IF('Formulario PPGR4'!$G127="","",'Formulario PPGR1'!#REF!)</f>
        <v>#REF!</v>
      </c>
      <c r="F127" s="683" t="e">
        <f>IF('Formulario PPGR4'!$G127="","",'Formulario PPGR1'!#REF!)</f>
        <v>#REF!</v>
      </c>
      <c r="G127" s="673" t="s">
        <v>2089</v>
      </c>
      <c r="H127" s="192" t="s">
        <v>2238</v>
      </c>
      <c r="I127" s="684" t="s">
        <v>2392</v>
      </c>
      <c r="J127" s="684" t="s">
        <v>2103</v>
      </c>
      <c r="K127" s="683" t="s">
        <v>2104</v>
      </c>
      <c r="L127" s="675" t="s">
        <v>2094</v>
      </c>
      <c r="M127" s="683" t="s">
        <v>2393</v>
      </c>
      <c r="N127" s="685" t="str">
        <f>IFERROR(VLOOKUP($G127,Catalogo!$G$20:$H$25,2,FALSE),"")</f>
        <v>2.6.9.2.01</v>
      </c>
      <c r="O127" s="678" t="s">
        <v>2096</v>
      </c>
    </row>
    <row r="128" spans="2:15" ht="25.5">
      <c r="B128" s="683" t="e">
        <f>IF('Formulario PPGR4'!$G128="","",CONCATENATE('Formulario PPGR4'!$C128,".",'Formulario PPGR4'!$D128,".",'Formulario PPGR4'!$E128,".",'Formulario PPGR4'!$F128))</f>
        <v>#REF!</v>
      </c>
      <c r="C128" s="683" t="e">
        <f>IF('Formulario PPGR4'!$G128="","",'Formulario PPGR1'!#REF!)</f>
        <v>#REF!</v>
      </c>
      <c r="D128" s="683" t="e">
        <f>IF('Formulario PPGR4'!$G128="","",'Formulario PPGR1'!#REF!)</f>
        <v>#REF!</v>
      </c>
      <c r="E128" s="683" t="e">
        <f>IF('Formulario PPGR4'!$G128="","",'Formulario PPGR1'!#REF!)</f>
        <v>#REF!</v>
      </c>
      <c r="F128" s="683" t="e">
        <f>IF('Formulario PPGR4'!$G128="","",'Formulario PPGR1'!#REF!)</f>
        <v>#REF!</v>
      </c>
      <c r="G128" s="673" t="s">
        <v>2089</v>
      </c>
      <c r="H128" s="192" t="s">
        <v>2238</v>
      </c>
      <c r="I128" s="684" t="s">
        <v>2394</v>
      </c>
      <c r="J128" s="684" t="s">
        <v>2103</v>
      </c>
      <c r="K128" s="683" t="s">
        <v>2104</v>
      </c>
      <c r="L128" s="675" t="s">
        <v>2094</v>
      </c>
      <c r="M128" s="683" t="s">
        <v>2395</v>
      </c>
      <c r="N128" s="685" t="str">
        <f>IFERROR(VLOOKUP($G128,Catalogo!$G$20:$H$25,2,FALSE),"")</f>
        <v>2.6.9.2.01</v>
      </c>
      <c r="O128" s="678" t="s">
        <v>2096</v>
      </c>
    </row>
    <row r="129" spans="2:15">
      <c r="B129" s="683" t="e">
        <f>IF('Formulario PPGR4'!$G129="","",CONCATENATE('Formulario PPGR4'!$C129,".",'Formulario PPGR4'!$D129,".",'Formulario PPGR4'!$E129,".",'Formulario PPGR4'!$F129))</f>
        <v>#REF!</v>
      </c>
      <c r="C129" s="683" t="e">
        <f>IF('Formulario PPGR4'!$G129="","",'Formulario PPGR1'!#REF!)</f>
        <v>#REF!</v>
      </c>
      <c r="D129" s="683" t="e">
        <f>IF('Formulario PPGR4'!$G129="","",'Formulario PPGR1'!#REF!)</f>
        <v>#REF!</v>
      </c>
      <c r="E129" s="683" t="e">
        <f>IF('Formulario PPGR4'!$G129="","",'Formulario PPGR1'!#REF!)</f>
        <v>#REF!</v>
      </c>
      <c r="F129" s="683" t="e">
        <f>IF('Formulario PPGR4'!$G129="","",'Formulario PPGR1'!#REF!)</f>
        <v>#REF!</v>
      </c>
      <c r="G129" s="673" t="s">
        <v>2089</v>
      </c>
      <c r="H129" s="192" t="s">
        <v>2238</v>
      </c>
      <c r="I129" s="684" t="s">
        <v>2396</v>
      </c>
      <c r="J129" s="684" t="s">
        <v>2397</v>
      </c>
      <c r="K129" s="683" t="s">
        <v>2398</v>
      </c>
      <c r="L129" s="675" t="s">
        <v>2094</v>
      </c>
      <c r="M129" s="683" t="s">
        <v>2399</v>
      </c>
      <c r="N129" s="685" t="str">
        <f>IFERROR(VLOOKUP($G129,Catalogo!$G$20:$H$25,2,FALSE),"")</f>
        <v>2.6.9.2.01</v>
      </c>
      <c r="O129" s="678" t="s">
        <v>2096</v>
      </c>
    </row>
    <row r="130" spans="2:15">
      <c r="B130" s="683" t="e">
        <f>IF('Formulario PPGR4'!$G130="","",CONCATENATE('Formulario PPGR4'!$C130,".",'Formulario PPGR4'!$D130,".",'Formulario PPGR4'!$E130,".",'Formulario PPGR4'!$F130))</f>
        <v>#REF!</v>
      </c>
      <c r="C130" s="683" t="e">
        <f>IF('Formulario PPGR4'!$G130="","",'Formulario PPGR1'!#REF!)</f>
        <v>#REF!</v>
      </c>
      <c r="D130" s="683" t="e">
        <f>IF('Formulario PPGR4'!$G130="","",'Formulario PPGR1'!#REF!)</f>
        <v>#REF!</v>
      </c>
      <c r="E130" s="683" t="e">
        <f>IF('Formulario PPGR4'!$G130="","",'Formulario PPGR1'!#REF!)</f>
        <v>#REF!</v>
      </c>
      <c r="F130" s="683" t="e">
        <f>IF('Formulario PPGR4'!$G130="","",'Formulario PPGR1'!#REF!)</f>
        <v>#REF!</v>
      </c>
      <c r="G130" s="673" t="s">
        <v>2089</v>
      </c>
      <c r="H130" s="192" t="s">
        <v>2238</v>
      </c>
      <c r="I130" s="684" t="s">
        <v>2400</v>
      </c>
      <c r="J130" s="684" t="s">
        <v>2397</v>
      </c>
      <c r="K130" s="683" t="s">
        <v>2136</v>
      </c>
      <c r="L130" s="675" t="s">
        <v>2094</v>
      </c>
      <c r="M130" s="683" t="s">
        <v>2401</v>
      </c>
      <c r="N130" s="685" t="str">
        <f>IFERROR(VLOOKUP($G130,Catalogo!$G$20:$H$25,2,FALSE),"")</f>
        <v>2.6.9.2.01</v>
      </c>
      <c r="O130" s="678" t="s">
        <v>2096</v>
      </c>
    </row>
    <row r="131" spans="2:15">
      <c r="B131" s="683" t="e">
        <f>IF('Formulario PPGR4'!$G131="","",CONCATENATE('Formulario PPGR4'!$C131,".",'Formulario PPGR4'!$D131,".",'Formulario PPGR4'!$E131,".",'Formulario PPGR4'!$F131))</f>
        <v>#REF!</v>
      </c>
      <c r="C131" s="683" t="e">
        <f>IF('Formulario PPGR4'!$G131="","",'Formulario PPGR1'!#REF!)</f>
        <v>#REF!</v>
      </c>
      <c r="D131" s="683" t="e">
        <f>IF('Formulario PPGR4'!$G131="","",'Formulario PPGR1'!#REF!)</f>
        <v>#REF!</v>
      </c>
      <c r="E131" s="683" t="e">
        <f>IF('Formulario PPGR4'!$G131="","",'Formulario PPGR1'!#REF!)</f>
        <v>#REF!</v>
      </c>
      <c r="F131" s="683" t="e">
        <f>IF('Formulario PPGR4'!$G131="","",'Formulario PPGR1'!#REF!)</f>
        <v>#REF!</v>
      </c>
      <c r="G131" s="673" t="s">
        <v>2089</v>
      </c>
      <c r="H131" s="192" t="s">
        <v>2238</v>
      </c>
      <c r="I131" s="684" t="s">
        <v>2402</v>
      </c>
      <c r="J131" s="684" t="s">
        <v>2397</v>
      </c>
      <c r="K131" s="683" t="s">
        <v>2403</v>
      </c>
      <c r="L131" s="675" t="s">
        <v>2094</v>
      </c>
      <c r="M131" s="683" t="s">
        <v>2404</v>
      </c>
      <c r="N131" s="685" t="str">
        <f>IFERROR(VLOOKUP($G131,Catalogo!$G$20:$H$25,2,FALSE),"")</f>
        <v>2.6.9.2.01</v>
      </c>
      <c r="O131" s="678" t="s">
        <v>2096</v>
      </c>
    </row>
    <row r="132" spans="2:15">
      <c r="B132" s="683" t="e">
        <f>IF('Formulario PPGR4'!$G132="","",CONCATENATE('Formulario PPGR4'!$C132,".",'Formulario PPGR4'!$D132,".",'Formulario PPGR4'!$E132,".",'Formulario PPGR4'!$F132))</f>
        <v>#REF!</v>
      </c>
      <c r="C132" s="683" t="e">
        <f>IF('Formulario PPGR4'!$G132="","",'Formulario PPGR1'!#REF!)</f>
        <v>#REF!</v>
      </c>
      <c r="D132" s="683" t="e">
        <f>IF('Formulario PPGR4'!$G132="","",'Formulario PPGR1'!#REF!)</f>
        <v>#REF!</v>
      </c>
      <c r="E132" s="683" t="e">
        <f>IF('Formulario PPGR4'!$G132="","",'Formulario PPGR1'!#REF!)</f>
        <v>#REF!</v>
      </c>
      <c r="F132" s="683" t="e">
        <f>IF('Formulario PPGR4'!$G132="","",'Formulario PPGR1'!#REF!)</f>
        <v>#REF!</v>
      </c>
      <c r="G132" s="673" t="s">
        <v>2089</v>
      </c>
      <c r="H132" s="192" t="s">
        <v>2238</v>
      </c>
      <c r="I132" s="684" t="s">
        <v>2405</v>
      </c>
      <c r="J132" s="684" t="s">
        <v>2219</v>
      </c>
      <c r="K132" s="683" t="s">
        <v>2406</v>
      </c>
      <c r="L132" s="675" t="s">
        <v>2094</v>
      </c>
      <c r="M132" s="683" t="s">
        <v>2407</v>
      </c>
      <c r="N132" s="685" t="str">
        <f>IFERROR(VLOOKUP($G132,Catalogo!$G$20:$H$25,2,FALSE),"")</f>
        <v>2.6.9.2.01</v>
      </c>
      <c r="O132" s="678" t="s">
        <v>2096</v>
      </c>
    </row>
    <row r="133" spans="2:15">
      <c r="B133" s="683" t="e">
        <f>IF('Formulario PPGR4'!$G133="","",CONCATENATE('Formulario PPGR4'!$C133,".",'Formulario PPGR4'!$D133,".",'Formulario PPGR4'!$E133,".",'Formulario PPGR4'!$F133))</f>
        <v>#REF!</v>
      </c>
      <c r="C133" s="683" t="e">
        <f>IF('Formulario PPGR4'!$G133="","",'Formulario PPGR1'!#REF!)</f>
        <v>#REF!</v>
      </c>
      <c r="D133" s="683" t="e">
        <f>IF('Formulario PPGR4'!$G133="","",'Formulario PPGR1'!#REF!)</f>
        <v>#REF!</v>
      </c>
      <c r="E133" s="683" t="e">
        <f>IF('Formulario PPGR4'!$G133="","",'Formulario PPGR1'!#REF!)</f>
        <v>#REF!</v>
      </c>
      <c r="F133" s="683" t="e">
        <f>IF('Formulario PPGR4'!$G133="","",'Formulario PPGR1'!#REF!)</f>
        <v>#REF!</v>
      </c>
      <c r="G133" s="673" t="s">
        <v>2089</v>
      </c>
      <c r="H133" s="192" t="s">
        <v>2238</v>
      </c>
      <c r="I133" s="684" t="s">
        <v>2408</v>
      </c>
      <c r="J133" s="684" t="s">
        <v>2409</v>
      </c>
      <c r="K133" s="683" t="s">
        <v>2410</v>
      </c>
      <c r="L133" s="675" t="s">
        <v>2094</v>
      </c>
      <c r="M133" s="683" t="s">
        <v>2411</v>
      </c>
      <c r="N133" s="685" t="str">
        <f>IFERROR(VLOOKUP($G133,Catalogo!$G$20:$H$25,2,FALSE),"")</f>
        <v>2.6.9.2.01</v>
      </c>
      <c r="O133" s="678" t="s">
        <v>2096</v>
      </c>
    </row>
    <row r="134" spans="2:15">
      <c r="B134" s="683" t="e">
        <f>IF('Formulario PPGR4'!$G134="","",CONCATENATE('Formulario PPGR4'!$C134,".",'Formulario PPGR4'!$D134,".",'Formulario PPGR4'!$E134,".",'Formulario PPGR4'!$F134))</f>
        <v>#REF!</v>
      </c>
      <c r="C134" s="683" t="e">
        <f>IF('Formulario PPGR4'!$G134="","",'Formulario PPGR1'!#REF!)</f>
        <v>#REF!</v>
      </c>
      <c r="D134" s="683" t="e">
        <f>IF('Formulario PPGR4'!$G134="","",'Formulario PPGR1'!#REF!)</f>
        <v>#REF!</v>
      </c>
      <c r="E134" s="683" t="e">
        <f>IF('Formulario PPGR4'!$G134="","",'Formulario PPGR1'!#REF!)</f>
        <v>#REF!</v>
      </c>
      <c r="F134" s="683" t="e">
        <f>IF('Formulario PPGR4'!$G134="","",'Formulario PPGR1'!#REF!)</f>
        <v>#REF!</v>
      </c>
      <c r="G134" s="673" t="s">
        <v>2089</v>
      </c>
      <c r="H134" s="192" t="s">
        <v>2238</v>
      </c>
      <c r="I134" s="684" t="s">
        <v>2412</v>
      </c>
      <c r="J134" s="684" t="s">
        <v>2108</v>
      </c>
      <c r="K134" s="683" t="s">
        <v>2109</v>
      </c>
      <c r="L134" s="675" t="s">
        <v>2094</v>
      </c>
      <c r="M134" s="683" t="s">
        <v>2413</v>
      </c>
      <c r="N134" s="685" t="str">
        <f>IFERROR(VLOOKUP($G134,Catalogo!$G$20:$H$25,2,FALSE),"")</f>
        <v>2.6.9.2.01</v>
      </c>
      <c r="O134" s="678" t="s">
        <v>2096</v>
      </c>
    </row>
    <row r="135" spans="2:15">
      <c r="B135" s="683" t="e">
        <f>IF('Formulario PPGR4'!$G135="","",CONCATENATE('Formulario PPGR4'!$C135,".",'Formulario PPGR4'!$D135,".",'Formulario PPGR4'!$E135,".",'Formulario PPGR4'!$F135))</f>
        <v>#REF!</v>
      </c>
      <c r="C135" s="683" t="e">
        <f>IF('Formulario PPGR4'!$G135="","",'Formulario PPGR1'!#REF!)</f>
        <v>#REF!</v>
      </c>
      <c r="D135" s="683" t="e">
        <f>IF('Formulario PPGR4'!$G135="","",'Formulario PPGR1'!#REF!)</f>
        <v>#REF!</v>
      </c>
      <c r="E135" s="683" t="e">
        <f>IF('Formulario PPGR4'!$G135="","",'Formulario PPGR1'!#REF!)</f>
        <v>#REF!</v>
      </c>
      <c r="F135" s="683" t="e">
        <f>IF('Formulario PPGR4'!$G135="","",'Formulario PPGR1'!#REF!)</f>
        <v>#REF!</v>
      </c>
      <c r="G135" s="673" t="s">
        <v>2089</v>
      </c>
      <c r="H135" s="192" t="s">
        <v>2238</v>
      </c>
      <c r="I135" s="684" t="s">
        <v>2414</v>
      </c>
      <c r="J135" s="684" t="s">
        <v>2108</v>
      </c>
      <c r="K135" s="683" t="s">
        <v>2415</v>
      </c>
      <c r="L135" s="675" t="s">
        <v>2094</v>
      </c>
      <c r="M135" s="683" t="s">
        <v>2416</v>
      </c>
      <c r="N135" s="685" t="str">
        <f>IFERROR(VLOOKUP($G135,Catalogo!$G$20:$H$25,2,FALSE),"")</f>
        <v>2.6.9.2.01</v>
      </c>
      <c r="O135" s="678" t="s">
        <v>2096</v>
      </c>
    </row>
    <row r="136" spans="2:15">
      <c r="B136" s="683" t="e">
        <f>IF('Formulario PPGR4'!$G136="","",CONCATENATE('Formulario PPGR4'!$C136,".",'Formulario PPGR4'!$D136,".",'Formulario PPGR4'!$E136,".",'Formulario PPGR4'!$F136))</f>
        <v>#REF!</v>
      </c>
      <c r="C136" s="683" t="e">
        <f>IF('Formulario PPGR4'!$G136="","",'Formulario PPGR1'!#REF!)</f>
        <v>#REF!</v>
      </c>
      <c r="D136" s="683" t="e">
        <f>IF('Formulario PPGR4'!$G136="","",'Formulario PPGR1'!#REF!)</f>
        <v>#REF!</v>
      </c>
      <c r="E136" s="683" t="e">
        <f>IF('Formulario PPGR4'!$G136="","",'Formulario PPGR1'!#REF!)</f>
        <v>#REF!</v>
      </c>
      <c r="F136" s="683" t="e">
        <f>IF('Formulario PPGR4'!$G136="","",'Formulario PPGR1'!#REF!)</f>
        <v>#REF!</v>
      </c>
      <c r="G136" s="673" t="s">
        <v>2089</v>
      </c>
      <c r="H136" s="192" t="s">
        <v>2238</v>
      </c>
      <c r="I136" s="684" t="s">
        <v>2417</v>
      </c>
      <c r="J136" s="684" t="s">
        <v>2108</v>
      </c>
      <c r="K136" s="683" t="s">
        <v>2418</v>
      </c>
      <c r="L136" s="675" t="s">
        <v>2094</v>
      </c>
      <c r="M136" s="683" t="s">
        <v>2419</v>
      </c>
      <c r="N136" s="685" t="str">
        <f>IFERROR(VLOOKUP($G136,Catalogo!$G$20:$H$25,2,FALSE),"")</f>
        <v>2.6.9.2.01</v>
      </c>
      <c r="O136" s="678" t="s">
        <v>2096</v>
      </c>
    </row>
    <row r="137" spans="2:15">
      <c r="B137" s="683" t="e">
        <f>IF('Formulario PPGR4'!$G137="","",CONCATENATE('Formulario PPGR4'!$C137,".",'Formulario PPGR4'!$D137,".",'Formulario PPGR4'!$E137,".",'Formulario PPGR4'!$F137))</f>
        <v>#REF!</v>
      </c>
      <c r="C137" s="683" t="e">
        <f>IF('Formulario PPGR4'!$G137="","",'Formulario PPGR1'!#REF!)</f>
        <v>#REF!</v>
      </c>
      <c r="D137" s="683" t="e">
        <f>IF('Formulario PPGR4'!$G137="","",'Formulario PPGR1'!#REF!)</f>
        <v>#REF!</v>
      </c>
      <c r="E137" s="683" t="e">
        <f>IF('Formulario PPGR4'!$G137="","",'Formulario PPGR1'!#REF!)</f>
        <v>#REF!</v>
      </c>
      <c r="F137" s="683" t="e">
        <f>IF('Formulario PPGR4'!$G137="","",'Formulario PPGR1'!#REF!)</f>
        <v>#REF!</v>
      </c>
      <c r="G137" s="673" t="s">
        <v>2089</v>
      </c>
      <c r="H137" s="192" t="s">
        <v>2238</v>
      </c>
      <c r="I137" s="684" t="s">
        <v>2420</v>
      </c>
      <c r="J137" s="684" t="s">
        <v>2092</v>
      </c>
      <c r="K137" s="683" t="s">
        <v>2100</v>
      </c>
      <c r="L137" s="675" t="s">
        <v>2094</v>
      </c>
      <c r="M137" s="683" t="s">
        <v>2421</v>
      </c>
      <c r="N137" s="685" t="str">
        <f>IFERROR(VLOOKUP($G137,Catalogo!$G$20:$H$25,2,FALSE),"")</f>
        <v>2.6.9.2.01</v>
      </c>
      <c r="O137" s="678" t="s">
        <v>2096</v>
      </c>
    </row>
    <row r="138" spans="2:15">
      <c r="B138" s="683" t="e">
        <f>IF('Formulario PPGR4'!$G138="","",CONCATENATE('Formulario PPGR4'!$C138,".",'Formulario PPGR4'!$D138,".",'Formulario PPGR4'!$E138,".",'Formulario PPGR4'!$F138))</f>
        <v>#REF!</v>
      </c>
      <c r="C138" s="683" t="e">
        <f>IF('Formulario PPGR4'!$G138="","",'Formulario PPGR1'!#REF!)</f>
        <v>#REF!</v>
      </c>
      <c r="D138" s="683" t="e">
        <f>IF('Formulario PPGR4'!$G138="","",'Formulario PPGR1'!#REF!)</f>
        <v>#REF!</v>
      </c>
      <c r="E138" s="683" t="e">
        <f>IF('Formulario PPGR4'!$G138="","",'Formulario PPGR1'!#REF!)</f>
        <v>#REF!</v>
      </c>
      <c r="F138" s="683" t="e">
        <f>IF('Formulario PPGR4'!$G138="","",'Formulario PPGR1'!#REF!)</f>
        <v>#REF!</v>
      </c>
      <c r="G138" s="673" t="s">
        <v>2089</v>
      </c>
      <c r="H138" s="192" t="s">
        <v>2238</v>
      </c>
      <c r="I138" s="684" t="s">
        <v>2422</v>
      </c>
      <c r="J138" s="684" t="s">
        <v>2092</v>
      </c>
      <c r="K138" s="683" t="s">
        <v>2423</v>
      </c>
      <c r="L138" s="675" t="s">
        <v>2094</v>
      </c>
      <c r="M138" s="683" t="s">
        <v>2424</v>
      </c>
      <c r="N138" s="685" t="str">
        <f>IFERROR(VLOOKUP($G138,Catalogo!$G$20:$H$25,2,FALSE),"")</f>
        <v>2.6.9.2.01</v>
      </c>
      <c r="O138" s="678" t="s">
        <v>2096</v>
      </c>
    </row>
    <row r="139" spans="2:15">
      <c r="B139" s="683" t="e">
        <f>IF('Formulario PPGR4'!$G139="","",CONCATENATE('Formulario PPGR4'!$C139,".",'Formulario PPGR4'!$D139,".",'Formulario PPGR4'!$E139,".",'Formulario PPGR4'!$F139))</f>
        <v>#REF!</v>
      </c>
      <c r="C139" s="683" t="e">
        <f>IF('Formulario PPGR4'!$G139="","",'Formulario PPGR1'!#REF!)</f>
        <v>#REF!</v>
      </c>
      <c r="D139" s="683" t="e">
        <f>IF('Formulario PPGR4'!$G139="","",'Formulario PPGR1'!#REF!)</f>
        <v>#REF!</v>
      </c>
      <c r="E139" s="683" t="e">
        <f>IF('Formulario PPGR4'!$G139="","",'Formulario PPGR1'!#REF!)</f>
        <v>#REF!</v>
      </c>
      <c r="F139" s="683" t="e">
        <f>IF('Formulario PPGR4'!$G139="","",'Formulario PPGR1'!#REF!)</f>
        <v>#REF!</v>
      </c>
      <c r="G139" s="673" t="s">
        <v>2089</v>
      </c>
      <c r="H139" s="192" t="s">
        <v>2238</v>
      </c>
      <c r="I139" s="684" t="s">
        <v>2425</v>
      </c>
      <c r="J139" s="684" t="s">
        <v>2092</v>
      </c>
      <c r="K139" s="683" t="s">
        <v>2100</v>
      </c>
      <c r="L139" s="675" t="s">
        <v>2094</v>
      </c>
      <c r="M139" s="683" t="s">
        <v>2426</v>
      </c>
      <c r="N139" s="685" t="str">
        <f>IFERROR(VLOOKUP($G139,Catalogo!$G$20:$H$25,2,FALSE),"")</f>
        <v>2.6.9.2.01</v>
      </c>
      <c r="O139" s="678" t="s">
        <v>2096</v>
      </c>
    </row>
    <row r="140" spans="2:15">
      <c r="B140" s="683" t="e">
        <f>IF('Formulario PPGR4'!$G140="","",CONCATENATE('Formulario PPGR4'!$C140,".",'Formulario PPGR4'!$D140,".",'Formulario PPGR4'!$E140,".",'Formulario PPGR4'!$F140))</f>
        <v>#REF!</v>
      </c>
      <c r="C140" s="683" t="e">
        <f>IF('Formulario PPGR4'!$G140="","",'Formulario PPGR1'!#REF!)</f>
        <v>#REF!</v>
      </c>
      <c r="D140" s="683" t="e">
        <f>IF('Formulario PPGR4'!$G140="","",'Formulario PPGR1'!#REF!)</f>
        <v>#REF!</v>
      </c>
      <c r="E140" s="683" t="e">
        <f>IF('Formulario PPGR4'!$G140="","",'Formulario PPGR1'!#REF!)</f>
        <v>#REF!</v>
      </c>
      <c r="F140" s="683" t="e">
        <f>IF('Formulario PPGR4'!$G140="","",'Formulario PPGR1'!#REF!)</f>
        <v>#REF!</v>
      </c>
      <c r="G140" s="673" t="s">
        <v>2089</v>
      </c>
      <c r="H140" s="192" t="s">
        <v>2238</v>
      </c>
      <c r="I140" s="684" t="s">
        <v>2427</v>
      </c>
      <c r="J140" s="684" t="s">
        <v>2092</v>
      </c>
      <c r="K140" s="683" t="s">
        <v>2100</v>
      </c>
      <c r="L140" s="675" t="s">
        <v>2094</v>
      </c>
      <c r="M140" s="683" t="s">
        <v>2428</v>
      </c>
      <c r="N140" s="685" t="str">
        <f>IFERROR(VLOOKUP($G140,Catalogo!$G$20:$H$25,2,FALSE),"")</f>
        <v>2.6.9.2.01</v>
      </c>
      <c r="O140" s="678" t="s">
        <v>2096</v>
      </c>
    </row>
    <row r="141" spans="2:15">
      <c r="B141" s="683" t="e">
        <f>IF('Formulario PPGR4'!$G141="","",CONCATENATE('Formulario PPGR4'!$C141,".",'Formulario PPGR4'!$D141,".",'Formulario PPGR4'!$E141,".",'Formulario PPGR4'!$F141))</f>
        <v>#REF!</v>
      </c>
      <c r="C141" s="683" t="e">
        <f>IF('Formulario PPGR4'!$G141="","",'Formulario PPGR1'!#REF!)</f>
        <v>#REF!</v>
      </c>
      <c r="D141" s="683" t="e">
        <f>IF('Formulario PPGR4'!$G141="","",'Formulario PPGR1'!#REF!)</f>
        <v>#REF!</v>
      </c>
      <c r="E141" s="683" t="e">
        <f>IF('Formulario PPGR4'!$G141="","",'Formulario PPGR1'!#REF!)</f>
        <v>#REF!</v>
      </c>
      <c r="F141" s="683" t="e">
        <f>IF('Formulario PPGR4'!$G141="","",'Formulario PPGR1'!#REF!)</f>
        <v>#REF!</v>
      </c>
      <c r="G141" s="673" t="s">
        <v>2089</v>
      </c>
      <c r="H141" s="192" t="s">
        <v>2238</v>
      </c>
      <c r="I141" s="684" t="s">
        <v>2429</v>
      </c>
      <c r="J141" s="684" t="s">
        <v>2159</v>
      </c>
      <c r="K141" s="683" t="s">
        <v>2160</v>
      </c>
      <c r="L141" s="675" t="s">
        <v>2094</v>
      </c>
      <c r="M141" s="683" t="s">
        <v>2430</v>
      </c>
      <c r="N141" s="685" t="str">
        <f>IFERROR(VLOOKUP($G141,Catalogo!$G$20:$H$25,2,FALSE),"")</f>
        <v>2.6.9.2.01</v>
      </c>
      <c r="O141" s="678" t="s">
        <v>2096</v>
      </c>
    </row>
    <row r="142" spans="2:15">
      <c r="B142" s="683" t="e">
        <f>IF('Formulario PPGR4'!$G142="","",CONCATENATE('Formulario PPGR4'!$C142,".",'Formulario PPGR4'!$D142,".",'Formulario PPGR4'!$E142,".",'Formulario PPGR4'!$F142))</f>
        <v>#REF!</v>
      </c>
      <c r="C142" s="683" t="e">
        <f>IF('Formulario PPGR4'!$G142="","",'Formulario PPGR1'!#REF!)</f>
        <v>#REF!</v>
      </c>
      <c r="D142" s="683" t="e">
        <f>IF('Formulario PPGR4'!$G142="","",'Formulario PPGR1'!#REF!)</f>
        <v>#REF!</v>
      </c>
      <c r="E142" s="683" t="e">
        <f>IF('Formulario PPGR4'!$G142="","",'Formulario PPGR1'!#REF!)</f>
        <v>#REF!</v>
      </c>
      <c r="F142" s="683" t="e">
        <f>IF('Formulario PPGR4'!$G142="","",'Formulario PPGR1'!#REF!)</f>
        <v>#REF!</v>
      </c>
      <c r="G142" s="673" t="s">
        <v>2089</v>
      </c>
      <c r="H142" s="192" t="s">
        <v>2238</v>
      </c>
      <c r="I142" s="684" t="s">
        <v>2431</v>
      </c>
      <c r="J142" s="684" t="s">
        <v>2159</v>
      </c>
      <c r="K142" s="683" t="s">
        <v>2160</v>
      </c>
      <c r="L142" s="675" t="s">
        <v>2094</v>
      </c>
      <c r="M142" s="683" t="s">
        <v>2432</v>
      </c>
      <c r="N142" s="685" t="str">
        <f>IFERROR(VLOOKUP($G142,Catalogo!$G$20:$H$25,2,FALSE),"")</f>
        <v>2.6.9.2.01</v>
      </c>
      <c r="O142" s="678" t="s">
        <v>2096</v>
      </c>
    </row>
    <row r="143" spans="2:15">
      <c r="B143" s="683" t="e">
        <f>IF('Formulario PPGR4'!$G143="","",CONCATENATE('Formulario PPGR4'!$C143,".",'Formulario PPGR4'!$D143,".",'Formulario PPGR4'!$E143,".",'Formulario PPGR4'!$F143))</f>
        <v>#REF!</v>
      </c>
      <c r="C143" s="683" t="e">
        <f>IF('Formulario PPGR4'!$G143="","",'Formulario PPGR1'!#REF!)</f>
        <v>#REF!</v>
      </c>
      <c r="D143" s="683" t="e">
        <f>IF('Formulario PPGR4'!$G143="","",'Formulario PPGR1'!#REF!)</f>
        <v>#REF!</v>
      </c>
      <c r="E143" s="683" t="e">
        <f>IF('Formulario PPGR4'!$G143="","",'Formulario PPGR1'!#REF!)</f>
        <v>#REF!</v>
      </c>
      <c r="F143" s="683" t="e">
        <f>IF('Formulario PPGR4'!$G143="","",'Formulario PPGR1'!#REF!)</f>
        <v>#REF!</v>
      </c>
      <c r="G143" s="673" t="s">
        <v>2089</v>
      </c>
      <c r="H143" s="192" t="s">
        <v>2238</v>
      </c>
      <c r="I143" s="684" t="s">
        <v>2433</v>
      </c>
      <c r="J143" s="684" t="s">
        <v>2227</v>
      </c>
      <c r="K143" s="683" t="s">
        <v>2434</v>
      </c>
      <c r="L143" s="675" t="s">
        <v>2094</v>
      </c>
      <c r="M143" s="683" t="s">
        <v>2435</v>
      </c>
      <c r="N143" s="685" t="str">
        <f>IFERROR(VLOOKUP($G143,Catalogo!$G$20:$H$25,2,FALSE),"")</f>
        <v>2.6.9.2.01</v>
      </c>
      <c r="O143" s="678" t="s">
        <v>2096</v>
      </c>
    </row>
    <row r="144" spans="2:15">
      <c r="B144" s="683" t="e">
        <f>IF('Formulario PPGR4'!$G144="","",CONCATENATE('Formulario PPGR4'!$C144,".",'Formulario PPGR4'!$D144,".",'Formulario PPGR4'!$E144,".",'Formulario PPGR4'!$F144))</f>
        <v>#REF!</v>
      </c>
      <c r="C144" s="683" t="e">
        <f>IF('Formulario PPGR4'!$G144="","",'Formulario PPGR1'!#REF!)</f>
        <v>#REF!</v>
      </c>
      <c r="D144" s="683" t="e">
        <f>IF('Formulario PPGR4'!$G144="","",'Formulario PPGR1'!#REF!)</f>
        <v>#REF!</v>
      </c>
      <c r="E144" s="683" t="e">
        <f>IF('Formulario PPGR4'!$G144="","",'Formulario PPGR1'!#REF!)</f>
        <v>#REF!</v>
      </c>
      <c r="F144" s="683" t="e">
        <f>IF('Formulario PPGR4'!$G144="","",'Formulario PPGR1'!#REF!)</f>
        <v>#REF!</v>
      </c>
      <c r="G144" s="673" t="s">
        <v>2089</v>
      </c>
      <c r="H144" s="192" t="s">
        <v>2238</v>
      </c>
      <c r="I144" s="684" t="s">
        <v>2436</v>
      </c>
      <c r="J144" s="684" t="s">
        <v>2227</v>
      </c>
      <c r="K144" s="683" t="s">
        <v>2236</v>
      </c>
      <c r="L144" s="675" t="s">
        <v>2094</v>
      </c>
      <c r="M144" s="683" t="s">
        <v>2437</v>
      </c>
      <c r="N144" s="685" t="str">
        <f>IFERROR(VLOOKUP($G144,Catalogo!$G$20:$H$25,2,FALSE),"")</f>
        <v>2.6.9.2.01</v>
      </c>
      <c r="O144" s="678" t="s">
        <v>2096</v>
      </c>
    </row>
    <row r="145" spans="2:15">
      <c r="B145" s="683" t="e">
        <f>IF('Formulario PPGR4'!$G145="","",CONCATENATE('Formulario PPGR4'!$C145,".",'Formulario PPGR4'!$D145,".",'Formulario PPGR4'!$E145,".",'Formulario PPGR4'!$F145))</f>
        <v>#REF!</v>
      </c>
      <c r="C145" s="683" t="e">
        <f>IF('Formulario PPGR4'!$G145="","",'Formulario PPGR1'!#REF!)</f>
        <v>#REF!</v>
      </c>
      <c r="D145" s="683" t="e">
        <f>IF('Formulario PPGR4'!$G145="","",'Formulario PPGR1'!#REF!)</f>
        <v>#REF!</v>
      </c>
      <c r="E145" s="683" t="e">
        <f>IF('Formulario PPGR4'!$G145="","",'Formulario PPGR1'!#REF!)</f>
        <v>#REF!</v>
      </c>
      <c r="F145" s="683" t="e">
        <f>IF('Formulario PPGR4'!$G145="","",'Formulario PPGR1'!#REF!)</f>
        <v>#REF!</v>
      </c>
      <c r="G145" s="673" t="s">
        <v>2089</v>
      </c>
      <c r="H145" s="192" t="s">
        <v>2238</v>
      </c>
      <c r="I145" s="684" t="s">
        <v>2438</v>
      </c>
      <c r="J145" s="684" t="s">
        <v>2227</v>
      </c>
      <c r="K145" s="683" t="s">
        <v>2434</v>
      </c>
      <c r="L145" s="675" t="s">
        <v>2094</v>
      </c>
      <c r="M145" s="683" t="s">
        <v>2439</v>
      </c>
      <c r="N145" s="685" t="str">
        <f>IFERROR(VLOOKUP($G145,Catalogo!$G$20:$H$25,2,FALSE),"")</f>
        <v>2.6.9.2.01</v>
      </c>
      <c r="O145" s="678" t="s">
        <v>2096</v>
      </c>
    </row>
    <row r="146" spans="2:15">
      <c r="B146" s="683" t="e">
        <f>IF('Formulario PPGR4'!$G146="","",CONCATENATE('Formulario PPGR4'!$C146,".",'Formulario PPGR4'!$D146,".",'Formulario PPGR4'!$E146,".",'Formulario PPGR4'!$F146))</f>
        <v>#REF!</v>
      </c>
      <c r="C146" s="683" t="e">
        <f>IF('Formulario PPGR4'!$G146="","",'Formulario PPGR1'!#REF!)</f>
        <v>#REF!</v>
      </c>
      <c r="D146" s="683" t="e">
        <f>IF('Formulario PPGR4'!$G146="","",'Formulario PPGR1'!#REF!)</f>
        <v>#REF!</v>
      </c>
      <c r="E146" s="683" t="e">
        <f>IF('Formulario PPGR4'!$G146="","",'Formulario PPGR1'!#REF!)</f>
        <v>#REF!</v>
      </c>
      <c r="F146" s="683" t="e">
        <f>IF('Formulario PPGR4'!$G146="","",'Formulario PPGR1'!#REF!)</f>
        <v>#REF!</v>
      </c>
      <c r="G146" s="673" t="s">
        <v>2089</v>
      </c>
      <c r="H146" s="192" t="s">
        <v>2238</v>
      </c>
      <c r="I146" s="684" t="s">
        <v>2440</v>
      </c>
      <c r="J146" s="684" t="s">
        <v>2224</v>
      </c>
      <c r="K146" s="683" t="s">
        <v>2225</v>
      </c>
      <c r="L146" s="675" t="s">
        <v>2094</v>
      </c>
      <c r="M146" s="683" t="s">
        <v>2441</v>
      </c>
      <c r="N146" s="685" t="str">
        <f>IFERROR(VLOOKUP($G146,Catalogo!$G$20:$H$25,2,FALSE),"")</f>
        <v>2.6.9.2.01</v>
      </c>
      <c r="O146" s="678" t="s">
        <v>2096</v>
      </c>
    </row>
    <row r="147" spans="2:15">
      <c r="B147" s="683" t="e">
        <f>IF('Formulario PPGR4'!$G147="","",CONCATENATE('Formulario PPGR4'!$C147,".",'Formulario PPGR4'!$D147,".",'Formulario PPGR4'!$E147,".",'Formulario PPGR4'!$F147))</f>
        <v>#REF!</v>
      </c>
      <c r="C147" s="683" t="e">
        <f>IF('Formulario PPGR4'!$G147="","",'Formulario PPGR1'!#REF!)</f>
        <v>#REF!</v>
      </c>
      <c r="D147" s="683" t="e">
        <f>IF('Formulario PPGR4'!$G147="","",'Formulario PPGR1'!#REF!)</f>
        <v>#REF!</v>
      </c>
      <c r="E147" s="683" t="e">
        <f>IF('Formulario PPGR4'!$G147="","",'Formulario PPGR1'!#REF!)</f>
        <v>#REF!</v>
      </c>
      <c r="F147" s="683" t="e">
        <f>IF('Formulario PPGR4'!$G147="","",'Formulario PPGR1'!#REF!)</f>
        <v>#REF!</v>
      </c>
      <c r="G147" s="673" t="s">
        <v>2089</v>
      </c>
      <c r="H147" s="192" t="s">
        <v>2238</v>
      </c>
      <c r="I147" s="684" t="s">
        <v>2442</v>
      </c>
      <c r="J147" s="684" t="s">
        <v>2227</v>
      </c>
      <c r="K147" s="683" t="s">
        <v>2443</v>
      </c>
      <c r="L147" s="675" t="s">
        <v>2094</v>
      </c>
      <c r="M147" s="683" t="s">
        <v>2444</v>
      </c>
      <c r="N147" s="685" t="str">
        <f>IFERROR(VLOOKUP($G147,Catalogo!$G$20:$H$25,2,FALSE),"")</f>
        <v>2.6.9.2.01</v>
      </c>
      <c r="O147" s="678" t="s">
        <v>2096</v>
      </c>
    </row>
    <row r="148" spans="2:15">
      <c r="B148" s="683" t="e">
        <f>IF('Formulario PPGR4'!$G148="","",CONCATENATE('Formulario PPGR4'!$C148,".",'Formulario PPGR4'!$D148,".",'Formulario PPGR4'!$E148,".",'Formulario PPGR4'!$F148))</f>
        <v>#REF!</v>
      </c>
      <c r="C148" s="683" t="e">
        <f>IF('Formulario PPGR4'!$G148="","",'Formulario PPGR1'!#REF!)</f>
        <v>#REF!</v>
      </c>
      <c r="D148" s="683" t="e">
        <f>IF('Formulario PPGR4'!$G148="","",'Formulario PPGR1'!#REF!)</f>
        <v>#REF!</v>
      </c>
      <c r="E148" s="683" t="e">
        <f>IF('Formulario PPGR4'!$G148="","",'Formulario PPGR1'!#REF!)</f>
        <v>#REF!</v>
      </c>
      <c r="F148" s="683" t="e">
        <f>IF('Formulario PPGR4'!$G148="","",'Formulario PPGR1'!#REF!)</f>
        <v>#REF!</v>
      </c>
      <c r="G148" s="673" t="s">
        <v>2089</v>
      </c>
      <c r="H148" s="192" t="s">
        <v>2238</v>
      </c>
      <c r="I148" s="684" t="s">
        <v>2445</v>
      </c>
      <c r="J148" s="684" t="s">
        <v>2227</v>
      </c>
      <c r="K148" s="683" t="s">
        <v>2434</v>
      </c>
      <c r="L148" s="675" t="s">
        <v>2094</v>
      </c>
      <c r="M148" s="683" t="s">
        <v>2446</v>
      </c>
      <c r="N148" s="685" t="str">
        <f>IFERROR(VLOOKUP($G148,Catalogo!$G$20:$H$25,2,FALSE),"")</f>
        <v>2.6.9.2.01</v>
      </c>
      <c r="O148" s="678" t="s">
        <v>2096</v>
      </c>
    </row>
    <row r="149" spans="2:15">
      <c r="B149" s="683" t="e">
        <f>IF('Formulario PPGR4'!$G149="","",CONCATENATE('Formulario PPGR4'!$C149,".",'Formulario PPGR4'!$D149,".",'Formulario PPGR4'!$E149,".",'Formulario PPGR4'!$F149))</f>
        <v>#REF!</v>
      </c>
      <c r="C149" s="683" t="e">
        <f>IF('Formulario PPGR4'!$G149="","",'Formulario PPGR1'!#REF!)</f>
        <v>#REF!</v>
      </c>
      <c r="D149" s="683" t="e">
        <f>IF('Formulario PPGR4'!$G149="","",'Formulario PPGR1'!#REF!)</f>
        <v>#REF!</v>
      </c>
      <c r="E149" s="683" t="e">
        <f>IF('Formulario PPGR4'!$G149="","",'Formulario PPGR1'!#REF!)</f>
        <v>#REF!</v>
      </c>
      <c r="F149" s="683" t="e">
        <f>IF('Formulario PPGR4'!$G149="","",'Formulario PPGR1'!#REF!)</f>
        <v>#REF!</v>
      </c>
      <c r="G149" s="673" t="s">
        <v>2089</v>
      </c>
      <c r="H149" s="192" t="s">
        <v>2238</v>
      </c>
      <c r="I149" s="684" t="s">
        <v>2447</v>
      </c>
      <c r="J149" s="684" t="s">
        <v>2227</v>
      </c>
      <c r="K149" s="683" t="s">
        <v>2434</v>
      </c>
      <c r="L149" s="675" t="s">
        <v>2094</v>
      </c>
      <c r="M149" s="683" t="s">
        <v>2448</v>
      </c>
      <c r="N149" s="685" t="str">
        <f>IFERROR(VLOOKUP($G149,Catalogo!$G$20:$H$25,2,FALSE),"")</f>
        <v>2.6.9.2.01</v>
      </c>
      <c r="O149" s="678" t="s">
        <v>2096</v>
      </c>
    </row>
    <row r="150" spans="2:15">
      <c r="B150" s="683" t="e">
        <f>IF('Formulario PPGR4'!$G150="","",CONCATENATE('Formulario PPGR4'!$C150,".",'Formulario PPGR4'!$D150,".",'Formulario PPGR4'!$E150,".",'Formulario PPGR4'!$F150))</f>
        <v>#REF!</v>
      </c>
      <c r="C150" s="683" t="e">
        <f>IF('Formulario PPGR4'!$G150="","",'Formulario PPGR1'!#REF!)</f>
        <v>#REF!</v>
      </c>
      <c r="D150" s="683" t="e">
        <f>IF('Formulario PPGR4'!$G150="","",'Formulario PPGR1'!#REF!)</f>
        <v>#REF!</v>
      </c>
      <c r="E150" s="683" t="e">
        <f>IF('Formulario PPGR4'!$G150="","",'Formulario PPGR1'!#REF!)</f>
        <v>#REF!</v>
      </c>
      <c r="F150" s="683" t="e">
        <f>IF('Formulario PPGR4'!$G150="","",'Formulario PPGR1'!#REF!)</f>
        <v>#REF!</v>
      </c>
      <c r="G150" s="673" t="s">
        <v>2089</v>
      </c>
      <c r="H150" s="192" t="s">
        <v>2238</v>
      </c>
      <c r="I150" s="684" t="s">
        <v>2449</v>
      </c>
      <c r="J150" s="684" t="s">
        <v>2224</v>
      </c>
      <c r="K150" s="683" t="s">
        <v>2225</v>
      </c>
      <c r="L150" s="675" t="s">
        <v>2094</v>
      </c>
      <c r="M150" s="683" t="s">
        <v>2450</v>
      </c>
      <c r="N150" s="685" t="str">
        <f>IFERROR(VLOOKUP($G150,Catalogo!$G$20:$H$25,2,FALSE),"")</f>
        <v>2.6.9.2.01</v>
      </c>
      <c r="O150" s="678" t="s">
        <v>2096</v>
      </c>
    </row>
    <row r="151" spans="2:15">
      <c r="B151" s="683" t="e">
        <f>IF('Formulario PPGR4'!$G151="","",CONCATENATE('Formulario PPGR4'!$C151,".",'Formulario PPGR4'!$D151,".",'Formulario PPGR4'!$E151,".",'Formulario PPGR4'!$F151))</f>
        <v>#REF!</v>
      </c>
      <c r="C151" s="683" t="e">
        <f>IF('Formulario PPGR4'!$G151="","",'Formulario PPGR1'!#REF!)</f>
        <v>#REF!</v>
      </c>
      <c r="D151" s="683" t="e">
        <f>IF('Formulario PPGR4'!$G151="","",'Formulario PPGR1'!#REF!)</f>
        <v>#REF!</v>
      </c>
      <c r="E151" s="683" t="e">
        <f>IF('Formulario PPGR4'!$G151="","",'Formulario PPGR1'!#REF!)</f>
        <v>#REF!</v>
      </c>
      <c r="F151" s="683" t="e">
        <f>IF('Formulario PPGR4'!$G151="","",'Formulario PPGR1'!#REF!)</f>
        <v>#REF!</v>
      </c>
      <c r="G151" s="673" t="s">
        <v>2089</v>
      </c>
      <c r="H151" s="192" t="s">
        <v>2238</v>
      </c>
      <c r="I151" s="684" t="s">
        <v>2451</v>
      </c>
      <c r="J151" s="684" t="s">
        <v>2224</v>
      </c>
      <c r="K151" s="683" t="s">
        <v>2225</v>
      </c>
      <c r="L151" s="675" t="s">
        <v>2094</v>
      </c>
      <c r="M151" s="683" t="s">
        <v>2452</v>
      </c>
      <c r="N151" s="685" t="str">
        <f>IFERROR(VLOOKUP($G151,Catalogo!$G$20:$H$25,2,FALSE),"")</f>
        <v>2.6.9.2.01</v>
      </c>
      <c r="O151" s="678" t="s">
        <v>2096</v>
      </c>
    </row>
    <row r="152" spans="2:15">
      <c r="B152" s="683" t="e">
        <f>IF('Formulario PPGR4'!$G152="","",CONCATENATE('Formulario PPGR4'!$C152,".",'Formulario PPGR4'!$D152,".",'Formulario PPGR4'!$E152,".",'Formulario PPGR4'!$F152))</f>
        <v>#REF!</v>
      </c>
      <c r="C152" s="683" t="e">
        <f>IF('Formulario PPGR4'!$G152="","",'Formulario PPGR1'!#REF!)</f>
        <v>#REF!</v>
      </c>
      <c r="D152" s="683" t="e">
        <f>IF('Formulario PPGR4'!$G152="","",'Formulario PPGR1'!#REF!)</f>
        <v>#REF!</v>
      </c>
      <c r="E152" s="683" t="e">
        <f>IF('Formulario PPGR4'!$G152="","",'Formulario PPGR1'!#REF!)</f>
        <v>#REF!</v>
      </c>
      <c r="F152" s="683" t="e">
        <f>IF('Formulario PPGR4'!$G152="","",'Formulario PPGR1'!#REF!)</f>
        <v>#REF!</v>
      </c>
      <c r="G152" s="673" t="s">
        <v>2089</v>
      </c>
      <c r="H152" s="192" t="s">
        <v>2238</v>
      </c>
      <c r="I152" s="684" t="s">
        <v>2453</v>
      </c>
      <c r="J152" s="684" t="s">
        <v>2227</v>
      </c>
      <c r="K152" s="683" t="s">
        <v>2236</v>
      </c>
      <c r="L152" s="675" t="s">
        <v>2094</v>
      </c>
      <c r="M152" s="683" t="s">
        <v>2454</v>
      </c>
      <c r="N152" s="685" t="str">
        <f>IFERROR(VLOOKUP($G152,Catalogo!$G$20:$H$25,2,FALSE),"")</f>
        <v>2.6.9.2.01</v>
      </c>
      <c r="O152" s="678" t="s">
        <v>2096</v>
      </c>
    </row>
    <row r="153" spans="2:15">
      <c r="B153" s="683" t="e">
        <f>IF('Formulario PPGR4'!$G153="","",CONCATENATE('Formulario PPGR4'!$C153,".",'Formulario PPGR4'!$D153,".",'Formulario PPGR4'!$E153,".",'Formulario PPGR4'!$F153))</f>
        <v>#REF!</v>
      </c>
      <c r="C153" s="683" t="e">
        <f>IF('Formulario PPGR4'!$G153="","",'Formulario PPGR1'!#REF!)</f>
        <v>#REF!</v>
      </c>
      <c r="D153" s="683" t="e">
        <f>IF('Formulario PPGR4'!$G153="","",'Formulario PPGR1'!#REF!)</f>
        <v>#REF!</v>
      </c>
      <c r="E153" s="683" t="e">
        <f>IF('Formulario PPGR4'!$G153="","",'Formulario PPGR1'!#REF!)</f>
        <v>#REF!</v>
      </c>
      <c r="F153" s="683" t="e">
        <f>IF('Formulario PPGR4'!$G153="","",'Formulario PPGR1'!#REF!)</f>
        <v>#REF!</v>
      </c>
      <c r="G153" s="673" t="s">
        <v>2089</v>
      </c>
      <c r="H153" s="192" t="s">
        <v>2238</v>
      </c>
      <c r="I153" s="684" t="s">
        <v>2455</v>
      </c>
      <c r="J153" s="684" t="s">
        <v>2227</v>
      </c>
      <c r="K153" s="683" t="s">
        <v>2456</v>
      </c>
      <c r="L153" s="675" t="s">
        <v>2094</v>
      </c>
      <c r="M153" s="683" t="s">
        <v>2457</v>
      </c>
      <c r="N153" s="685" t="str">
        <f>IFERROR(VLOOKUP($G153,Catalogo!$G$20:$H$25,2,FALSE),"")</f>
        <v>2.6.9.2.01</v>
      </c>
      <c r="O153" s="678" t="s">
        <v>2096</v>
      </c>
    </row>
    <row r="154" spans="2:15">
      <c r="B154" s="683" t="e">
        <f>IF('Formulario PPGR4'!$G154="","",CONCATENATE('Formulario PPGR4'!$C154,".",'Formulario PPGR4'!$D154,".",'Formulario PPGR4'!$E154,".",'Formulario PPGR4'!$F154))</f>
        <v>#REF!</v>
      </c>
      <c r="C154" s="683" t="e">
        <f>IF('Formulario PPGR4'!$G154="","",'Formulario PPGR1'!#REF!)</f>
        <v>#REF!</v>
      </c>
      <c r="D154" s="683" t="e">
        <f>IF('Formulario PPGR4'!$G154="","",'Formulario PPGR1'!#REF!)</f>
        <v>#REF!</v>
      </c>
      <c r="E154" s="683" t="e">
        <f>IF('Formulario PPGR4'!$G154="","",'Formulario PPGR1'!#REF!)</f>
        <v>#REF!</v>
      </c>
      <c r="F154" s="683" t="e">
        <f>IF('Formulario PPGR4'!$G154="","",'Formulario PPGR1'!#REF!)</f>
        <v>#REF!</v>
      </c>
      <c r="G154" s="673" t="s">
        <v>2089</v>
      </c>
      <c r="H154" s="192" t="s">
        <v>2238</v>
      </c>
      <c r="I154" s="684" t="s">
        <v>2458</v>
      </c>
      <c r="J154" s="684" t="s">
        <v>2227</v>
      </c>
      <c r="K154" s="683" t="s">
        <v>2459</v>
      </c>
      <c r="L154" s="675" t="s">
        <v>2094</v>
      </c>
      <c r="M154" s="683" t="s">
        <v>2460</v>
      </c>
      <c r="N154" s="685" t="str">
        <f>IFERROR(VLOOKUP($G154,Catalogo!$G$20:$H$25,2,FALSE),"")</f>
        <v>2.6.9.2.01</v>
      </c>
      <c r="O154" s="678" t="s">
        <v>2096</v>
      </c>
    </row>
    <row r="155" spans="2:15" ht="38.25">
      <c r="B155" s="683" t="e">
        <f>IF('Formulario PPGR4'!$G155="","",CONCATENATE('Formulario PPGR4'!$C155,".",'Formulario PPGR4'!$D155,".",'Formulario PPGR4'!$E155,".",'Formulario PPGR4'!$F155))</f>
        <v>#REF!</v>
      </c>
      <c r="C155" s="683" t="e">
        <f>IF('Formulario PPGR4'!$G155="","",'Formulario PPGR1'!#REF!)</f>
        <v>#REF!</v>
      </c>
      <c r="D155" s="683" t="e">
        <f>IF('Formulario PPGR4'!$G155="","",'Formulario PPGR1'!#REF!)</f>
        <v>#REF!</v>
      </c>
      <c r="E155" s="683" t="e">
        <f>IF('Formulario PPGR4'!$G155="","",'Formulario PPGR1'!#REF!)</f>
        <v>#REF!</v>
      </c>
      <c r="F155" s="683" t="e">
        <f>IF('Formulario PPGR4'!$G155="","",'Formulario PPGR1'!#REF!)</f>
        <v>#REF!</v>
      </c>
      <c r="G155" s="673" t="s">
        <v>2089</v>
      </c>
      <c r="H155" s="192" t="s">
        <v>2238</v>
      </c>
      <c r="I155" s="684" t="s">
        <v>2461</v>
      </c>
      <c r="J155" s="684" t="s">
        <v>2227</v>
      </c>
      <c r="K155" s="683" t="s">
        <v>2225</v>
      </c>
      <c r="L155" s="675" t="s">
        <v>2094</v>
      </c>
      <c r="M155" s="683" t="s">
        <v>2460</v>
      </c>
      <c r="N155" s="685" t="str">
        <f>IFERROR(VLOOKUP($G155,Catalogo!$G$20:$H$25,2,FALSE),"")</f>
        <v>2.6.9.2.01</v>
      </c>
      <c r="O155" s="678" t="s">
        <v>2096</v>
      </c>
    </row>
    <row r="156" spans="2:15">
      <c r="B156" s="683" t="e">
        <f>IF('Formulario PPGR4'!$G156="","",CONCATENATE('Formulario PPGR4'!$C156,".",'Formulario PPGR4'!$D156,".",'Formulario PPGR4'!$E156,".",'Formulario PPGR4'!$F156))</f>
        <v>#REF!</v>
      </c>
      <c r="C156" s="683" t="e">
        <f>IF('Formulario PPGR4'!$G156="","",'Formulario PPGR1'!#REF!)</f>
        <v>#REF!</v>
      </c>
      <c r="D156" s="683" t="e">
        <f>IF('Formulario PPGR4'!$G156="","",'Formulario PPGR1'!#REF!)</f>
        <v>#REF!</v>
      </c>
      <c r="E156" s="683" t="e">
        <f>IF('Formulario PPGR4'!$G156="","",'Formulario PPGR1'!#REF!)</f>
        <v>#REF!</v>
      </c>
      <c r="F156" s="683" t="e">
        <f>IF('Formulario PPGR4'!$G156="","",'Formulario PPGR1'!#REF!)</f>
        <v>#REF!</v>
      </c>
      <c r="G156" s="673" t="s">
        <v>2089</v>
      </c>
      <c r="H156" s="192" t="s">
        <v>2238</v>
      </c>
      <c r="I156" s="684" t="s">
        <v>2462</v>
      </c>
      <c r="J156" s="684" t="s">
        <v>2227</v>
      </c>
      <c r="K156" s="683" t="s">
        <v>2434</v>
      </c>
      <c r="L156" s="675" t="s">
        <v>2094</v>
      </c>
      <c r="M156" s="683" t="s">
        <v>2460</v>
      </c>
      <c r="N156" s="685" t="str">
        <f>IFERROR(VLOOKUP($G156,Catalogo!$G$20:$H$25,2,FALSE),"")</f>
        <v>2.6.9.2.01</v>
      </c>
      <c r="O156" s="678" t="s">
        <v>2096</v>
      </c>
    </row>
    <row r="157" spans="2:15">
      <c r="B157" s="683" t="e">
        <f>IF('Formulario PPGR4'!$G157="","",CONCATENATE('Formulario PPGR4'!$C157,".",'Formulario PPGR4'!$D157,".",'Formulario PPGR4'!$E157,".",'Formulario PPGR4'!$F157))</f>
        <v>#REF!</v>
      </c>
      <c r="C157" s="683" t="e">
        <f>IF('Formulario PPGR4'!$G157="","",'Formulario PPGR1'!#REF!)</f>
        <v>#REF!</v>
      </c>
      <c r="D157" s="683" t="e">
        <f>IF('Formulario PPGR4'!$G157="","",'Formulario PPGR1'!#REF!)</f>
        <v>#REF!</v>
      </c>
      <c r="E157" s="683" t="e">
        <f>IF('Formulario PPGR4'!$G157="","",'Formulario PPGR1'!#REF!)</f>
        <v>#REF!</v>
      </c>
      <c r="F157" s="683" t="e">
        <f>IF('Formulario PPGR4'!$G157="","",'Formulario PPGR1'!#REF!)</f>
        <v>#REF!</v>
      </c>
      <c r="G157" s="673" t="s">
        <v>2089</v>
      </c>
      <c r="H157" s="192" t="s">
        <v>2238</v>
      </c>
      <c r="I157" s="684" t="s">
        <v>2463</v>
      </c>
      <c r="J157" s="684" t="s">
        <v>2464</v>
      </c>
      <c r="K157" s="683" t="s">
        <v>2465</v>
      </c>
      <c r="L157" s="675" t="s">
        <v>2094</v>
      </c>
      <c r="M157" s="683" t="s">
        <v>2466</v>
      </c>
      <c r="N157" s="685" t="str">
        <f>IFERROR(VLOOKUP($G157,Catalogo!$G$20:$H$25,2,FALSE),"")</f>
        <v>2.6.9.2.01</v>
      </c>
      <c r="O157" s="678" t="s">
        <v>2096</v>
      </c>
    </row>
    <row r="158" spans="2:15">
      <c r="B158" s="683" t="e">
        <f>IF('Formulario PPGR4'!$G158="","",CONCATENATE('Formulario PPGR4'!$C158,".",'Formulario PPGR4'!$D158,".",'Formulario PPGR4'!$E158,".",'Formulario PPGR4'!$F158))</f>
        <v>#REF!</v>
      </c>
      <c r="C158" s="683" t="e">
        <f>IF('Formulario PPGR4'!$G158="","",'Formulario PPGR1'!#REF!)</f>
        <v>#REF!</v>
      </c>
      <c r="D158" s="683" t="e">
        <f>IF('Formulario PPGR4'!$G158="","",'Formulario PPGR1'!#REF!)</f>
        <v>#REF!</v>
      </c>
      <c r="E158" s="683" t="e">
        <f>IF('Formulario PPGR4'!$G158="","",'Formulario PPGR1'!#REF!)</f>
        <v>#REF!</v>
      </c>
      <c r="F158" s="683" t="e">
        <f>IF('Formulario PPGR4'!$G158="","",'Formulario PPGR1'!#REF!)</f>
        <v>#REF!</v>
      </c>
      <c r="G158" s="673" t="s">
        <v>2089</v>
      </c>
      <c r="H158" s="192" t="s">
        <v>2238</v>
      </c>
      <c r="I158" s="684" t="s">
        <v>2467</v>
      </c>
      <c r="J158" s="684" t="s">
        <v>2464</v>
      </c>
      <c r="K158" s="683" t="s">
        <v>2468</v>
      </c>
      <c r="L158" s="675" t="s">
        <v>2094</v>
      </c>
      <c r="M158" s="683" t="s">
        <v>2469</v>
      </c>
      <c r="N158" s="685" t="str">
        <f>IFERROR(VLOOKUP($G158,Catalogo!$G$20:$H$25,2,FALSE),"")</f>
        <v>2.6.9.2.01</v>
      </c>
      <c r="O158" s="678" t="s">
        <v>2096</v>
      </c>
    </row>
    <row r="159" spans="2:15">
      <c r="B159" s="683" t="e">
        <f>IF('Formulario PPGR4'!$G159="","",CONCATENATE('Formulario PPGR4'!$C159,".",'Formulario PPGR4'!$D159,".",'Formulario PPGR4'!$E159,".",'Formulario PPGR4'!$F159))</f>
        <v>#REF!</v>
      </c>
      <c r="C159" s="683" t="e">
        <f>IF('Formulario PPGR4'!$G159="","",'Formulario PPGR1'!#REF!)</f>
        <v>#REF!</v>
      </c>
      <c r="D159" s="683" t="e">
        <f>IF('Formulario PPGR4'!$G159="","",'Formulario PPGR1'!#REF!)</f>
        <v>#REF!</v>
      </c>
      <c r="E159" s="683" t="e">
        <f>IF('Formulario PPGR4'!$G159="","",'Formulario PPGR1'!#REF!)</f>
        <v>#REF!</v>
      </c>
      <c r="F159" s="683" t="e">
        <f>IF('Formulario PPGR4'!$G159="","",'Formulario PPGR1'!#REF!)</f>
        <v>#REF!</v>
      </c>
      <c r="G159" s="673" t="s">
        <v>2089</v>
      </c>
      <c r="H159" s="192" t="s">
        <v>2238</v>
      </c>
      <c r="I159" s="684" t="s">
        <v>2470</v>
      </c>
      <c r="J159" s="684" t="s">
        <v>2464</v>
      </c>
      <c r="K159" s="683" t="s">
        <v>2468</v>
      </c>
      <c r="L159" s="675" t="s">
        <v>2094</v>
      </c>
      <c r="M159" s="683" t="s">
        <v>2471</v>
      </c>
      <c r="N159" s="685" t="str">
        <f>IFERROR(VLOOKUP($G159,Catalogo!$G$20:$H$25,2,FALSE),"")</f>
        <v>2.6.9.2.01</v>
      </c>
      <c r="O159" s="678" t="s">
        <v>2096</v>
      </c>
    </row>
    <row r="160" spans="2:15">
      <c r="B160" s="683" t="e">
        <f>IF('Formulario PPGR4'!$G160="","",CONCATENATE('Formulario PPGR4'!$C160,".",'Formulario PPGR4'!$D160,".",'Formulario PPGR4'!$E160,".",'Formulario PPGR4'!$F160))</f>
        <v>#REF!</v>
      </c>
      <c r="C160" s="683" t="e">
        <f>IF('Formulario PPGR4'!$G160="","",'Formulario PPGR1'!#REF!)</f>
        <v>#REF!</v>
      </c>
      <c r="D160" s="683" t="e">
        <f>IF('Formulario PPGR4'!$G160="","",'Formulario PPGR1'!#REF!)</f>
        <v>#REF!</v>
      </c>
      <c r="E160" s="683" t="e">
        <f>IF('Formulario PPGR4'!$G160="","",'Formulario PPGR1'!#REF!)</f>
        <v>#REF!</v>
      </c>
      <c r="F160" s="683" t="e">
        <f>IF('Formulario PPGR4'!$G160="","",'Formulario PPGR1'!#REF!)</f>
        <v>#REF!</v>
      </c>
      <c r="G160" s="673" t="s">
        <v>2089</v>
      </c>
      <c r="H160" s="192" t="s">
        <v>2238</v>
      </c>
      <c r="I160" s="684" t="s">
        <v>2472</v>
      </c>
      <c r="J160" s="684" t="s">
        <v>2464</v>
      </c>
      <c r="K160" s="683" t="s">
        <v>2473</v>
      </c>
      <c r="L160" s="675" t="s">
        <v>2094</v>
      </c>
      <c r="M160" s="683" t="s">
        <v>2474</v>
      </c>
      <c r="N160" s="685" t="str">
        <f>IFERROR(VLOOKUP($G160,Catalogo!$G$20:$H$25,2,FALSE),"")</f>
        <v>2.6.9.2.01</v>
      </c>
      <c r="O160" s="678" t="s">
        <v>2096</v>
      </c>
    </row>
    <row r="161" spans="2:15">
      <c r="B161" s="683" t="e">
        <f>IF('Formulario PPGR4'!$G161="","",CONCATENATE('Formulario PPGR4'!$C161,".",'Formulario PPGR4'!$D161,".",'Formulario PPGR4'!$E161,".",'Formulario PPGR4'!$F161))</f>
        <v>#REF!</v>
      </c>
      <c r="C161" s="683" t="e">
        <f>IF('Formulario PPGR4'!$G161="","",'Formulario PPGR1'!#REF!)</f>
        <v>#REF!</v>
      </c>
      <c r="D161" s="683" t="e">
        <f>IF('Formulario PPGR4'!$G161="","",'Formulario PPGR1'!#REF!)</f>
        <v>#REF!</v>
      </c>
      <c r="E161" s="683" t="e">
        <f>IF('Formulario PPGR4'!$G161="","",'Formulario PPGR1'!#REF!)</f>
        <v>#REF!</v>
      </c>
      <c r="F161" s="683" t="e">
        <f>IF('Formulario PPGR4'!$G161="","",'Formulario PPGR1'!#REF!)</f>
        <v>#REF!</v>
      </c>
      <c r="G161" s="673" t="s">
        <v>2089</v>
      </c>
      <c r="H161" s="192" t="s">
        <v>2238</v>
      </c>
      <c r="I161" s="684" t="s">
        <v>2475</v>
      </c>
      <c r="J161" s="684" t="s">
        <v>2464</v>
      </c>
      <c r="K161" s="683" t="s">
        <v>2468</v>
      </c>
      <c r="L161" s="675" t="s">
        <v>2094</v>
      </c>
      <c r="M161" s="683" t="s">
        <v>2476</v>
      </c>
      <c r="N161" s="685" t="str">
        <f>IFERROR(VLOOKUP($G161,Catalogo!$G$20:$H$25,2,FALSE),"")</f>
        <v>2.6.9.2.01</v>
      </c>
      <c r="O161" s="678" t="s">
        <v>2096</v>
      </c>
    </row>
    <row r="162" spans="2:15">
      <c r="B162" s="683" t="e">
        <f>IF('Formulario PPGR4'!$G162="","",CONCATENATE('Formulario PPGR4'!$C162,".",'Formulario PPGR4'!$D162,".",'Formulario PPGR4'!$E162,".",'Formulario PPGR4'!$F162))</f>
        <v>#REF!</v>
      </c>
      <c r="C162" s="683" t="e">
        <f>IF('Formulario PPGR4'!$G162="","",'Formulario PPGR1'!#REF!)</f>
        <v>#REF!</v>
      </c>
      <c r="D162" s="683" t="e">
        <f>IF('Formulario PPGR4'!$G162="","",'Formulario PPGR1'!#REF!)</f>
        <v>#REF!</v>
      </c>
      <c r="E162" s="683" t="e">
        <f>IF('Formulario PPGR4'!$G162="","",'Formulario PPGR1'!#REF!)</f>
        <v>#REF!</v>
      </c>
      <c r="F162" s="683" t="e">
        <f>IF('Formulario PPGR4'!$G162="","",'Formulario PPGR1'!#REF!)</f>
        <v>#REF!</v>
      </c>
      <c r="G162" s="673" t="s">
        <v>2089</v>
      </c>
      <c r="H162" s="192" t="s">
        <v>2238</v>
      </c>
      <c r="I162" s="684" t="s">
        <v>2477</v>
      </c>
      <c r="J162" s="684" t="s">
        <v>2464</v>
      </c>
      <c r="K162" s="683" t="s">
        <v>2170</v>
      </c>
      <c r="L162" s="675" t="s">
        <v>2094</v>
      </c>
      <c r="M162" s="683" t="s">
        <v>2478</v>
      </c>
      <c r="N162" s="685" t="str">
        <f>IFERROR(VLOOKUP($G162,Catalogo!$G$20:$H$25,2,FALSE),"")</f>
        <v>2.6.9.2.01</v>
      </c>
      <c r="O162" s="678" t="s">
        <v>2096</v>
      </c>
    </row>
    <row r="163" spans="2:15">
      <c r="B163" s="683" t="e">
        <f>IF('Formulario PPGR4'!$G163="","",CONCATENATE('Formulario PPGR4'!$C163,".",'Formulario PPGR4'!$D163,".",'Formulario PPGR4'!$E163,".",'Formulario PPGR4'!$F163))</f>
        <v>#REF!</v>
      </c>
      <c r="C163" s="683" t="e">
        <f>IF('Formulario PPGR4'!$G163="","",'Formulario PPGR1'!#REF!)</f>
        <v>#REF!</v>
      </c>
      <c r="D163" s="683" t="e">
        <f>IF('Formulario PPGR4'!$G163="","",'Formulario PPGR1'!#REF!)</f>
        <v>#REF!</v>
      </c>
      <c r="E163" s="683" t="e">
        <f>IF('Formulario PPGR4'!$G163="","",'Formulario PPGR1'!#REF!)</f>
        <v>#REF!</v>
      </c>
      <c r="F163" s="683" t="e">
        <f>IF('Formulario PPGR4'!$G163="","",'Formulario PPGR1'!#REF!)</f>
        <v>#REF!</v>
      </c>
      <c r="G163" s="673" t="s">
        <v>2089</v>
      </c>
      <c r="H163" s="192" t="s">
        <v>2238</v>
      </c>
      <c r="I163" s="684" t="s">
        <v>2479</v>
      </c>
      <c r="J163" s="684" t="s">
        <v>2464</v>
      </c>
      <c r="K163" s="683" t="s">
        <v>2473</v>
      </c>
      <c r="L163" s="675" t="s">
        <v>2094</v>
      </c>
      <c r="M163" s="683" t="s">
        <v>2480</v>
      </c>
      <c r="N163" s="685" t="str">
        <f>IFERROR(VLOOKUP($G163,Catalogo!$G$20:$H$25,2,FALSE),"")</f>
        <v>2.6.9.2.01</v>
      </c>
      <c r="O163" s="678" t="s">
        <v>2096</v>
      </c>
    </row>
    <row r="164" spans="2:15">
      <c r="B164" s="683" t="e">
        <f>IF('Formulario PPGR4'!$G164="","",CONCATENATE('Formulario PPGR4'!$C164,".",'Formulario PPGR4'!$D164,".",'Formulario PPGR4'!$E164,".",'Formulario PPGR4'!$F164))</f>
        <v>#REF!</v>
      </c>
      <c r="C164" s="683" t="e">
        <f>IF('Formulario PPGR4'!$G164="","",'Formulario PPGR1'!#REF!)</f>
        <v>#REF!</v>
      </c>
      <c r="D164" s="683" t="e">
        <f>IF('Formulario PPGR4'!$G164="","",'Formulario PPGR1'!#REF!)</f>
        <v>#REF!</v>
      </c>
      <c r="E164" s="683" t="e">
        <f>IF('Formulario PPGR4'!$G164="","",'Formulario PPGR1'!#REF!)</f>
        <v>#REF!</v>
      </c>
      <c r="F164" s="683" t="e">
        <f>IF('Formulario PPGR4'!$G164="","",'Formulario PPGR1'!#REF!)</f>
        <v>#REF!</v>
      </c>
      <c r="G164" s="673" t="s">
        <v>2089</v>
      </c>
      <c r="H164" s="192" t="s">
        <v>2238</v>
      </c>
      <c r="I164" s="684" t="s">
        <v>2481</v>
      </c>
      <c r="J164" s="684" t="s">
        <v>2464</v>
      </c>
      <c r="K164" s="683" t="s">
        <v>2473</v>
      </c>
      <c r="L164" s="675" t="s">
        <v>2094</v>
      </c>
      <c r="M164" s="683" t="s">
        <v>2482</v>
      </c>
      <c r="N164" s="685" t="str">
        <f>IFERROR(VLOOKUP($G164,Catalogo!$G$20:$H$25,2,FALSE),"")</f>
        <v>2.6.9.2.01</v>
      </c>
      <c r="O164" s="678" t="s">
        <v>2096</v>
      </c>
    </row>
    <row r="165" spans="2:15">
      <c r="B165" s="669"/>
      <c r="C165" s="669"/>
      <c r="D165" s="669"/>
      <c r="E165" s="669"/>
      <c r="F165" s="669"/>
      <c r="G165" s="673"/>
      <c r="H165" s="192"/>
      <c r="I165" s="670"/>
      <c r="J165" s="670"/>
      <c r="K165" s="669"/>
      <c r="L165" s="681"/>
      <c r="M165" s="682"/>
      <c r="N165" s="250"/>
      <c r="O165" s="681"/>
    </row>
    <row r="166" spans="2:15">
      <c r="B166" s="669"/>
      <c r="C166" s="669"/>
      <c r="D166" s="669"/>
      <c r="E166" s="669"/>
      <c r="F166" s="669"/>
      <c r="G166" s="673"/>
      <c r="H166" s="192"/>
      <c r="I166" s="670"/>
      <c r="J166" s="670"/>
      <c r="K166" s="669"/>
      <c r="L166" s="681"/>
      <c r="M166" s="682"/>
      <c r="N166" s="250"/>
      <c r="O166" s="681"/>
    </row>
    <row r="167" spans="2:15">
      <c r="B167" s="669"/>
      <c r="C167" s="669"/>
      <c r="D167" s="669"/>
      <c r="E167" s="669"/>
      <c r="F167" s="669"/>
      <c r="G167" s="673"/>
      <c r="H167" s="192"/>
      <c r="I167" s="670"/>
      <c r="J167" s="670"/>
      <c r="K167" s="669"/>
      <c r="L167" s="681"/>
      <c r="M167" s="682"/>
      <c r="N167" s="250"/>
      <c r="O167" s="681"/>
    </row>
    <row r="168" spans="2:15">
      <c r="B168" s="669"/>
      <c r="C168" s="669"/>
      <c r="D168" s="669"/>
      <c r="E168" s="669"/>
      <c r="F168" s="669"/>
      <c r="G168" s="673"/>
      <c r="H168" s="192"/>
      <c r="I168" s="670"/>
      <c r="J168" s="670"/>
      <c r="K168" s="669"/>
      <c r="L168" s="681"/>
      <c r="M168" s="682"/>
      <c r="N168" s="250"/>
      <c r="O168" s="681"/>
    </row>
    <row r="169" spans="2:15">
      <c r="B169" s="669"/>
      <c r="C169" s="669"/>
      <c r="D169" s="669"/>
      <c r="E169" s="669"/>
      <c r="F169" s="669"/>
      <c r="G169" s="673"/>
      <c r="H169" s="192"/>
      <c r="I169" s="670"/>
      <c r="J169" s="670"/>
      <c r="K169" s="669"/>
      <c r="L169" s="681"/>
      <c r="M169" s="682"/>
      <c r="N169" s="250"/>
      <c r="O169" s="681"/>
    </row>
    <row r="170" spans="2:15">
      <c r="B170" s="669"/>
      <c r="C170" s="669"/>
      <c r="D170" s="669"/>
      <c r="E170" s="669"/>
      <c r="F170" s="669"/>
      <c r="G170" s="673"/>
      <c r="H170" s="192"/>
      <c r="I170" s="670"/>
      <c r="J170" s="670"/>
      <c r="K170" s="669"/>
      <c r="L170" s="681"/>
      <c r="M170" s="682"/>
      <c r="N170" s="250"/>
      <c r="O170" s="681"/>
    </row>
    <row r="171" spans="2:15">
      <c r="B171" s="669"/>
      <c r="C171" s="669"/>
      <c r="D171" s="669"/>
      <c r="E171" s="669"/>
      <c r="F171" s="669"/>
      <c r="G171" s="673"/>
      <c r="H171" s="192"/>
      <c r="I171" s="670"/>
      <c r="J171" s="670"/>
      <c r="K171" s="669"/>
      <c r="L171" s="681"/>
      <c r="M171" s="682"/>
      <c r="N171" s="250"/>
      <c r="O171" s="681"/>
    </row>
    <row r="172" spans="2:15">
      <c r="B172" s="669"/>
      <c r="C172" s="669"/>
      <c r="D172" s="669"/>
      <c r="E172" s="669"/>
      <c r="F172" s="669"/>
      <c r="G172" s="673"/>
      <c r="H172" s="192"/>
      <c r="I172" s="670"/>
      <c r="J172" s="670"/>
      <c r="K172" s="669"/>
      <c r="L172" s="681"/>
      <c r="M172" s="682"/>
      <c r="N172" s="250"/>
      <c r="O172" s="681"/>
    </row>
    <row r="173" spans="2:15">
      <c r="B173" s="669"/>
      <c r="C173" s="669"/>
      <c r="D173" s="669"/>
      <c r="E173" s="669"/>
      <c r="F173" s="669"/>
      <c r="G173" s="673"/>
      <c r="H173" s="192"/>
      <c r="I173" s="670"/>
      <c r="J173" s="670"/>
      <c r="K173" s="669"/>
      <c r="L173" s="681"/>
      <c r="M173" s="682"/>
      <c r="N173" s="250"/>
      <c r="O173" s="681"/>
    </row>
    <row r="174" spans="2:15">
      <c r="B174" s="669"/>
      <c r="C174" s="669"/>
      <c r="D174" s="669"/>
      <c r="E174" s="669"/>
      <c r="F174" s="669"/>
      <c r="G174" s="673"/>
      <c r="H174" s="192"/>
      <c r="I174" s="670"/>
      <c r="J174" s="670"/>
      <c r="K174" s="669"/>
      <c r="L174" s="681"/>
      <c r="M174" s="682"/>
      <c r="N174" s="250"/>
      <c r="O174" s="681"/>
    </row>
    <row r="175" spans="2:15">
      <c r="B175" s="669"/>
      <c r="C175" s="669"/>
      <c r="D175" s="669"/>
      <c r="E175" s="669"/>
      <c r="F175" s="669"/>
      <c r="G175" s="673"/>
      <c r="H175" s="192"/>
      <c r="I175" s="670"/>
      <c r="J175" s="670"/>
      <c r="K175" s="669"/>
      <c r="L175" s="681"/>
      <c r="M175" s="682"/>
      <c r="N175" s="250"/>
      <c r="O175" s="681"/>
    </row>
    <row r="176" spans="2:15">
      <c r="B176" s="669"/>
      <c r="C176" s="669"/>
      <c r="D176" s="669"/>
      <c r="E176" s="669"/>
      <c r="F176" s="669"/>
      <c r="G176" s="673"/>
      <c r="H176" s="192"/>
      <c r="I176" s="670"/>
      <c r="J176" s="670"/>
      <c r="K176" s="669"/>
      <c r="L176" s="681"/>
      <c r="M176" s="682"/>
      <c r="N176" s="250"/>
      <c r="O176" s="681"/>
    </row>
    <row r="177" spans="2:15">
      <c r="B177" s="669"/>
      <c r="C177" s="669"/>
      <c r="D177" s="669"/>
      <c r="E177" s="669"/>
      <c r="F177" s="669"/>
      <c r="G177" s="673"/>
      <c r="H177" s="192"/>
      <c r="I177" s="670"/>
      <c r="J177" s="670"/>
      <c r="K177" s="669"/>
      <c r="L177" s="681"/>
      <c r="M177" s="682"/>
      <c r="N177" s="250"/>
      <c r="O177" s="681"/>
    </row>
    <row r="178" spans="2:15">
      <c r="B178" s="669"/>
      <c r="C178" s="669"/>
      <c r="D178" s="669"/>
      <c r="E178" s="669"/>
      <c r="F178" s="669"/>
      <c r="G178" s="673"/>
      <c r="H178" s="192"/>
      <c r="I178" s="670"/>
      <c r="J178" s="670"/>
      <c r="K178" s="669"/>
      <c r="L178" s="681"/>
      <c r="M178" s="682"/>
      <c r="N178" s="250"/>
      <c r="O178" s="681"/>
    </row>
    <row r="179" spans="2:15">
      <c r="B179" s="669"/>
      <c r="C179" s="669"/>
      <c r="D179" s="669"/>
      <c r="E179" s="669"/>
      <c r="F179" s="669"/>
      <c r="G179" s="673"/>
      <c r="H179" s="192"/>
      <c r="I179" s="670"/>
      <c r="J179" s="670"/>
      <c r="K179" s="669"/>
      <c r="L179" s="681"/>
      <c r="M179" s="682"/>
      <c r="N179" s="250"/>
      <c r="O179" s="681"/>
    </row>
    <row r="180" spans="2:15">
      <c r="B180" s="669"/>
      <c r="C180" s="669"/>
      <c r="D180" s="669"/>
      <c r="E180" s="669"/>
      <c r="F180" s="669"/>
      <c r="G180" s="673"/>
      <c r="H180" s="192"/>
      <c r="I180" s="670"/>
      <c r="J180" s="670"/>
      <c r="K180" s="669"/>
      <c r="L180" s="681"/>
      <c r="M180" s="682"/>
      <c r="N180" s="250"/>
      <c r="O180" s="681"/>
    </row>
    <row r="181" spans="2:15">
      <c r="B181" s="669"/>
      <c r="C181" s="669"/>
      <c r="D181" s="669"/>
      <c r="E181" s="669"/>
      <c r="F181" s="669"/>
      <c r="G181" s="673"/>
      <c r="H181" s="192"/>
      <c r="I181" s="670"/>
      <c r="J181" s="670"/>
      <c r="K181" s="669"/>
      <c r="L181" s="681"/>
      <c r="M181" s="682"/>
      <c r="N181" s="250"/>
      <c r="O181" s="681"/>
    </row>
    <row r="182" spans="2:15">
      <c r="B182" s="669"/>
      <c r="C182" s="669"/>
      <c r="D182" s="669"/>
      <c r="E182" s="669"/>
      <c r="F182" s="669"/>
      <c r="G182" s="673"/>
      <c r="H182" s="192"/>
      <c r="I182" s="670"/>
      <c r="J182" s="670"/>
      <c r="K182" s="669"/>
      <c r="L182" s="681"/>
      <c r="M182" s="682"/>
      <c r="N182" s="250"/>
      <c r="O182" s="681"/>
    </row>
    <row r="183" spans="2:15">
      <c r="B183" s="669"/>
      <c r="C183" s="669"/>
      <c r="D183" s="669"/>
      <c r="E183" s="669"/>
      <c r="F183" s="669"/>
      <c r="G183" s="673"/>
      <c r="H183" s="192"/>
      <c r="I183" s="670"/>
      <c r="J183" s="670"/>
      <c r="K183" s="669"/>
      <c r="L183" s="681"/>
      <c r="M183" s="682"/>
      <c r="N183" s="250"/>
      <c r="O183" s="681"/>
    </row>
    <row r="184" spans="2:15">
      <c r="B184" s="669"/>
      <c r="C184" s="669"/>
      <c r="D184" s="669"/>
      <c r="E184" s="669"/>
      <c r="F184" s="669"/>
      <c r="G184" s="673"/>
      <c r="H184" s="192"/>
      <c r="I184" s="670"/>
      <c r="J184" s="670"/>
      <c r="K184" s="669"/>
      <c r="L184" s="681"/>
      <c r="M184" s="682"/>
      <c r="N184" s="250"/>
      <c r="O184" s="681"/>
    </row>
    <row r="185" spans="2:15">
      <c r="B185" s="669"/>
      <c r="C185" s="669"/>
      <c r="D185" s="669"/>
      <c r="E185" s="669"/>
      <c r="F185" s="669"/>
      <c r="G185" s="673"/>
      <c r="H185" s="192"/>
      <c r="I185" s="670"/>
      <c r="J185" s="670"/>
      <c r="K185" s="669"/>
      <c r="L185" s="681"/>
      <c r="M185" s="682"/>
      <c r="N185" s="250"/>
      <c r="O185" s="681"/>
    </row>
    <row r="186" spans="2:15">
      <c r="B186" s="669"/>
      <c r="C186" s="669"/>
      <c r="D186" s="669"/>
      <c r="E186" s="669"/>
      <c r="F186" s="669"/>
      <c r="G186" s="673"/>
      <c r="H186" s="192"/>
      <c r="I186" s="670"/>
      <c r="J186" s="670"/>
      <c r="K186" s="669"/>
      <c r="L186" s="681"/>
      <c r="M186" s="682"/>
      <c r="N186" s="250"/>
      <c r="O186" s="681"/>
    </row>
    <row r="187" spans="2:15">
      <c r="B187" s="669"/>
      <c r="C187" s="669"/>
      <c r="D187" s="669"/>
      <c r="E187" s="669"/>
      <c r="F187" s="669"/>
      <c r="G187" s="673"/>
      <c r="H187" s="192"/>
      <c r="I187" s="670"/>
      <c r="J187" s="670"/>
      <c r="K187" s="669"/>
      <c r="L187" s="681"/>
      <c r="M187" s="682"/>
      <c r="N187" s="250"/>
      <c r="O187" s="681"/>
    </row>
    <row r="188" spans="2:15">
      <c r="B188" s="669"/>
      <c r="C188" s="669"/>
      <c r="D188" s="669"/>
      <c r="E188" s="669"/>
      <c r="F188" s="669"/>
      <c r="G188" s="673"/>
      <c r="H188" s="192"/>
      <c r="I188" s="670"/>
      <c r="J188" s="670"/>
      <c r="K188" s="669"/>
      <c r="L188" s="681"/>
      <c r="M188" s="682"/>
      <c r="N188" s="250"/>
      <c r="O188" s="681"/>
    </row>
    <row r="189" spans="2:15">
      <c r="B189" s="669"/>
      <c r="C189" s="669"/>
      <c r="D189" s="669"/>
      <c r="E189" s="669"/>
      <c r="F189" s="669"/>
      <c r="G189" s="673"/>
      <c r="H189" s="192"/>
      <c r="I189" s="670"/>
      <c r="J189" s="670"/>
      <c r="K189" s="669"/>
      <c r="L189" s="681"/>
      <c r="M189" s="682"/>
      <c r="N189" s="250"/>
      <c r="O189" s="681"/>
    </row>
    <row r="190" spans="2:15">
      <c r="B190" s="669"/>
      <c r="C190" s="669"/>
      <c r="D190" s="669"/>
      <c r="E190" s="669"/>
      <c r="F190" s="669"/>
      <c r="G190" s="673"/>
      <c r="H190" s="192"/>
      <c r="I190" s="670"/>
      <c r="J190" s="670"/>
      <c r="K190" s="669"/>
      <c r="L190" s="681"/>
      <c r="M190" s="682"/>
      <c r="N190" s="250"/>
      <c r="O190" s="681"/>
    </row>
    <row r="191" spans="2:15">
      <c r="B191" s="669"/>
      <c r="C191" s="669"/>
      <c r="D191" s="669"/>
      <c r="E191" s="669"/>
      <c r="F191" s="669"/>
      <c r="G191" s="673"/>
      <c r="H191" s="192"/>
      <c r="I191" s="670"/>
      <c r="J191" s="670"/>
      <c r="K191" s="669"/>
      <c r="L191" s="681"/>
      <c r="M191" s="682"/>
      <c r="N191" s="250"/>
      <c r="O191" s="681"/>
    </row>
    <row r="192" spans="2:15">
      <c r="B192" s="669"/>
      <c r="C192" s="669"/>
      <c r="D192" s="669"/>
      <c r="E192" s="669"/>
      <c r="F192" s="669"/>
      <c r="G192" s="192"/>
      <c r="H192" s="192"/>
      <c r="I192" s="670"/>
      <c r="J192" s="670"/>
      <c r="K192" s="669"/>
      <c r="L192" s="669"/>
      <c r="M192" s="669"/>
      <c r="N192" s="671"/>
      <c r="O192" s="669"/>
    </row>
    <row r="193" spans="2:15">
      <c r="B193" s="669"/>
      <c r="C193" s="669"/>
      <c r="D193" s="669"/>
      <c r="E193" s="669"/>
      <c r="F193" s="669"/>
      <c r="G193" s="192"/>
      <c r="H193" s="192"/>
      <c r="I193" s="670"/>
      <c r="J193" s="670"/>
      <c r="K193" s="669"/>
      <c r="L193" s="669"/>
      <c r="M193" s="669"/>
      <c r="N193" s="671"/>
      <c r="O193" s="669"/>
    </row>
    <row r="194" spans="2:15">
      <c r="B194" s="669"/>
      <c r="C194" s="669"/>
      <c r="D194" s="669"/>
      <c r="E194" s="669"/>
      <c r="F194" s="669"/>
      <c r="G194" s="192"/>
      <c r="H194" s="192"/>
      <c r="I194" s="670"/>
      <c r="J194" s="670"/>
      <c r="K194" s="669"/>
      <c r="L194" s="669"/>
      <c r="M194" s="669"/>
      <c r="N194" s="671"/>
      <c r="O194" s="669"/>
    </row>
    <row r="195" spans="2:15">
      <c r="B195" s="669"/>
      <c r="C195" s="669"/>
      <c r="D195" s="669"/>
      <c r="E195" s="669"/>
      <c r="F195" s="669"/>
      <c r="G195" s="192"/>
      <c r="H195" s="192"/>
      <c r="I195" s="670"/>
      <c r="J195" s="670"/>
      <c r="K195" s="669"/>
      <c r="L195" s="669"/>
      <c r="M195" s="669"/>
      <c r="N195" s="671"/>
      <c r="O195" s="669"/>
    </row>
    <row r="196" spans="2:15">
      <c r="B196" s="669"/>
      <c r="C196" s="669"/>
      <c r="D196" s="669"/>
      <c r="E196" s="669"/>
      <c r="F196" s="669"/>
      <c r="G196" s="192"/>
      <c r="H196" s="192"/>
      <c r="I196" s="670"/>
      <c r="J196" s="670"/>
      <c r="K196" s="669"/>
      <c r="L196" s="669"/>
      <c r="M196" s="669"/>
      <c r="N196" s="671"/>
      <c r="O196" s="669"/>
    </row>
    <row r="197" spans="2:15">
      <c r="B197" s="669"/>
      <c r="C197" s="669"/>
      <c r="D197" s="669"/>
      <c r="E197" s="669"/>
      <c r="F197" s="669"/>
      <c r="G197" s="192"/>
      <c r="H197" s="192"/>
      <c r="I197" s="670"/>
      <c r="J197" s="670"/>
      <c r="K197" s="669"/>
      <c r="L197" s="669"/>
      <c r="M197" s="669"/>
      <c r="N197" s="671"/>
      <c r="O197" s="669"/>
    </row>
    <row r="198" spans="2:15">
      <c r="B198" s="669"/>
      <c r="C198" s="669"/>
      <c r="D198" s="669"/>
      <c r="E198" s="669"/>
      <c r="F198" s="669"/>
      <c r="G198" s="192"/>
      <c r="H198" s="192"/>
      <c r="I198" s="670"/>
      <c r="J198" s="670"/>
      <c r="K198" s="669"/>
      <c r="L198" s="669"/>
      <c r="M198" s="669"/>
      <c r="N198" s="671"/>
      <c r="O198" s="669"/>
    </row>
    <row r="199" spans="2:15">
      <c r="B199" s="669"/>
      <c r="C199" s="669"/>
      <c r="D199" s="669"/>
      <c r="E199" s="669"/>
      <c r="F199" s="669"/>
      <c r="G199" s="192"/>
      <c r="H199" s="192"/>
      <c r="I199" s="670"/>
      <c r="J199" s="670"/>
      <c r="K199" s="669"/>
      <c r="L199" s="669"/>
      <c r="M199" s="669"/>
      <c r="N199" s="671"/>
      <c r="O199" s="669"/>
    </row>
    <row r="200" spans="2:15">
      <c r="B200" s="669"/>
      <c r="C200" s="669"/>
      <c r="D200" s="669"/>
      <c r="E200" s="669"/>
      <c r="F200" s="669"/>
      <c r="G200" s="192"/>
      <c r="H200" s="192"/>
      <c r="I200" s="670"/>
      <c r="J200" s="670"/>
      <c r="K200" s="669"/>
      <c r="L200" s="669"/>
      <c r="M200" s="669"/>
      <c r="N200" s="671"/>
      <c r="O200" s="669"/>
    </row>
    <row r="201" spans="2:15">
      <c r="B201" s="669"/>
      <c r="C201" s="669"/>
      <c r="D201" s="669"/>
      <c r="E201" s="669"/>
      <c r="F201" s="669"/>
      <c r="G201" s="192"/>
      <c r="H201" s="192"/>
      <c r="I201" s="670"/>
      <c r="J201" s="670"/>
      <c r="K201" s="669"/>
      <c r="L201" s="669"/>
      <c r="M201" s="669"/>
      <c r="N201" s="671"/>
      <c r="O201" s="669"/>
    </row>
    <row r="202" spans="2:15">
      <c r="B202" s="669"/>
      <c r="C202" s="669"/>
      <c r="D202" s="669"/>
      <c r="E202" s="669"/>
      <c r="F202" s="669"/>
      <c r="G202" s="192"/>
      <c r="H202" s="192"/>
      <c r="I202" s="670"/>
      <c r="J202" s="670"/>
      <c r="K202" s="669"/>
      <c r="L202" s="669"/>
      <c r="M202" s="669"/>
      <c r="N202" s="671"/>
      <c r="O202" s="669"/>
    </row>
    <row r="203" spans="2:15">
      <c r="B203" s="669"/>
      <c r="C203" s="669"/>
      <c r="D203" s="669"/>
      <c r="E203" s="669"/>
      <c r="F203" s="669"/>
      <c r="G203" s="192"/>
      <c r="H203" s="192"/>
      <c r="I203" s="670"/>
      <c r="J203" s="670"/>
      <c r="K203" s="669"/>
      <c r="L203" s="669"/>
      <c r="M203" s="669"/>
      <c r="N203" s="671"/>
      <c r="O203" s="669"/>
    </row>
    <row r="204" spans="2:15">
      <c r="B204" s="669"/>
      <c r="C204" s="669"/>
      <c r="D204" s="669"/>
      <c r="E204" s="669"/>
      <c r="F204" s="669"/>
      <c r="G204" s="192"/>
      <c r="H204" s="192"/>
      <c r="I204" s="670"/>
      <c r="J204" s="670"/>
      <c r="K204" s="669"/>
      <c r="L204" s="669"/>
      <c r="M204" s="669"/>
      <c r="N204" s="671"/>
      <c r="O204" s="669"/>
    </row>
    <row r="205" spans="2:15">
      <c r="B205" s="669"/>
      <c r="C205" s="669"/>
      <c r="D205" s="669"/>
      <c r="E205" s="669"/>
      <c r="F205" s="669"/>
      <c r="G205" s="192"/>
      <c r="H205" s="192"/>
      <c r="I205" s="670"/>
      <c r="J205" s="670"/>
      <c r="K205" s="669"/>
      <c r="L205" s="669"/>
      <c r="M205" s="669"/>
      <c r="N205" s="671"/>
      <c r="O205" s="669"/>
    </row>
    <row r="206" spans="2:15">
      <c r="B206" s="669"/>
      <c r="C206" s="669"/>
      <c r="D206" s="669"/>
      <c r="E206" s="669"/>
      <c r="F206" s="669"/>
      <c r="G206" s="192"/>
      <c r="H206" s="192"/>
      <c r="I206" s="670"/>
      <c r="J206" s="670"/>
      <c r="K206" s="669"/>
      <c r="L206" s="669"/>
      <c r="M206" s="669"/>
      <c r="N206" s="671"/>
      <c r="O206" s="669"/>
    </row>
  </sheetData>
  <sheetProtection sheet="1" objects="1" scenarios="1"/>
  <dataValidations count="7">
    <dataValidation type="list" allowBlank="1" showInputMessage="1" showErrorMessage="1" sqref="G192:G206">
      <formula1>lsTipoIntervencion</formula1>
    </dataValidation>
    <dataValidation type="list" allowBlank="1" showInputMessage="1" showErrorMessage="1" sqref="O192:O206">
      <formula1>lsFuentesFinanciamiento</formula1>
    </dataValidation>
    <dataValidation type="list" allowBlank="1" showInputMessage="1" showErrorMessage="1" sqref="K192:K206">
      <formula1>INDIRECT(#REF!)</formula1>
    </dataValidation>
    <dataValidation type="list" allowBlank="1" showInputMessage="1" showErrorMessage="1" sqref="J23:J206">
      <formula1>Provincias</formula1>
    </dataValidation>
    <dataValidation type="list" allowBlank="1" showInputMessage="1" showErrorMessage="1" sqref="H71:H206">
      <formula1>LsTipoEESS</formula1>
    </dataValidation>
    <dataValidation type="whole" allowBlank="1" showInputMessage="1" showErrorMessage="1" sqref="M23:M206">
      <formula1>0</formula1>
      <formula2>1000000</formula2>
    </dataValidation>
    <dataValidation allowBlank="1" showInputMessage="1" showErrorMessage="1" sqref="K23:K191"/>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95250</xdr:rowOff>
              </from>
              <to>
                <xdr:col>6</xdr:col>
                <xdr:colOff>1495425</xdr:colOff>
                <xdr:row>7</xdr:row>
                <xdr:rowOff>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5546875" defaultRowHeight="1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B1:AE66"/>
  <sheetViews>
    <sheetView showGridLines="0" zoomScaleNormal="100" workbookViewId="0">
      <selection activeCell="U9" sqref="U9"/>
    </sheetView>
  </sheetViews>
  <sheetFormatPr baseColWidth="10" defaultColWidth="9.140625" defaultRowHeight="12.75"/>
  <cols>
    <col min="1" max="1" width="3.85546875" style="2" customWidth="1"/>
    <col min="2" max="4" width="6.5703125" style="2" hidden="1" customWidth="1"/>
    <col min="5" max="5" width="8" style="2" hidden="1" customWidth="1"/>
    <col min="6" max="6" width="6.5703125" style="2" hidden="1" customWidth="1"/>
    <col min="7" max="7" width="30.7109375" style="4" customWidth="1"/>
    <col min="8" max="8" width="28.42578125" style="4" customWidth="1"/>
    <col min="9" max="9" width="16.7109375" style="4" hidden="1" customWidth="1"/>
    <col min="10" max="10" width="16.7109375" style="4" customWidth="1"/>
    <col min="11" max="11" width="17.140625" style="4" customWidth="1"/>
    <col min="12" max="12" width="16.42578125" style="4" customWidth="1"/>
    <col min="13" max="13" width="17.85546875" style="4" customWidth="1"/>
    <col min="14" max="14" width="19" style="4" customWidth="1"/>
    <col min="15" max="15" width="11.42578125" style="4" hidden="1" customWidth="1"/>
    <col min="16" max="16" width="16.5703125" style="4" customWidth="1"/>
    <col min="17" max="19" width="18" style="4" customWidth="1"/>
    <col min="20" max="20" width="18.140625" style="4" customWidth="1"/>
    <col min="21" max="21" width="17.85546875" style="4" customWidth="1"/>
    <col min="22" max="22" width="25.85546875" style="2" customWidth="1"/>
    <col min="23" max="16384" width="9.140625" style="2"/>
  </cols>
  <sheetData>
    <row r="1" spans="2:31" ht="15" customHeight="1">
      <c r="G1" s="175"/>
      <c r="H1" s="175"/>
      <c r="I1" s="175"/>
      <c r="J1" s="175"/>
      <c r="K1" s="175"/>
      <c r="L1" s="175"/>
      <c r="M1" s="175"/>
      <c r="N1" s="175"/>
      <c r="O1" s="175"/>
      <c r="P1" s="175"/>
      <c r="Q1" s="175"/>
      <c r="R1" s="2"/>
      <c r="S1" s="2"/>
      <c r="T1" s="2"/>
      <c r="U1" s="2"/>
      <c r="W1" s="176"/>
      <c r="X1" s="176"/>
      <c r="Y1" s="176"/>
      <c r="Z1" s="176"/>
      <c r="AA1" s="176"/>
      <c r="AB1" s="176"/>
      <c r="AC1" s="176"/>
      <c r="AD1" s="176"/>
      <c r="AE1"/>
    </row>
    <row r="2" spans="2:31" customFormat="1" ht="15.75">
      <c r="H2" s="172" t="str">
        <f>'Formulario PPGR1'!G2</f>
        <v>Servicio Nacional de Salud</v>
      </c>
      <c r="I2" s="172"/>
      <c r="L2" s="1"/>
      <c r="M2" s="1"/>
      <c r="N2" s="1"/>
      <c r="O2" s="1"/>
      <c r="P2" s="1"/>
      <c r="Q2" s="1"/>
      <c r="R2" s="1"/>
      <c r="S2" s="1"/>
      <c r="T2" s="1"/>
      <c r="U2" s="1"/>
      <c r="V2" s="1"/>
      <c r="W2" s="131"/>
      <c r="X2" s="129"/>
      <c r="Y2" s="129"/>
      <c r="Z2" s="129"/>
      <c r="AA2" s="130"/>
    </row>
    <row r="3" spans="2:31" customFormat="1" ht="15">
      <c r="H3" s="173" t="str">
        <f>'Formulario PPGR1'!G3</f>
        <v>Dirección de Planificación y Desarrollo</v>
      </c>
      <c r="I3" s="173"/>
      <c r="L3" s="1"/>
      <c r="M3" s="1"/>
      <c r="N3" s="1"/>
      <c r="O3" s="1"/>
      <c r="P3" s="1"/>
      <c r="Q3" s="1"/>
      <c r="R3" s="1"/>
      <c r="S3" s="1"/>
      <c r="T3" s="1"/>
      <c r="U3" s="1"/>
      <c r="V3" s="1"/>
      <c r="W3" s="131"/>
      <c r="X3" s="129"/>
      <c r="Y3" s="129"/>
      <c r="Z3" s="129"/>
      <c r="AA3" s="130"/>
    </row>
    <row r="4" spans="2:31" customFormat="1" ht="15">
      <c r="H4" s="174" t="str">
        <f>'Formulario PPGR1'!G4</f>
        <v xml:space="preserve">Plan Operativo Anual </v>
      </c>
      <c r="I4" s="174"/>
      <c r="L4" s="1"/>
      <c r="M4" s="1"/>
      <c r="N4" s="1"/>
      <c r="O4" s="1"/>
      <c r="P4" s="1"/>
      <c r="Q4" s="1"/>
      <c r="R4" s="1"/>
      <c r="S4" s="1"/>
      <c r="T4" s="1"/>
      <c r="U4" s="1"/>
      <c r="V4" s="1"/>
      <c r="W4" s="131"/>
      <c r="X4" s="129"/>
      <c r="Y4" s="129"/>
      <c r="Z4" s="129"/>
      <c r="AA4" s="130"/>
    </row>
    <row r="5" spans="2:31" customFormat="1" ht="15">
      <c r="H5" s="174" t="s">
        <v>2483</v>
      </c>
      <c r="I5" s="174"/>
      <c r="L5" s="1"/>
      <c r="M5" s="1"/>
      <c r="N5" s="1"/>
      <c r="O5" s="1"/>
      <c r="P5" s="1"/>
      <c r="Q5" s="1"/>
      <c r="R5" s="1"/>
      <c r="S5" s="1"/>
      <c r="T5" s="1"/>
      <c r="U5" s="1"/>
      <c r="V5" s="1"/>
      <c r="W5" s="131"/>
      <c r="X5" s="129"/>
      <c r="Y5" s="129"/>
      <c r="Z5" s="129"/>
      <c r="AA5" s="130"/>
    </row>
    <row r="6" spans="2:31" ht="15">
      <c r="G6" s="177"/>
      <c r="H6" s="121" t="str">
        <f>'Formulario PPGR1'!$M$3</f>
        <v>SNS - Dirección Central</v>
      </c>
      <c r="I6" s="121"/>
      <c r="J6" s="2"/>
      <c r="K6" s="2"/>
      <c r="L6" s="1"/>
      <c r="M6" s="1"/>
      <c r="N6" s="1"/>
      <c r="O6" s="1"/>
      <c r="P6" s="1"/>
      <c r="Q6" s="1"/>
      <c r="R6" s="1"/>
      <c r="S6" s="1"/>
      <c r="T6" s="2"/>
      <c r="U6" s="2"/>
      <c r="W6" s="176"/>
      <c r="X6" s="176"/>
      <c r="Y6" s="176"/>
      <c r="Z6" s="176"/>
      <c r="AA6" s="176"/>
      <c r="AB6" s="176"/>
      <c r="AC6" s="176"/>
      <c r="AD6" s="176"/>
      <c r="AE6"/>
    </row>
    <row r="8" spans="2:31" ht="25.5">
      <c r="B8" s="203" t="s">
        <v>120</v>
      </c>
      <c r="C8" s="204" t="s">
        <v>121</v>
      </c>
      <c r="D8" s="204" t="s">
        <v>122</v>
      </c>
      <c r="E8" s="204" t="s">
        <v>123</v>
      </c>
      <c r="F8" s="205" t="s">
        <v>473</v>
      </c>
      <c r="G8" s="178" t="s">
        <v>2484</v>
      </c>
      <c r="H8" s="178" t="s">
        <v>2485</v>
      </c>
      <c r="I8" s="189" t="s">
        <v>1991</v>
      </c>
      <c r="J8" s="178" t="s">
        <v>2486</v>
      </c>
      <c r="K8" s="178" t="s">
        <v>1992</v>
      </c>
      <c r="L8" s="178" t="s">
        <v>2084</v>
      </c>
      <c r="M8" s="178" t="s">
        <v>2085</v>
      </c>
      <c r="N8" s="178" t="s">
        <v>2086</v>
      </c>
      <c r="O8" s="178" t="s">
        <v>2487</v>
      </c>
      <c r="P8" s="178" t="s">
        <v>2087</v>
      </c>
      <c r="Q8" s="180" t="s">
        <v>1993</v>
      </c>
      <c r="R8" s="180" t="s">
        <v>1994</v>
      </c>
      <c r="S8" s="180" t="s">
        <v>1995</v>
      </c>
      <c r="T8" s="179" t="s">
        <v>2488</v>
      </c>
      <c r="U8" s="180" t="s">
        <v>1997</v>
      </c>
      <c r="V8" s="181" t="s">
        <v>1998</v>
      </c>
      <c r="W8" s="180" t="s">
        <v>2489</v>
      </c>
    </row>
    <row r="9" spans="2:31">
      <c r="B9" s="204" t="str">
        <f>IF('Formulario PPGR5'!$G9="","",CONCATENATE('Formulario PPGR5'!$C9,".",'Formulario PPGR5'!$D9,".",'Formulario PPGR5'!$E9,".",'Formulario PPGR5'!$F9))</f>
        <v/>
      </c>
      <c r="C9" s="204" t="str">
        <f>IF('Formulario PPGR5'!$G9="","",'Formulario PPGR1'!#REF!)</f>
        <v/>
      </c>
      <c r="D9" s="204" t="str">
        <f>IF('Formulario PPGR5'!$G9="","",'Formulario PPGR1'!#REF!)</f>
        <v/>
      </c>
      <c r="E9" s="204" t="str">
        <f>IF('Formulario PPGR5'!$G9="","",'Formulario PPGR1'!#REF!)</f>
        <v/>
      </c>
      <c r="F9" s="204" t="str">
        <f>IF('Formulario PPGR5'!$G9="","",'Formulario PPGR1'!#REF!)</f>
        <v/>
      </c>
      <c r="G9" s="191"/>
      <c r="H9" s="206"/>
      <c r="I9" s="207" t="s">
        <v>2490</v>
      </c>
      <c r="J9" s="206"/>
      <c r="K9" s="206"/>
      <c r="L9" s="191"/>
      <c r="M9" s="208"/>
      <c r="N9" s="208"/>
      <c r="O9" s="209"/>
      <c r="P9" s="209"/>
      <c r="Q9" s="210"/>
      <c r="R9" s="210"/>
      <c r="S9" s="210"/>
      <c r="T9" s="211"/>
      <c r="U9" s="211"/>
      <c r="V9" s="212"/>
      <c r="W9" s="213"/>
    </row>
    <row r="10" spans="2:31">
      <c r="B10" s="204" t="str">
        <f>IF('Formulario PPGR5'!$G10="","",CONCATENATE('Formulario PPGR5'!$C10,".",'Formulario PPGR5'!$D10,".",'Formulario PPGR5'!$E10,".",'Formulario PPGR5'!$F10))</f>
        <v/>
      </c>
      <c r="C10" s="204" t="str">
        <f>IF('Formulario PPGR5'!$G10="","",'Formulario PPGR1'!#REF!)</f>
        <v/>
      </c>
      <c r="D10" s="204" t="str">
        <f>IF('Formulario PPGR5'!$G10="","",'Formulario PPGR1'!#REF!)</f>
        <v/>
      </c>
      <c r="E10" s="204" t="str">
        <f>IF('Formulario PPGR5'!$G10="","",'Formulario PPGR1'!#REF!)</f>
        <v/>
      </c>
      <c r="F10" s="204" t="str">
        <f>IF('Formulario PPGR5'!$G10="","",'Formulario PPGR1'!#REF!)</f>
        <v/>
      </c>
      <c r="G10" s="191"/>
      <c r="H10" s="206"/>
      <c r="I10" s="207" t="s">
        <v>2490</v>
      </c>
      <c r="J10" s="206"/>
      <c r="K10" s="206"/>
      <c r="L10" s="191"/>
      <c r="M10" s="208"/>
      <c r="N10" s="208"/>
      <c r="O10" s="209"/>
      <c r="P10" s="209"/>
      <c r="Q10" s="210"/>
      <c r="R10" s="210"/>
      <c r="S10" s="210"/>
      <c r="T10" s="211"/>
      <c r="U10" s="211"/>
      <c r="V10" s="212"/>
      <c r="W10" s="213"/>
    </row>
    <row r="11" spans="2:31">
      <c r="B11" s="204" t="str">
        <f>IF('Formulario PPGR5'!$G11="","",CONCATENATE('Formulario PPGR5'!$C11,".",'Formulario PPGR5'!$D11,".",'Formulario PPGR5'!$E11,".",'Formulario PPGR5'!$F11))</f>
        <v/>
      </c>
      <c r="C11" s="204" t="str">
        <f>IF('Formulario PPGR5'!$G11="","",'Formulario PPGR1'!#REF!)</f>
        <v/>
      </c>
      <c r="D11" s="204" t="str">
        <f>IF('Formulario PPGR5'!$G11="","",'Formulario PPGR1'!#REF!)</f>
        <v/>
      </c>
      <c r="E11" s="204" t="str">
        <f>IF('Formulario PPGR5'!$G11="","",'Formulario PPGR1'!#REF!)</f>
        <v/>
      </c>
      <c r="F11" s="204" t="str">
        <f>IF('Formulario PPGR5'!$G11="","",'Formulario PPGR1'!#REF!)</f>
        <v/>
      </c>
      <c r="G11" s="191"/>
      <c r="H11" s="206"/>
      <c r="I11" s="207" t="s">
        <v>2490</v>
      </c>
      <c r="J11" s="206"/>
      <c r="K11" s="206"/>
      <c r="L11" s="191"/>
      <c r="M11" s="208"/>
      <c r="N11" s="208"/>
      <c r="O11" s="209"/>
      <c r="P11" s="209"/>
      <c r="Q11" s="210"/>
      <c r="R11" s="210"/>
      <c r="S11" s="210"/>
      <c r="T11" s="211"/>
      <c r="U11" s="211"/>
      <c r="V11" s="212"/>
      <c r="W11" s="213"/>
    </row>
    <row r="12" spans="2:31">
      <c r="B12" s="204" t="str">
        <f>IF('Formulario PPGR5'!$G12="","",CONCATENATE('Formulario PPGR5'!$C12,".",'Formulario PPGR5'!$D12,".",'Formulario PPGR5'!$E12,".",'Formulario PPGR5'!$F12))</f>
        <v/>
      </c>
      <c r="C12" s="204" t="str">
        <f>IF('Formulario PPGR5'!$G12="","",'Formulario PPGR1'!#REF!)</f>
        <v/>
      </c>
      <c r="D12" s="204" t="str">
        <f>IF('Formulario PPGR5'!$G12="","",'Formulario PPGR1'!#REF!)</f>
        <v/>
      </c>
      <c r="E12" s="204" t="str">
        <f>IF('Formulario PPGR5'!$G12="","",'Formulario PPGR1'!#REF!)</f>
        <v/>
      </c>
      <c r="F12" s="204" t="str">
        <f>IF('Formulario PPGR5'!$G12="","",'Formulario PPGR1'!#REF!)</f>
        <v/>
      </c>
      <c r="G12" s="191"/>
      <c r="H12" s="206"/>
      <c r="I12" s="207" t="s">
        <v>2490</v>
      </c>
      <c r="J12" s="206"/>
      <c r="K12" s="206"/>
      <c r="L12" s="206"/>
      <c r="M12" s="208"/>
      <c r="N12" s="208"/>
      <c r="O12" s="208"/>
      <c r="P12" s="209"/>
      <c r="Q12" s="210"/>
      <c r="R12" s="193"/>
      <c r="S12" s="193"/>
      <c r="T12" s="193"/>
      <c r="U12" s="180"/>
      <c r="V12" s="213"/>
      <c r="W12" s="213"/>
    </row>
    <row r="13" spans="2:31">
      <c r="B13" s="204" t="str">
        <f>IF('Formulario PPGR5'!$G13="","",CONCATENATE('Formulario PPGR5'!$C13,".",'Formulario PPGR5'!$D13,".",'Formulario PPGR5'!$E13,".",'Formulario PPGR5'!$F13))</f>
        <v/>
      </c>
      <c r="C13" s="204" t="str">
        <f>IF('Formulario PPGR5'!$G13="","",'Formulario PPGR1'!#REF!)</f>
        <v/>
      </c>
      <c r="D13" s="204" t="str">
        <f>IF('Formulario PPGR5'!$G13="","",'Formulario PPGR1'!#REF!)</f>
        <v/>
      </c>
      <c r="E13" s="204" t="str">
        <f>IF('Formulario PPGR5'!$G13="","",'Formulario PPGR1'!#REF!)</f>
        <v/>
      </c>
      <c r="F13" s="204" t="str">
        <f>IF('Formulario PPGR5'!$G13="","",'Formulario PPGR1'!#REF!)</f>
        <v/>
      </c>
      <c r="G13" s="191"/>
      <c r="H13" s="206"/>
      <c r="I13" s="207" t="s">
        <v>2490</v>
      </c>
      <c r="J13" s="206"/>
      <c r="K13" s="206"/>
      <c r="L13" s="206"/>
      <c r="M13" s="208"/>
      <c r="N13" s="208"/>
      <c r="O13" s="208"/>
      <c r="P13" s="209"/>
      <c r="Q13" s="210"/>
      <c r="R13" s="193"/>
      <c r="S13" s="193"/>
      <c r="T13" s="193"/>
      <c r="U13" s="180"/>
      <c r="V13" s="213"/>
      <c r="W13" s="213"/>
    </row>
    <row r="14" spans="2:31">
      <c r="B14" s="204" t="str">
        <f>IF('Formulario PPGR5'!$G14="","",CONCATENATE('Formulario PPGR5'!$C14,".",'Formulario PPGR5'!$D14,".",'Formulario PPGR5'!$E14,".",'Formulario PPGR5'!$F14))</f>
        <v/>
      </c>
      <c r="C14" s="204" t="str">
        <f>IF('Formulario PPGR5'!$G14="","",'Formulario PPGR1'!#REF!)</f>
        <v/>
      </c>
      <c r="D14" s="204" t="str">
        <f>IF('Formulario PPGR5'!$G14="","",'Formulario PPGR1'!#REF!)</f>
        <v/>
      </c>
      <c r="E14" s="204" t="str">
        <f>IF('Formulario PPGR5'!$G14="","",'Formulario PPGR1'!#REF!)</f>
        <v/>
      </c>
      <c r="F14" s="204" t="str">
        <f>IF('Formulario PPGR5'!$G14="","",'Formulario PPGR1'!#REF!)</f>
        <v/>
      </c>
      <c r="G14" s="191"/>
      <c r="H14" s="206"/>
      <c r="I14" s="207" t="s">
        <v>2490</v>
      </c>
      <c r="J14" s="206"/>
      <c r="K14" s="206"/>
      <c r="L14" s="206"/>
      <c r="M14" s="208"/>
      <c r="N14" s="208"/>
      <c r="O14" s="208"/>
      <c r="P14" s="209"/>
      <c r="Q14" s="210"/>
      <c r="R14" s="193"/>
      <c r="S14" s="193"/>
      <c r="T14" s="193"/>
      <c r="U14" s="180"/>
      <c r="V14" s="213"/>
      <c r="W14" s="213"/>
    </row>
    <row r="15" spans="2:31">
      <c r="B15" s="204" t="str">
        <f>IF('Formulario PPGR5'!$G15="","",CONCATENATE('Formulario PPGR5'!$C15,".",'Formulario PPGR5'!$D15,".",'Formulario PPGR5'!$E15,".",'Formulario PPGR5'!$F15))</f>
        <v/>
      </c>
      <c r="C15" s="204" t="str">
        <f>IF('Formulario PPGR5'!$G15="","",'Formulario PPGR1'!#REF!)</f>
        <v/>
      </c>
      <c r="D15" s="204" t="str">
        <f>IF('Formulario PPGR5'!$G15="","",'Formulario PPGR1'!#REF!)</f>
        <v/>
      </c>
      <c r="E15" s="204" t="str">
        <f>IF('Formulario PPGR5'!$G15="","",'Formulario PPGR1'!#REF!)</f>
        <v/>
      </c>
      <c r="F15" s="204" t="str">
        <f>IF('Formulario PPGR5'!$G15="","",'Formulario PPGR1'!#REF!)</f>
        <v/>
      </c>
      <c r="G15" s="191"/>
      <c r="H15" s="206"/>
      <c r="I15" s="207" t="s">
        <v>2490</v>
      </c>
      <c r="J15" s="206"/>
      <c r="K15" s="206"/>
      <c r="L15" s="206"/>
      <c r="M15" s="208"/>
      <c r="N15" s="208"/>
      <c r="O15" s="208"/>
      <c r="P15" s="209"/>
      <c r="Q15" s="210"/>
      <c r="R15" s="193"/>
      <c r="S15" s="193"/>
      <c r="T15" s="193"/>
      <c r="U15" s="180"/>
      <c r="V15" s="213"/>
      <c r="W15" s="213"/>
    </row>
    <row r="16" spans="2:31">
      <c r="B16" s="204" t="str">
        <f>IF('Formulario PPGR5'!$G16="","",CONCATENATE('Formulario PPGR5'!$C16,".",'Formulario PPGR5'!$D16,".",'Formulario PPGR5'!$E16,".",'Formulario PPGR5'!$F16))</f>
        <v/>
      </c>
      <c r="C16" s="204" t="str">
        <f>IF('Formulario PPGR5'!$G16="","",'Formulario PPGR1'!#REF!)</f>
        <v/>
      </c>
      <c r="D16" s="204" t="str">
        <f>IF('Formulario PPGR5'!$G16="","",'Formulario PPGR1'!#REF!)</f>
        <v/>
      </c>
      <c r="E16" s="204" t="str">
        <f>IF('Formulario PPGR5'!$G16="","",'Formulario PPGR1'!#REF!)</f>
        <v/>
      </c>
      <c r="F16" s="204" t="str">
        <f>IF('Formulario PPGR5'!$G16="","",'Formulario PPGR1'!#REF!)</f>
        <v/>
      </c>
      <c r="G16" s="191"/>
      <c r="H16" s="206"/>
      <c r="I16" s="207" t="s">
        <v>2490</v>
      </c>
      <c r="J16" s="206"/>
      <c r="K16" s="206"/>
      <c r="L16" s="206"/>
      <c r="M16" s="208"/>
      <c r="N16" s="208"/>
      <c r="O16" s="208"/>
      <c r="P16" s="209"/>
      <c r="Q16" s="210"/>
      <c r="R16" s="193"/>
      <c r="S16" s="193"/>
      <c r="T16" s="193"/>
      <c r="U16" s="180"/>
      <c r="V16" s="213"/>
      <c r="W16" s="213"/>
    </row>
    <row r="17" spans="2:23">
      <c r="B17" s="204" t="str">
        <f>IF('Formulario PPGR5'!$G17="","",CONCATENATE('Formulario PPGR5'!$C17,".",'Formulario PPGR5'!$D17,".",'Formulario PPGR5'!$E17,".",'Formulario PPGR5'!$F17))</f>
        <v/>
      </c>
      <c r="C17" s="204" t="str">
        <f>IF('Formulario PPGR5'!$G17="","",'Formulario PPGR1'!#REF!)</f>
        <v/>
      </c>
      <c r="D17" s="204" t="str">
        <f>IF('Formulario PPGR5'!$G17="","",'Formulario PPGR1'!#REF!)</f>
        <v/>
      </c>
      <c r="E17" s="204" t="str">
        <f>IF('Formulario PPGR5'!$G17="","",'Formulario PPGR1'!#REF!)</f>
        <v/>
      </c>
      <c r="F17" s="204" t="str">
        <f>IF('Formulario PPGR5'!$G17="","",'Formulario PPGR1'!#REF!)</f>
        <v/>
      </c>
      <c r="G17" s="191"/>
      <c r="H17" s="206"/>
      <c r="I17" s="207" t="s">
        <v>2490</v>
      </c>
      <c r="J17" s="206"/>
      <c r="K17" s="206"/>
      <c r="L17" s="206"/>
      <c r="M17" s="208"/>
      <c r="N17" s="208"/>
      <c r="O17" s="208"/>
      <c r="P17" s="209"/>
      <c r="Q17" s="210"/>
      <c r="R17" s="193"/>
      <c r="S17" s="193"/>
      <c r="T17" s="193"/>
      <c r="U17" s="180"/>
      <c r="V17" s="213"/>
      <c r="W17" s="213"/>
    </row>
    <row r="18" spans="2:23">
      <c r="B18" s="204" t="str">
        <f>IF('Formulario PPGR5'!$G18="","",CONCATENATE('Formulario PPGR5'!$C18,".",'Formulario PPGR5'!$D18,".",'Formulario PPGR5'!$E18,".",'Formulario PPGR5'!$F18))</f>
        <v/>
      </c>
      <c r="C18" s="204" t="str">
        <f>IF('Formulario PPGR5'!$G18="","",'Formulario PPGR1'!#REF!)</f>
        <v/>
      </c>
      <c r="D18" s="204" t="str">
        <f>IF('Formulario PPGR5'!$G18="","",'Formulario PPGR1'!#REF!)</f>
        <v/>
      </c>
      <c r="E18" s="204" t="str">
        <f>IF('Formulario PPGR5'!$G18="","",'Formulario PPGR1'!#REF!)</f>
        <v/>
      </c>
      <c r="F18" s="204" t="str">
        <f>IF('Formulario PPGR5'!$G18="","",'Formulario PPGR1'!#REF!)</f>
        <v/>
      </c>
      <c r="G18" s="191"/>
      <c r="H18" s="206"/>
      <c r="I18" s="207" t="s">
        <v>2490</v>
      </c>
      <c r="J18" s="206"/>
      <c r="K18" s="206"/>
      <c r="L18" s="206"/>
      <c r="M18" s="208"/>
      <c r="N18" s="208"/>
      <c r="O18" s="208"/>
      <c r="P18" s="209"/>
      <c r="Q18" s="210"/>
      <c r="R18" s="193"/>
      <c r="S18" s="193"/>
      <c r="T18" s="193"/>
      <c r="U18" s="180"/>
      <c r="V18" s="213"/>
      <c r="W18" s="213"/>
    </row>
    <row r="19" spans="2:23">
      <c r="B19" s="204" t="str">
        <f>IF('Formulario PPGR5'!$G19="","",CONCATENATE('Formulario PPGR5'!$C19,".",'Formulario PPGR5'!$D19,".",'Formulario PPGR5'!$E19,".",'Formulario PPGR5'!$F19))</f>
        <v/>
      </c>
      <c r="C19" s="204" t="str">
        <f>IF('Formulario PPGR5'!$G19="","",'Formulario PPGR1'!#REF!)</f>
        <v/>
      </c>
      <c r="D19" s="204" t="str">
        <f>IF('Formulario PPGR5'!$G19="","",'Formulario PPGR1'!#REF!)</f>
        <v/>
      </c>
      <c r="E19" s="204" t="str">
        <f>IF('Formulario PPGR5'!$G19="","",'Formulario PPGR1'!#REF!)</f>
        <v/>
      </c>
      <c r="F19" s="204" t="str">
        <f>IF('Formulario PPGR5'!$G19="","",'Formulario PPGR1'!#REF!)</f>
        <v/>
      </c>
      <c r="G19" s="191"/>
      <c r="H19" s="206"/>
      <c r="I19" s="207" t="s">
        <v>2490</v>
      </c>
      <c r="J19" s="206"/>
      <c r="K19" s="206"/>
      <c r="L19" s="206"/>
      <c r="M19" s="208"/>
      <c r="N19" s="208"/>
      <c r="O19" s="208"/>
      <c r="P19" s="209"/>
      <c r="Q19" s="210"/>
      <c r="R19" s="193"/>
      <c r="S19" s="193"/>
      <c r="T19" s="193"/>
      <c r="U19" s="180"/>
      <c r="V19" s="213"/>
      <c r="W19" s="213"/>
    </row>
    <row r="20" spans="2:23">
      <c r="B20" s="204" t="str">
        <f>IF('Formulario PPGR5'!$G20="","",CONCATENATE('Formulario PPGR5'!$C20,".",'Formulario PPGR5'!$D20,".",'Formulario PPGR5'!$E20,".",'Formulario PPGR5'!$F20))</f>
        <v/>
      </c>
      <c r="C20" s="204" t="str">
        <f>IF('Formulario PPGR5'!$G20="","",'Formulario PPGR1'!#REF!)</f>
        <v/>
      </c>
      <c r="D20" s="204" t="str">
        <f>IF('Formulario PPGR5'!$G20="","",'Formulario PPGR1'!#REF!)</f>
        <v/>
      </c>
      <c r="E20" s="204" t="str">
        <f>IF('Formulario PPGR5'!$G20="","",'Formulario PPGR1'!#REF!)</f>
        <v/>
      </c>
      <c r="F20" s="204" t="str">
        <f>IF('Formulario PPGR5'!$G20="","",'Formulario PPGR1'!#REF!)</f>
        <v/>
      </c>
      <c r="G20" s="191"/>
      <c r="H20" s="206"/>
      <c r="I20" s="207" t="s">
        <v>2490</v>
      </c>
      <c r="J20" s="206"/>
      <c r="K20" s="206"/>
      <c r="L20" s="191"/>
      <c r="M20" s="208"/>
      <c r="N20" s="208"/>
      <c r="O20" s="209"/>
      <c r="P20" s="209"/>
      <c r="Q20" s="193"/>
      <c r="R20" s="193"/>
      <c r="S20" s="214"/>
      <c r="T20" s="180"/>
      <c r="U20" s="180"/>
      <c r="V20" s="198"/>
      <c r="W20" s="213"/>
    </row>
    <row r="21" spans="2:23">
      <c r="B21" s="204" t="str">
        <f>IF('Formulario PPGR5'!$G21="","",CONCATENATE('Formulario PPGR5'!$C21,".",'Formulario PPGR5'!$D21,".",'Formulario PPGR5'!$E21,".",'Formulario PPGR5'!$F21))</f>
        <v/>
      </c>
      <c r="C21" s="204" t="str">
        <f>IF('Formulario PPGR5'!$G21="","",'Formulario PPGR1'!#REF!)</f>
        <v/>
      </c>
      <c r="D21" s="204" t="str">
        <f>IF('Formulario PPGR5'!$G21="","",'Formulario PPGR1'!#REF!)</f>
        <v/>
      </c>
      <c r="E21" s="204" t="str">
        <f>IF('Formulario PPGR5'!$G21="","",'Formulario PPGR1'!#REF!)</f>
        <v/>
      </c>
      <c r="F21" s="204" t="str">
        <f>IF('Formulario PPGR5'!$G21="","",'Formulario PPGR1'!#REF!)</f>
        <v/>
      </c>
      <c r="G21" s="191"/>
      <c r="H21" s="206"/>
      <c r="I21" s="207" t="s">
        <v>2490</v>
      </c>
      <c r="J21" s="206"/>
      <c r="K21" s="206"/>
      <c r="L21" s="191"/>
      <c r="M21" s="208"/>
      <c r="N21" s="208"/>
      <c r="O21" s="209"/>
      <c r="P21" s="209"/>
      <c r="Q21" s="193"/>
      <c r="R21" s="193"/>
      <c r="S21" s="214"/>
      <c r="T21" s="180"/>
      <c r="U21" s="180"/>
      <c r="V21" s="198"/>
      <c r="W21" s="213"/>
    </row>
    <row r="22" spans="2:23">
      <c r="B22" s="204" t="str">
        <f>IF('Formulario PPGR5'!$G22="","",CONCATENATE('Formulario PPGR5'!$C22,".",'Formulario PPGR5'!$D22,".",'Formulario PPGR5'!$E22,".",'Formulario PPGR5'!$F22))</f>
        <v/>
      </c>
      <c r="C22" s="204" t="str">
        <f>IF('Formulario PPGR5'!$G22="","",'Formulario PPGR1'!#REF!)</f>
        <v/>
      </c>
      <c r="D22" s="204" t="str">
        <f>IF('Formulario PPGR5'!$G22="","",'Formulario PPGR1'!#REF!)</f>
        <v/>
      </c>
      <c r="E22" s="204" t="str">
        <f>IF('Formulario PPGR5'!$G22="","",'Formulario PPGR1'!#REF!)</f>
        <v/>
      </c>
      <c r="F22" s="204" t="str">
        <f>IF('Formulario PPGR5'!$G22="","",'Formulario PPGR1'!#REF!)</f>
        <v/>
      </c>
      <c r="G22" s="191"/>
      <c r="H22" s="206"/>
      <c r="I22" s="207" t="s">
        <v>2490</v>
      </c>
      <c r="J22" s="206"/>
      <c r="K22" s="206"/>
      <c r="L22" s="191"/>
      <c r="M22" s="208"/>
      <c r="N22" s="208"/>
      <c r="O22" s="209"/>
      <c r="P22" s="209"/>
      <c r="Q22" s="193"/>
      <c r="R22" s="193"/>
      <c r="S22" s="193"/>
      <c r="T22" s="180"/>
      <c r="U22" s="180"/>
      <c r="V22" s="198"/>
      <c r="W22" s="213"/>
    </row>
    <row r="23" spans="2:23">
      <c r="B23" s="204" t="str">
        <f>IF('Formulario PPGR5'!$G23="","",CONCATENATE('Formulario PPGR5'!$C23,".",'Formulario PPGR5'!$D23,".",'Formulario PPGR5'!$E23,".",'Formulario PPGR5'!$F23))</f>
        <v/>
      </c>
      <c r="C23" s="204" t="str">
        <f>IF('Formulario PPGR5'!$G23="","",'Formulario PPGR1'!#REF!)</f>
        <v/>
      </c>
      <c r="D23" s="204" t="str">
        <f>IF('Formulario PPGR5'!$G23="","",'Formulario PPGR1'!#REF!)</f>
        <v/>
      </c>
      <c r="E23" s="204" t="str">
        <f>IF('Formulario PPGR5'!$G23="","",'Formulario PPGR1'!#REF!)</f>
        <v/>
      </c>
      <c r="F23" s="204" t="str">
        <f>IF('Formulario PPGR5'!$G23="","",'Formulario PPGR1'!#REF!)</f>
        <v/>
      </c>
      <c r="G23" s="191"/>
      <c r="H23" s="206"/>
      <c r="I23" s="207" t="s">
        <v>2490</v>
      </c>
      <c r="J23" s="206"/>
      <c r="K23" s="206"/>
      <c r="L23" s="191"/>
      <c r="M23" s="208"/>
      <c r="N23" s="208"/>
      <c r="O23" s="209"/>
      <c r="P23" s="209"/>
      <c r="Q23" s="193"/>
      <c r="R23" s="193"/>
      <c r="S23" s="214"/>
      <c r="T23" s="180"/>
      <c r="U23" s="180"/>
      <c r="V23" s="198"/>
      <c r="W23" s="213"/>
    </row>
    <row r="24" spans="2:23">
      <c r="B24" s="204" t="str">
        <f>IF('Formulario PPGR5'!$G24="","",CONCATENATE('Formulario PPGR5'!$C24,".",'Formulario PPGR5'!$D24,".",'Formulario PPGR5'!$E24,".",'Formulario PPGR5'!$F24))</f>
        <v/>
      </c>
      <c r="C24" s="204" t="str">
        <f>IF('Formulario PPGR5'!$G24="","",'Formulario PPGR1'!#REF!)</f>
        <v/>
      </c>
      <c r="D24" s="204" t="str">
        <f>IF('Formulario PPGR5'!$G24="","",'Formulario PPGR1'!#REF!)</f>
        <v/>
      </c>
      <c r="E24" s="204" t="str">
        <f>IF('Formulario PPGR5'!$G24="","",'Formulario PPGR1'!#REF!)</f>
        <v/>
      </c>
      <c r="F24" s="204" t="str">
        <f>IF('Formulario PPGR5'!$G24="","",'Formulario PPGR1'!#REF!)</f>
        <v/>
      </c>
      <c r="G24" s="191"/>
      <c r="H24" s="206"/>
      <c r="I24" s="207" t="s">
        <v>2490</v>
      </c>
      <c r="J24" s="206"/>
      <c r="K24" s="206"/>
      <c r="L24" s="191"/>
      <c r="M24" s="208"/>
      <c r="N24" s="208"/>
      <c r="O24" s="209"/>
      <c r="P24" s="209"/>
      <c r="Q24" s="193"/>
      <c r="R24" s="193"/>
      <c r="S24" s="214"/>
      <c r="T24" s="180"/>
      <c r="U24" s="180"/>
      <c r="V24" s="198"/>
      <c r="W24" s="213"/>
    </row>
    <row r="25" spans="2:23">
      <c r="B25" s="204" t="str">
        <f>IF('Formulario PPGR5'!$G25="","",CONCATENATE('Formulario PPGR5'!$C25,".",'Formulario PPGR5'!$D25,".",'Formulario PPGR5'!$E25,".",'Formulario PPGR5'!$F25))</f>
        <v/>
      </c>
      <c r="C25" s="204" t="str">
        <f>IF('Formulario PPGR5'!$G25="","",'Formulario PPGR1'!#REF!)</f>
        <v/>
      </c>
      <c r="D25" s="204" t="str">
        <f>IF('Formulario PPGR5'!$G25="","",'Formulario PPGR1'!#REF!)</f>
        <v/>
      </c>
      <c r="E25" s="204" t="str">
        <f>IF('Formulario PPGR5'!$G25="","",'Formulario PPGR1'!#REF!)</f>
        <v/>
      </c>
      <c r="F25" s="204" t="str">
        <f>IF('Formulario PPGR5'!$G25="","",'Formulario PPGR1'!#REF!)</f>
        <v/>
      </c>
      <c r="G25" s="191"/>
      <c r="H25" s="206"/>
      <c r="I25" s="207" t="s">
        <v>2490</v>
      </c>
      <c r="J25" s="206"/>
      <c r="K25" s="206"/>
      <c r="L25" s="191"/>
      <c r="M25" s="208"/>
      <c r="N25" s="208"/>
      <c r="O25" s="209"/>
      <c r="P25" s="209"/>
      <c r="Q25" s="193"/>
      <c r="R25" s="193"/>
      <c r="S25" s="214"/>
      <c r="T25" s="180"/>
      <c r="U25" s="180"/>
      <c r="V25" s="198"/>
      <c r="W25" s="213"/>
    </row>
    <row r="26" spans="2:23">
      <c r="B26" s="204" t="str">
        <f>IF('Formulario PPGR5'!$G26="","",CONCATENATE('Formulario PPGR5'!$C26,".",'Formulario PPGR5'!$D26,".",'Formulario PPGR5'!$E26,".",'Formulario PPGR5'!$F26))</f>
        <v/>
      </c>
      <c r="C26" s="204" t="str">
        <f>IF('Formulario PPGR5'!$G26="","",'Formulario PPGR1'!#REF!)</f>
        <v/>
      </c>
      <c r="D26" s="204" t="str">
        <f>IF('Formulario PPGR5'!$G26="","",'Formulario PPGR1'!#REF!)</f>
        <v/>
      </c>
      <c r="E26" s="204" t="str">
        <f>IF('Formulario PPGR5'!$G26="","",'Formulario PPGR1'!#REF!)</f>
        <v/>
      </c>
      <c r="F26" s="204" t="str">
        <f>IF('Formulario PPGR5'!$G26="","",'Formulario PPGR1'!#REF!)</f>
        <v/>
      </c>
      <c r="G26" s="191"/>
      <c r="H26" s="206"/>
      <c r="I26" s="207" t="s">
        <v>2490</v>
      </c>
      <c r="J26" s="206"/>
      <c r="K26" s="206"/>
      <c r="L26" s="191"/>
      <c r="M26" s="208"/>
      <c r="N26" s="208"/>
      <c r="O26" s="209"/>
      <c r="P26" s="209"/>
      <c r="Q26" s="193"/>
      <c r="R26" s="193"/>
      <c r="S26" s="193"/>
      <c r="T26" s="180"/>
      <c r="U26" s="180"/>
      <c r="V26" s="198"/>
      <c r="W26" s="213"/>
    </row>
    <row r="27" spans="2:23">
      <c r="B27" s="204" t="str">
        <f>IF('Formulario PPGR5'!$G27="","",CONCATENATE('Formulario PPGR5'!$C27,".",'Formulario PPGR5'!$D27,".",'Formulario PPGR5'!$E27,".",'Formulario PPGR5'!$F27))</f>
        <v/>
      </c>
      <c r="C27" s="204" t="str">
        <f>IF('Formulario PPGR5'!$G27="","",'Formulario PPGR1'!#REF!)</f>
        <v/>
      </c>
      <c r="D27" s="204" t="str">
        <f>IF('Formulario PPGR5'!$G27="","",'Formulario PPGR1'!#REF!)</f>
        <v/>
      </c>
      <c r="E27" s="204" t="str">
        <f>IF('Formulario PPGR5'!$G27="","",'Formulario PPGR1'!#REF!)</f>
        <v/>
      </c>
      <c r="F27" s="204" t="str">
        <f>IF('Formulario PPGR5'!$G27="","",'Formulario PPGR1'!#REF!)</f>
        <v/>
      </c>
      <c r="G27" s="191"/>
      <c r="H27" s="206"/>
      <c r="I27" s="207" t="s">
        <v>2490</v>
      </c>
      <c r="J27" s="206"/>
      <c r="K27" s="206"/>
      <c r="L27" s="191"/>
      <c r="M27" s="208"/>
      <c r="N27" s="208"/>
      <c r="O27" s="209"/>
      <c r="P27" s="209"/>
      <c r="Q27" s="193"/>
      <c r="R27" s="193"/>
      <c r="S27" s="214"/>
      <c r="T27" s="180"/>
      <c r="U27" s="180"/>
      <c r="V27" s="198"/>
      <c r="W27" s="213"/>
    </row>
    <row r="28" spans="2:23">
      <c r="B28" s="204" t="str">
        <f>IF('Formulario PPGR5'!$G28="","",CONCATENATE('Formulario PPGR5'!$C28,".",'Formulario PPGR5'!$D28,".",'Formulario PPGR5'!$E28,".",'Formulario PPGR5'!$F28))</f>
        <v/>
      </c>
      <c r="C28" s="204" t="str">
        <f>IF('Formulario PPGR5'!$G28="","",'Formulario PPGR1'!#REF!)</f>
        <v/>
      </c>
      <c r="D28" s="204" t="str">
        <f>IF('Formulario PPGR5'!$G28="","",'Formulario PPGR1'!#REF!)</f>
        <v/>
      </c>
      <c r="E28" s="204" t="str">
        <f>IF('Formulario PPGR5'!$G28="","",'Formulario PPGR1'!#REF!)</f>
        <v/>
      </c>
      <c r="F28" s="204" t="str">
        <f>IF('Formulario PPGR5'!$G28="","",'Formulario PPGR1'!#REF!)</f>
        <v/>
      </c>
      <c r="G28" s="191"/>
      <c r="H28" s="206"/>
      <c r="I28" s="207" t="s">
        <v>2490</v>
      </c>
      <c r="J28" s="206"/>
      <c r="K28" s="206"/>
      <c r="L28" s="191"/>
      <c r="M28" s="208"/>
      <c r="N28" s="208"/>
      <c r="O28" s="209"/>
      <c r="P28" s="209"/>
      <c r="Q28" s="193"/>
      <c r="R28" s="193"/>
      <c r="S28" s="193"/>
      <c r="T28" s="180"/>
      <c r="U28" s="180"/>
      <c r="V28" s="198"/>
      <c r="W28" s="213"/>
    </row>
    <row r="29" spans="2:23">
      <c r="B29" s="204" t="str">
        <f>IF('Formulario PPGR5'!$G29="","",CONCATENATE('Formulario PPGR5'!$C29,".",'Formulario PPGR5'!$D29,".",'Formulario PPGR5'!$E29,".",'Formulario PPGR5'!$F29))</f>
        <v/>
      </c>
      <c r="C29" s="204" t="str">
        <f>IF('Formulario PPGR5'!$G29="","",'Formulario PPGR1'!#REF!)</f>
        <v/>
      </c>
      <c r="D29" s="204" t="str">
        <f>IF('Formulario PPGR5'!$G29="","",'Formulario PPGR1'!#REF!)</f>
        <v/>
      </c>
      <c r="E29" s="204" t="str">
        <f>IF('Formulario PPGR5'!$G29="","",'Formulario PPGR1'!#REF!)</f>
        <v/>
      </c>
      <c r="F29" s="204" t="str">
        <f>IF('Formulario PPGR5'!$G29="","",'Formulario PPGR1'!#REF!)</f>
        <v/>
      </c>
      <c r="G29" s="191"/>
      <c r="H29" s="206"/>
      <c r="I29" s="207" t="s">
        <v>2490</v>
      </c>
      <c r="J29" s="206"/>
      <c r="K29" s="206"/>
      <c r="L29" s="191"/>
      <c r="M29" s="208"/>
      <c r="N29" s="208"/>
      <c r="O29" s="209"/>
      <c r="P29" s="209"/>
      <c r="Q29" s="193"/>
      <c r="R29" s="193"/>
      <c r="S29" s="193"/>
      <c r="T29" s="180"/>
      <c r="U29" s="180"/>
      <c r="V29" s="198"/>
      <c r="W29" s="213"/>
    </row>
    <row r="30" spans="2:23">
      <c r="B30" s="204" t="str">
        <f>IF('Formulario PPGR5'!$G30="","",CONCATENATE('Formulario PPGR5'!$C30,".",'Formulario PPGR5'!$D30,".",'Formulario PPGR5'!$E30,".",'Formulario PPGR5'!$F30))</f>
        <v/>
      </c>
      <c r="C30" s="204" t="str">
        <f>IF('Formulario PPGR5'!$G30="","",'Formulario PPGR1'!#REF!)</f>
        <v/>
      </c>
      <c r="D30" s="204" t="str">
        <f>IF('Formulario PPGR5'!$G30="","",'Formulario PPGR1'!#REF!)</f>
        <v/>
      </c>
      <c r="E30" s="204" t="str">
        <f>IF('Formulario PPGR5'!$G30="","",'Formulario PPGR1'!#REF!)</f>
        <v/>
      </c>
      <c r="F30" s="204" t="str">
        <f>IF('Formulario PPGR5'!$G30="","",'Formulario PPGR1'!#REF!)</f>
        <v/>
      </c>
      <c r="G30" s="191"/>
      <c r="H30" s="206"/>
      <c r="I30" s="207" t="s">
        <v>2490</v>
      </c>
      <c r="J30" s="206"/>
      <c r="K30" s="206"/>
      <c r="L30" s="191"/>
      <c r="M30" s="208"/>
      <c r="N30" s="208"/>
      <c r="O30" s="209"/>
      <c r="P30" s="209"/>
      <c r="Q30" s="193"/>
      <c r="R30" s="193"/>
      <c r="S30" s="193"/>
      <c r="T30" s="180"/>
      <c r="U30" s="180"/>
      <c r="V30" s="198"/>
      <c r="W30" s="213"/>
    </row>
    <row r="31" spans="2:23">
      <c r="B31" s="204" t="str">
        <f>IF('Formulario PPGR5'!$G31="","",CONCATENATE('Formulario PPGR5'!$C31,".",'Formulario PPGR5'!$D31,".",'Formulario PPGR5'!$E31,".",'Formulario PPGR5'!$F31))</f>
        <v/>
      </c>
      <c r="C31" s="204" t="str">
        <f>IF('Formulario PPGR5'!$G31="","",'Formulario PPGR1'!#REF!)</f>
        <v/>
      </c>
      <c r="D31" s="204" t="str">
        <f>IF('Formulario PPGR5'!$G31="","",'Formulario PPGR1'!#REF!)</f>
        <v/>
      </c>
      <c r="E31" s="204" t="str">
        <f>IF('Formulario PPGR5'!$G31="","",'Formulario PPGR1'!#REF!)</f>
        <v/>
      </c>
      <c r="F31" s="204" t="str">
        <f>IF('Formulario PPGR5'!$G31="","",'Formulario PPGR1'!#REF!)</f>
        <v/>
      </c>
      <c r="G31" s="191"/>
      <c r="H31" s="206"/>
      <c r="I31" s="207" t="s">
        <v>2490</v>
      </c>
      <c r="J31" s="206"/>
      <c r="K31" s="206"/>
      <c r="L31" s="191"/>
      <c r="M31" s="208"/>
      <c r="N31" s="208"/>
      <c r="O31" s="209"/>
      <c r="P31" s="209"/>
      <c r="Q31" s="193"/>
      <c r="R31" s="193"/>
      <c r="S31" s="193"/>
      <c r="T31" s="180"/>
      <c r="U31" s="180"/>
      <c r="V31" s="198"/>
      <c r="W31" s="213"/>
    </row>
    <row r="32" spans="2:23">
      <c r="B32" s="204" t="str">
        <f>IF('Formulario PPGR5'!$G32="","",CONCATENATE('Formulario PPGR5'!$C32,".",'Formulario PPGR5'!$D32,".",'Formulario PPGR5'!$E32,".",'Formulario PPGR5'!$F32))</f>
        <v/>
      </c>
      <c r="C32" s="204" t="str">
        <f>IF('Formulario PPGR5'!$G32="","",'Formulario PPGR1'!#REF!)</f>
        <v/>
      </c>
      <c r="D32" s="204" t="str">
        <f>IF('Formulario PPGR5'!$G32="","",'Formulario PPGR1'!#REF!)</f>
        <v/>
      </c>
      <c r="E32" s="204" t="str">
        <f>IF('Formulario PPGR5'!$G32="","",'Formulario PPGR1'!#REF!)</f>
        <v/>
      </c>
      <c r="F32" s="204" t="str">
        <f>IF('Formulario PPGR5'!$G32="","",'Formulario PPGR1'!#REF!)</f>
        <v/>
      </c>
      <c r="G32" s="191"/>
      <c r="H32" s="206"/>
      <c r="I32" s="207" t="s">
        <v>2490</v>
      </c>
      <c r="J32" s="206"/>
      <c r="K32" s="206"/>
      <c r="L32" s="191"/>
      <c r="M32" s="208"/>
      <c r="N32" s="208"/>
      <c r="O32" s="209"/>
      <c r="P32" s="209"/>
      <c r="Q32" s="193"/>
      <c r="R32" s="193"/>
      <c r="S32" s="193"/>
      <c r="T32" s="180"/>
      <c r="U32" s="180"/>
      <c r="V32" s="198"/>
      <c r="W32" s="213"/>
    </row>
    <row r="33" spans="2:23">
      <c r="B33" s="204" t="str">
        <f>IF('Formulario PPGR5'!$G33="","",CONCATENATE('Formulario PPGR5'!$C33,".",'Formulario PPGR5'!$D33,".",'Formulario PPGR5'!$E33,".",'Formulario PPGR5'!$F33))</f>
        <v/>
      </c>
      <c r="C33" s="204" t="str">
        <f>IF('Formulario PPGR5'!$G33="","",'Formulario PPGR1'!#REF!)</f>
        <v/>
      </c>
      <c r="D33" s="204" t="str">
        <f>IF('Formulario PPGR5'!$G33="","",'Formulario PPGR1'!#REF!)</f>
        <v/>
      </c>
      <c r="E33" s="204" t="str">
        <f>IF('Formulario PPGR5'!$G33="","",'Formulario PPGR1'!#REF!)</f>
        <v/>
      </c>
      <c r="F33" s="204" t="str">
        <f>IF('Formulario PPGR5'!$G33="","",'Formulario PPGR1'!#REF!)</f>
        <v/>
      </c>
      <c r="G33" s="191"/>
      <c r="H33" s="206"/>
      <c r="I33" s="207" t="s">
        <v>2490</v>
      </c>
      <c r="J33" s="206"/>
      <c r="K33" s="206"/>
      <c r="L33" s="191"/>
      <c r="M33" s="208"/>
      <c r="N33" s="208"/>
      <c r="O33" s="209"/>
      <c r="P33" s="209"/>
      <c r="Q33" s="193"/>
      <c r="R33" s="193"/>
      <c r="S33" s="193"/>
      <c r="T33" s="180"/>
      <c r="U33" s="180"/>
      <c r="V33" s="198"/>
      <c r="W33" s="213"/>
    </row>
    <row r="34" spans="2:23">
      <c r="B34" s="204" t="str">
        <f>IF('Formulario PPGR5'!$G34="","",CONCATENATE('Formulario PPGR5'!$C34,".",'Formulario PPGR5'!$D34,".",'Formulario PPGR5'!$E34,".",'Formulario PPGR5'!$F34))</f>
        <v/>
      </c>
      <c r="C34" s="204" t="str">
        <f>IF('Formulario PPGR5'!$G34="","",'Formulario PPGR1'!#REF!)</f>
        <v/>
      </c>
      <c r="D34" s="204" t="str">
        <f>IF('Formulario PPGR5'!$G34="","",'Formulario PPGR1'!#REF!)</f>
        <v/>
      </c>
      <c r="E34" s="204" t="str">
        <f>IF('Formulario PPGR5'!$G34="","",'Formulario PPGR1'!#REF!)</f>
        <v/>
      </c>
      <c r="F34" s="204" t="str">
        <f>IF('Formulario PPGR5'!$G34="","",'Formulario PPGR1'!#REF!)</f>
        <v/>
      </c>
      <c r="G34" s="191"/>
      <c r="H34" s="206"/>
      <c r="I34" s="207" t="s">
        <v>2490</v>
      </c>
      <c r="J34" s="206"/>
      <c r="K34" s="206"/>
      <c r="L34" s="191"/>
      <c r="M34" s="208"/>
      <c r="N34" s="208"/>
      <c r="O34" s="209"/>
      <c r="P34" s="209"/>
      <c r="Q34" s="193"/>
      <c r="R34" s="193"/>
      <c r="S34" s="193"/>
      <c r="T34" s="180"/>
      <c r="U34" s="180"/>
      <c r="V34" s="198"/>
      <c r="W34" s="213"/>
    </row>
    <row r="35" spans="2:23">
      <c r="B35" s="204" t="str">
        <f>IF('Formulario PPGR5'!$G35="","",CONCATENATE('Formulario PPGR5'!$C35,".",'Formulario PPGR5'!$D35,".",'Formulario PPGR5'!$E35,".",'Formulario PPGR5'!$F35))</f>
        <v/>
      </c>
      <c r="C35" s="204" t="str">
        <f>IF('Formulario PPGR5'!$G35="","",'Formulario PPGR1'!#REF!)</f>
        <v/>
      </c>
      <c r="D35" s="204" t="str">
        <f>IF('Formulario PPGR5'!$G35="","",'Formulario PPGR1'!#REF!)</f>
        <v/>
      </c>
      <c r="E35" s="204" t="str">
        <f>IF('Formulario PPGR5'!$G35="","",'Formulario PPGR1'!#REF!)</f>
        <v/>
      </c>
      <c r="F35" s="204" t="str">
        <f>IF('Formulario PPGR5'!$G35="","",'Formulario PPGR1'!#REF!)</f>
        <v/>
      </c>
      <c r="G35" s="191"/>
      <c r="H35" s="206"/>
      <c r="I35" s="207" t="s">
        <v>2490</v>
      </c>
      <c r="J35" s="206"/>
      <c r="K35" s="206"/>
      <c r="L35" s="191"/>
      <c r="M35" s="208"/>
      <c r="N35" s="208"/>
      <c r="O35" s="209"/>
      <c r="P35" s="209"/>
      <c r="Q35" s="193"/>
      <c r="R35" s="193"/>
      <c r="S35" s="193"/>
      <c r="T35" s="180"/>
      <c r="U35" s="180"/>
      <c r="V35" s="198"/>
      <c r="W35" s="213"/>
    </row>
    <row r="36" spans="2:23">
      <c r="B36" s="204" t="str">
        <f>IF('Formulario PPGR5'!$G36="","",CONCATENATE('Formulario PPGR5'!$C36,".",'Formulario PPGR5'!$D36,".",'Formulario PPGR5'!$E36,".",'Formulario PPGR5'!$F36))</f>
        <v/>
      </c>
      <c r="C36" s="204" t="str">
        <f>IF('Formulario PPGR5'!$G36="","",'Formulario PPGR1'!#REF!)</f>
        <v/>
      </c>
      <c r="D36" s="204" t="str">
        <f>IF('Formulario PPGR5'!$G36="","",'Formulario PPGR1'!#REF!)</f>
        <v/>
      </c>
      <c r="E36" s="204" t="str">
        <f>IF('Formulario PPGR5'!$G36="","",'Formulario PPGR1'!#REF!)</f>
        <v/>
      </c>
      <c r="F36" s="204" t="str">
        <f>IF('Formulario PPGR5'!$G36="","",'Formulario PPGR1'!#REF!)</f>
        <v/>
      </c>
      <c r="G36" s="191"/>
      <c r="H36" s="206"/>
      <c r="I36" s="207" t="s">
        <v>2490</v>
      </c>
      <c r="J36" s="206"/>
      <c r="K36" s="206"/>
      <c r="L36" s="191"/>
      <c r="M36" s="208"/>
      <c r="N36" s="208"/>
      <c r="O36" s="209"/>
      <c r="P36" s="209"/>
      <c r="Q36" s="193"/>
      <c r="R36" s="193"/>
      <c r="S36" s="208"/>
      <c r="T36" s="180"/>
      <c r="U36" s="180"/>
      <c r="V36" s="198"/>
      <c r="W36" s="213"/>
    </row>
    <row r="37" spans="2:23">
      <c r="B37" s="204" t="str">
        <f>IF('Formulario PPGR5'!$G37="","",CONCATENATE('Formulario PPGR5'!$C37,".",'Formulario PPGR5'!$D37,".",'Formulario PPGR5'!$E37,".",'Formulario PPGR5'!$F37))</f>
        <v/>
      </c>
      <c r="C37" s="204" t="str">
        <f>IF('Formulario PPGR5'!$G37="","",'Formulario PPGR1'!#REF!)</f>
        <v/>
      </c>
      <c r="D37" s="204" t="str">
        <f>IF('Formulario PPGR5'!$G37="","",'Formulario PPGR1'!#REF!)</f>
        <v/>
      </c>
      <c r="E37" s="204" t="str">
        <f>IF('Formulario PPGR5'!$G37="","",'Formulario PPGR1'!#REF!)</f>
        <v/>
      </c>
      <c r="F37" s="204" t="str">
        <f>IF('Formulario PPGR5'!$G37="","",'Formulario PPGR1'!#REF!)</f>
        <v/>
      </c>
      <c r="G37" s="191"/>
      <c r="H37" s="206"/>
      <c r="I37" s="207" t="s">
        <v>2490</v>
      </c>
      <c r="J37" s="206"/>
      <c r="K37" s="206"/>
      <c r="L37" s="191"/>
      <c r="M37" s="208"/>
      <c r="N37" s="208"/>
      <c r="O37" s="209"/>
      <c r="P37" s="209"/>
      <c r="Q37" s="193"/>
      <c r="R37" s="193"/>
      <c r="S37" s="193"/>
      <c r="T37" s="180"/>
      <c r="U37" s="180"/>
      <c r="V37" s="198"/>
      <c r="W37" s="213"/>
    </row>
    <row r="38" spans="2:23">
      <c r="B38" s="204" t="str">
        <f>IF('Formulario PPGR5'!$G38="","",CONCATENATE('Formulario PPGR5'!$C38,".",'Formulario PPGR5'!$D38,".",'Formulario PPGR5'!$E38,".",'Formulario PPGR5'!$F38))</f>
        <v/>
      </c>
      <c r="C38" s="204" t="str">
        <f>IF('Formulario PPGR5'!$G38="","",'Formulario PPGR1'!#REF!)</f>
        <v/>
      </c>
      <c r="D38" s="204" t="str">
        <f>IF('Formulario PPGR5'!$G38="","",'Formulario PPGR1'!#REF!)</f>
        <v/>
      </c>
      <c r="E38" s="204" t="str">
        <f>IF('Formulario PPGR5'!$G38="","",'Formulario PPGR1'!#REF!)</f>
        <v/>
      </c>
      <c r="F38" s="204" t="str">
        <f>IF('Formulario PPGR5'!$G38="","",'Formulario PPGR1'!#REF!)</f>
        <v/>
      </c>
      <c r="G38" s="191"/>
      <c r="H38" s="206"/>
      <c r="I38" s="207" t="s">
        <v>2490</v>
      </c>
      <c r="J38" s="206"/>
      <c r="K38" s="206"/>
      <c r="L38" s="191"/>
      <c r="M38" s="208"/>
      <c r="N38" s="208"/>
      <c r="O38" s="209"/>
      <c r="P38" s="209"/>
      <c r="Q38" s="193"/>
      <c r="R38" s="193"/>
      <c r="S38" s="193"/>
      <c r="T38" s="180"/>
      <c r="U38" s="180"/>
      <c r="V38" s="198"/>
      <c r="W38" s="213"/>
    </row>
    <row r="39" spans="2:23">
      <c r="B39" s="204" t="str">
        <f>IF('Formulario PPGR5'!$G39="","",CONCATENATE('Formulario PPGR5'!$C39,".",'Formulario PPGR5'!$D39,".",'Formulario PPGR5'!$E39,".",'Formulario PPGR5'!$F39))</f>
        <v/>
      </c>
      <c r="C39" s="204" t="str">
        <f>IF('Formulario PPGR5'!$G39="","",'Formulario PPGR1'!#REF!)</f>
        <v/>
      </c>
      <c r="D39" s="204" t="str">
        <f>IF('Formulario PPGR5'!$G39="","",'Formulario PPGR1'!#REF!)</f>
        <v/>
      </c>
      <c r="E39" s="204" t="str">
        <f>IF('Formulario PPGR5'!$G39="","",'Formulario PPGR1'!#REF!)</f>
        <v/>
      </c>
      <c r="F39" s="204" t="str">
        <f>IF('Formulario PPGR5'!$G39="","",'Formulario PPGR1'!#REF!)</f>
        <v/>
      </c>
      <c r="G39" s="191"/>
      <c r="H39" s="206"/>
      <c r="I39" s="207" t="s">
        <v>2490</v>
      </c>
      <c r="J39" s="206"/>
      <c r="K39" s="206"/>
      <c r="L39" s="191"/>
      <c r="M39" s="208"/>
      <c r="N39" s="208"/>
      <c r="O39" s="209"/>
      <c r="P39" s="209"/>
      <c r="Q39" s="193"/>
      <c r="R39" s="193"/>
      <c r="S39" s="193"/>
      <c r="T39" s="180"/>
      <c r="U39" s="180"/>
      <c r="V39" s="198"/>
      <c r="W39" s="213"/>
    </row>
    <row r="40" spans="2:23">
      <c r="B40" s="204" t="str">
        <f>IF('Formulario PPGR5'!$G40="","",CONCATENATE('Formulario PPGR5'!$C40,".",'Formulario PPGR5'!$D40,".",'Formulario PPGR5'!$E40,".",'Formulario PPGR5'!$F40))</f>
        <v/>
      </c>
      <c r="C40" s="204" t="str">
        <f>IF('Formulario PPGR5'!$G40="","",'Formulario PPGR1'!#REF!)</f>
        <v/>
      </c>
      <c r="D40" s="204" t="str">
        <f>IF('Formulario PPGR5'!$G40="","",'Formulario PPGR1'!#REF!)</f>
        <v/>
      </c>
      <c r="E40" s="204" t="str">
        <f>IF('Formulario PPGR5'!$G40="","",'Formulario PPGR1'!#REF!)</f>
        <v/>
      </c>
      <c r="F40" s="204" t="str">
        <f>IF('Formulario PPGR5'!$G40="","",'Formulario PPGR1'!#REF!)</f>
        <v/>
      </c>
      <c r="G40" s="191"/>
      <c r="H40" s="206"/>
      <c r="I40" s="207" t="s">
        <v>2490</v>
      </c>
      <c r="J40" s="191"/>
      <c r="K40" s="206"/>
      <c r="L40" s="191"/>
      <c r="M40" s="208"/>
      <c r="N40" s="208"/>
      <c r="O40" s="209"/>
      <c r="P40" s="209"/>
      <c r="Q40" s="193"/>
      <c r="R40" s="193"/>
      <c r="S40" s="193"/>
      <c r="T40" s="180"/>
      <c r="U40" s="180"/>
      <c r="V40" s="198"/>
      <c r="W40" s="213"/>
    </row>
    <row r="41" spans="2:23">
      <c r="B41" s="204" t="str">
        <f>IF('Formulario PPGR5'!$G41="","",CONCATENATE('Formulario PPGR5'!$C41,".",'Formulario PPGR5'!$D41,".",'Formulario PPGR5'!$E41,".",'Formulario PPGR5'!$F41))</f>
        <v/>
      </c>
      <c r="C41" s="204" t="str">
        <f>IF('Formulario PPGR5'!$G41="","",'Formulario PPGR1'!#REF!)</f>
        <v/>
      </c>
      <c r="D41" s="204" t="str">
        <f>IF('Formulario PPGR5'!$G41="","",'Formulario PPGR1'!#REF!)</f>
        <v/>
      </c>
      <c r="E41" s="204" t="str">
        <f>IF('Formulario PPGR5'!$G41="","",'Formulario PPGR1'!#REF!)</f>
        <v/>
      </c>
      <c r="F41" s="204" t="str">
        <f>IF('Formulario PPGR5'!$G41="","",'Formulario PPGR1'!#REF!)</f>
        <v/>
      </c>
      <c r="G41" s="191"/>
      <c r="H41" s="206"/>
      <c r="I41" s="207" t="s">
        <v>2490</v>
      </c>
      <c r="J41" s="206"/>
      <c r="K41" s="206"/>
      <c r="L41" s="206"/>
      <c r="M41" s="208"/>
      <c r="N41" s="208"/>
      <c r="O41" s="209"/>
      <c r="P41" s="209"/>
      <c r="Q41" s="193"/>
      <c r="R41" s="193"/>
      <c r="S41" s="180"/>
      <c r="T41" s="180"/>
      <c r="U41" s="198"/>
      <c r="V41" s="213"/>
      <c r="W41" s="213"/>
    </row>
    <row r="42" spans="2:23">
      <c r="B42" s="204" t="str">
        <f>IF('Formulario PPGR5'!$G42="","",CONCATENATE('Formulario PPGR5'!$C42,".",'Formulario PPGR5'!$D42,".",'Formulario PPGR5'!$E42,".",'Formulario PPGR5'!$F42))</f>
        <v/>
      </c>
      <c r="C42" s="204" t="str">
        <f>IF('Formulario PPGR5'!$G42="","",'Formulario PPGR1'!#REF!)</f>
        <v/>
      </c>
      <c r="D42" s="204" t="str">
        <f>IF('Formulario PPGR5'!$G42="","",'Formulario PPGR1'!#REF!)</f>
        <v/>
      </c>
      <c r="E42" s="204" t="str">
        <f>IF('Formulario PPGR5'!$G42="","",'Formulario PPGR1'!#REF!)</f>
        <v/>
      </c>
      <c r="F42" s="204" t="str">
        <f>IF('Formulario PPGR5'!$G42="","",'Formulario PPGR1'!#REF!)</f>
        <v/>
      </c>
      <c r="G42" s="191"/>
      <c r="H42" s="206"/>
      <c r="I42" s="207" t="s">
        <v>2490</v>
      </c>
      <c r="J42" s="206"/>
      <c r="K42" s="206"/>
      <c r="L42" s="206"/>
      <c r="M42" s="208"/>
      <c r="N42" s="208"/>
      <c r="O42" s="209"/>
      <c r="P42" s="209"/>
      <c r="Q42" s="193"/>
      <c r="R42" s="193"/>
      <c r="S42" s="180"/>
      <c r="T42" s="180"/>
      <c r="U42" s="198"/>
      <c r="V42" s="213"/>
      <c r="W42" s="213"/>
    </row>
    <row r="43" spans="2:23">
      <c r="B43" s="204" t="str">
        <f>IF('Formulario PPGR5'!$G43="","",CONCATENATE('Formulario PPGR5'!$C43,".",'Formulario PPGR5'!$D43,".",'Formulario PPGR5'!$E43,".",'Formulario PPGR5'!$F43))</f>
        <v/>
      </c>
      <c r="C43" s="204" t="str">
        <f>IF('Formulario PPGR5'!$G43="","",'Formulario PPGR1'!#REF!)</f>
        <v/>
      </c>
      <c r="D43" s="204" t="str">
        <f>IF('Formulario PPGR5'!$G43="","",'Formulario PPGR1'!#REF!)</f>
        <v/>
      </c>
      <c r="E43" s="204" t="str">
        <f>IF('Formulario PPGR5'!$G43="","",'Formulario PPGR1'!#REF!)</f>
        <v/>
      </c>
      <c r="F43" s="204" t="str">
        <f>IF('Formulario PPGR5'!$G43="","",'Formulario PPGR1'!#REF!)</f>
        <v/>
      </c>
      <c r="G43" s="191"/>
      <c r="H43" s="206"/>
      <c r="I43" s="207" t="s">
        <v>2490</v>
      </c>
      <c r="J43" s="206"/>
      <c r="K43" s="206"/>
      <c r="L43" s="206"/>
      <c r="M43" s="208"/>
      <c r="N43" s="208"/>
      <c r="O43" s="209"/>
      <c r="P43" s="209"/>
      <c r="Q43" s="193"/>
      <c r="R43" s="193"/>
      <c r="S43" s="180"/>
      <c r="T43" s="180"/>
      <c r="U43" s="198"/>
      <c r="V43" s="213"/>
      <c r="W43" s="213"/>
    </row>
    <row r="44" spans="2:23">
      <c r="B44" s="204" t="str">
        <f>IF('Formulario PPGR5'!$G44="","",CONCATENATE('Formulario PPGR5'!$C44,".",'Formulario PPGR5'!$D44,".",'Formulario PPGR5'!$E44,".",'Formulario PPGR5'!$F44))</f>
        <v/>
      </c>
      <c r="C44" s="204" t="str">
        <f>IF('Formulario PPGR5'!$G44="","",'Formulario PPGR1'!#REF!)</f>
        <v/>
      </c>
      <c r="D44" s="204" t="str">
        <f>IF('Formulario PPGR5'!$G44="","",'Formulario PPGR1'!#REF!)</f>
        <v/>
      </c>
      <c r="E44" s="204" t="str">
        <f>IF('Formulario PPGR5'!$G44="","",'Formulario PPGR1'!#REF!)</f>
        <v/>
      </c>
      <c r="F44" s="204" t="str">
        <f>IF('Formulario PPGR5'!$G44="","",'Formulario PPGR1'!#REF!)</f>
        <v/>
      </c>
      <c r="G44" s="191"/>
      <c r="H44" s="206"/>
      <c r="I44" s="207" t="s">
        <v>2490</v>
      </c>
      <c r="J44" s="206"/>
      <c r="K44" s="206"/>
      <c r="L44" s="206"/>
      <c r="M44" s="208"/>
      <c r="N44" s="208"/>
      <c r="O44" s="209"/>
      <c r="P44" s="209"/>
      <c r="Q44" s="193"/>
      <c r="R44" s="193"/>
      <c r="S44" s="180"/>
      <c r="T44" s="180"/>
      <c r="U44" s="198"/>
      <c r="V44" s="213"/>
      <c r="W44" s="213"/>
    </row>
    <row r="45" spans="2:23">
      <c r="B45" s="204" t="str">
        <f>IF('Formulario PPGR5'!$G45="","",CONCATENATE('Formulario PPGR5'!$C45,".",'Formulario PPGR5'!$D45,".",'Formulario PPGR5'!$E45,".",'Formulario PPGR5'!$F45))</f>
        <v/>
      </c>
      <c r="C45" s="204" t="str">
        <f>IF('Formulario PPGR5'!$G45="","",'Formulario PPGR1'!#REF!)</f>
        <v/>
      </c>
      <c r="D45" s="204" t="str">
        <f>IF('Formulario PPGR5'!$G45="","",'Formulario PPGR1'!#REF!)</f>
        <v/>
      </c>
      <c r="E45" s="204" t="str">
        <f>IF('Formulario PPGR5'!$G45="","",'Formulario PPGR1'!#REF!)</f>
        <v/>
      </c>
      <c r="F45" s="204" t="str">
        <f>IF('Formulario PPGR5'!$G45="","",'Formulario PPGR1'!#REF!)</f>
        <v/>
      </c>
      <c r="G45" s="191"/>
      <c r="H45" s="206"/>
      <c r="I45" s="207" t="s">
        <v>2490</v>
      </c>
      <c r="J45" s="206"/>
      <c r="K45" s="206"/>
      <c r="L45" s="191"/>
      <c r="M45" s="208"/>
      <c r="N45" s="208"/>
      <c r="O45" s="209"/>
      <c r="P45" s="209"/>
      <c r="Q45" s="193"/>
      <c r="R45" s="193"/>
      <c r="S45" s="193"/>
      <c r="T45" s="180"/>
      <c r="U45" s="180"/>
      <c r="V45" s="198"/>
      <c r="W45" s="213"/>
    </row>
    <row r="46" spans="2:23">
      <c r="B46" s="204" t="str">
        <f>IF('Formulario PPGR5'!$G46="","",CONCATENATE('Formulario PPGR5'!$C46,".",'Formulario PPGR5'!$D46,".",'Formulario PPGR5'!$E46,".",'Formulario PPGR5'!$F46))</f>
        <v/>
      </c>
      <c r="C46" s="204" t="str">
        <f>IF('Formulario PPGR5'!$G46="","",'Formulario PPGR1'!#REF!)</f>
        <v/>
      </c>
      <c r="D46" s="204" t="str">
        <f>IF('Formulario PPGR5'!$G46="","",'Formulario PPGR1'!#REF!)</f>
        <v/>
      </c>
      <c r="E46" s="204" t="str">
        <f>IF('Formulario PPGR5'!$G46="","",'Formulario PPGR1'!#REF!)</f>
        <v/>
      </c>
      <c r="F46" s="204" t="str">
        <f>IF('Formulario PPGR5'!$G46="","",'Formulario PPGR1'!#REF!)</f>
        <v/>
      </c>
      <c r="G46" s="191"/>
      <c r="H46" s="206"/>
      <c r="I46" s="207" t="s">
        <v>2490</v>
      </c>
      <c r="J46" s="206"/>
      <c r="K46" s="206"/>
      <c r="L46" s="191"/>
      <c r="M46" s="208"/>
      <c r="N46" s="208"/>
      <c r="O46" s="209"/>
      <c r="P46" s="209"/>
      <c r="Q46" s="193"/>
      <c r="R46" s="193"/>
      <c r="S46" s="193"/>
      <c r="T46" s="180"/>
      <c r="U46" s="180"/>
      <c r="V46" s="198"/>
      <c r="W46" s="213"/>
    </row>
    <row r="47" spans="2:23">
      <c r="B47" s="204" t="str">
        <f>IF('Formulario PPGR5'!$G47="","",CONCATENATE('Formulario PPGR5'!$C47,".",'Formulario PPGR5'!$D47,".",'Formulario PPGR5'!$E47,".",'Formulario PPGR5'!$F47))</f>
        <v/>
      </c>
      <c r="C47" s="204" t="str">
        <f>IF('Formulario PPGR5'!$G47="","",'Formulario PPGR1'!#REF!)</f>
        <v/>
      </c>
      <c r="D47" s="204" t="str">
        <f>IF('Formulario PPGR5'!$G47="","",'Formulario PPGR1'!#REF!)</f>
        <v/>
      </c>
      <c r="E47" s="204" t="str">
        <f>IF('Formulario PPGR5'!$G47="","",'Formulario PPGR1'!#REF!)</f>
        <v/>
      </c>
      <c r="F47" s="204" t="str">
        <f>IF('Formulario PPGR5'!$G47="","",'Formulario PPGR1'!#REF!)</f>
        <v/>
      </c>
      <c r="G47" s="191"/>
      <c r="H47" s="206"/>
      <c r="I47" s="207" t="s">
        <v>2490</v>
      </c>
      <c r="J47" s="206"/>
      <c r="K47" s="206"/>
      <c r="L47" s="191"/>
      <c r="M47" s="208"/>
      <c r="N47" s="208"/>
      <c r="O47" s="209"/>
      <c r="P47" s="209"/>
      <c r="Q47" s="193"/>
      <c r="R47" s="193"/>
      <c r="S47" s="193"/>
      <c r="T47" s="180"/>
      <c r="U47" s="180"/>
      <c r="V47" s="198"/>
      <c r="W47" s="213"/>
    </row>
    <row r="48" spans="2:23">
      <c r="B48" s="204" t="str">
        <f>IF('Formulario PPGR5'!$G48="","",CONCATENATE('Formulario PPGR5'!$C48,".",'Formulario PPGR5'!$D48,".",'Formulario PPGR5'!$E48,".",'Formulario PPGR5'!$F48))</f>
        <v/>
      </c>
      <c r="C48" s="204" t="str">
        <f>IF('Formulario PPGR5'!$G48="","",'Formulario PPGR1'!#REF!)</f>
        <v/>
      </c>
      <c r="D48" s="204" t="str">
        <f>IF('Formulario PPGR5'!$G48="","",'Formulario PPGR1'!#REF!)</f>
        <v/>
      </c>
      <c r="E48" s="204" t="str">
        <f>IF('Formulario PPGR5'!$G48="","",'Formulario PPGR1'!#REF!)</f>
        <v/>
      </c>
      <c r="F48" s="204" t="str">
        <f>IF('Formulario PPGR5'!$G48="","",'Formulario PPGR1'!#REF!)</f>
        <v/>
      </c>
      <c r="G48" s="191"/>
      <c r="H48" s="206"/>
      <c r="I48" s="207" t="s">
        <v>2490</v>
      </c>
      <c r="J48" s="206"/>
      <c r="K48" s="206"/>
      <c r="L48" s="191"/>
      <c r="M48" s="208"/>
      <c r="N48" s="208"/>
      <c r="O48" s="209"/>
      <c r="P48" s="209"/>
      <c r="Q48" s="193"/>
      <c r="R48" s="193"/>
      <c r="S48" s="193"/>
      <c r="T48" s="180"/>
      <c r="U48" s="180"/>
      <c r="V48" s="198"/>
      <c r="W48" s="213"/>
    </row>
    <row r="49" spans="2:23">
      <c r="B49" s="204" t="str">
        <f>IF('Formulario PPGR5'!$G49="","",CONCATENATE('Formulario PPGR5'!$C49,".",'Formulario PPGR5'!$D49,".",'Formulario PPGR5'!$E49,".",'Formulario PPGR5'!$F49))</f>
        <v/>
      </c>
      <c r="C49" s="204" t="str">
        <f>IF('Formulario PPGR5'!$G49="","",'Formulario PPGR1'!#REF!)</f>
        <v/>
      </c>
      <c r="D49" s="204" t="str">
        <f>IF('Formulario PPGR5'!$G49="","",'Formulario PPGR1'!#REF!)</f>
        <v/>
      </c>
      <c r="E49" s="204" t="str">
        <f>IF('Formulario PPGR5'!$G49="","",'Formulario PPGR1'!#REF!)</f>
        <v/>
      </c>
      <c r="F49" s="204" t="str">
        <f>IF('Formulario PPGR5'!$G49="","",'Formulario PPGR1'!#REF!)</f>
        <v/>
      </c>
      <c r="G49" s="191"/>
      <c r="H49" s="206"/>
      <c r="I49" s="207" t="s">
        <v>2490</v>
      </c>
      <c r="J49" s="206"/>
      <c r="K49" s="206"/>
      <c r="L49" s="191"/>
      <c r="M49" s="208"/>
      <c r="N49" s="208"/>
      <c r="O49" s="209"/>
      <c r="P49" s="209"/>
      <c r="Q49" s="193"/>
      <c r="R49" s="193"/>
      <c r="S49" s="193"/>
      <c r="T49" s="180"/>
      <c r="U49" s="180"/>
      <c r="V49" s="198"/>
      <c r="W49" s="213"/>
    </row>
    <row r="50" spans="2:23">
      <c r="B50" s="204" t="str">
        <f>IF('Formulario PPGR5'!$G50="","",CONCATENATE('Formulario PPGR5'!$C50,".",'Formulario PPGR5'!$D50,".",'Formulario PPGR5'!$E50,".",'Formulario PPGR5'!$F50))</f>
        <v/>
      </c>
      <c r="C50" s="204" t="str">
        <f>IF('Formulario PPGR5'!$G50="","",'Formulario PPGR1'!#REF!)</f>
        <v/>
      </c>
      <c r="D50" s="204" t="str">
        <f>IF('Formulario PPGR5'!$G50="","",'Formulario PPGR1'!#REF!)</f>
        <v/>
      </c>
      <c r="E50" s="204" t="str">
        <f>IF('Formulario PPGR5'!$G50="","",'Formulario PPGR1'!#REF!)</f>
        <v/>
      </c>
      <c r="F50" s="204" t="str">
        <f>IF('Formulario PPGR5'!$G50="","",'Formulario PPGR1'!#REF!)</f>
        <v/>
      </c>
      <c r="G50" s="191"/>
      <c r="H50" s="206"/>
      <c r="I50" s="207" t="s">
        <v>2490</v>
      </c>
      <c r="J50" s="206"/>
      <c r="K50" s="206"/>
      <c r="L50" s="191"/>
      <c r="M50" s="208"/>
      <c r="N50" s="208"/>
      <c r="O50" s="209"/>
      <c r="P50" s="209"/>
      <c r="Q50" s="193"/>
      <c r="R50" s="193"/>
      <c r="S50" s="193"/>
      <c r="T50" s="180"/>
      <c r="U50" s="180"/>
      <c r="V50" s="198"/>
      <c r="W50" s="213"/>
    </row>
    <row r="51" spans="2:23">
      <c r="B51" s="204" t="str">
        <f>IF('Formulario PPGR5'!$G51="","",CONCATENATE('Formulario PPGR5'!$C51,".",'Formulario PPGR5'!$D51,".",'Formulario PPGR5'!$E51,".",'Formulario PPGR5'!$F51))</f>
        <v/>
      </c>
      <c r="C51" s="204" t="str">
        <f>IF('Formulario PPGR5'!$G51="","",'Formulario PPGR1'!#REF!)</f>
        <v/>
      </c>
      <c r="D51" s="204" t="str">
        <f>IF('Formulario PPGR5'!$G51="","",'Formulario PPGR1'!#REF!)</f>
        <v/>
      </c>
      <c r="E51" s="204" t="str">
        <f>IF('Formulario PPGR5'!$G51="","",'Formulario PPGR1'!#REF!)</f>
        <v/>
      </c>
      <c r="F51" s="204" t="str">
        <f>IF('Formulario PPGR5'!$G51="","",'Formulario PPGR1'!#REF!)</f>
        <v/>
      </c>
      <c r="G51" s="191"/>
      <c r="H51" s="206"/>
      <c r="I51" s="207" t="s">
        <v>2490</v>
      </c>
      <c r="J51" s="206"/>
      <c r="K51" s="206"/>
      <c r="L51" s="191"/>
      <c r="M51" s="208"/>
      <c r="N51" s="208"/>
      <c r="O51" s="209"/>
      <c r="P51" s="209"/>
      <c r="Q51" s="193"/>
      <c r="R51" s="193"/>
      <c r="S51" s="193"/>
      <c r="T51" s="180"/>
      <c r="U51" s="180"/>
      <c r="V51" s="198"/>
      <c r="W51" s="213"/>
    </row>
    <row r="52" spans="2:23">
      <c r="B52" s="204" t="str">
        <f>IF('Formulario PPGR5'!$G52="","",CONCATENATE('Formulario PPGR5'!$C52,".",'Formulario PPGR5'!$D52,".",'Formulario PPGR5'!$E52,".",'Formulario PPGR5'!$F52))</f>
        <v/>
      </c>
      <c r="C52" s="204" t="str">
        <f>IF('Formulario PPGR5'!$G52="","",'Formulario PPGR1'!#REF!)</f>
        <v/>
      </c>
      <c r="D52" s="204" t="str">
        <f>IF('Formulario PPGR5'!$G52="","",'Formulario PPGR1'!#REF!)</f>
        <v/>
      </c>
      <c r="E52" s="204" t="str">
        <f>IF('Formulario PPGR5'!$G52="","",'Formulario PPGR1'!#REF!)</f>
        <v/>
      </c>
      <c r="F52" s="204" t="str">
        <f>IF('Formulario PPGR5'!$G52="","",'Formulario PPGR1'!#REF!)</f>
        <v/>
      </c>
      <c r="G52" s="191"/>
      <c r="H52" s="206"/>
      <c r="I52" s="207" t="s">
        <v>2490</v>
      </c>
      <c r="J52" s="206"/>
      <c r="K52" s="206"/>
      <c r="L52" s="191"/>
      <c r="M52" s="208"/>
      <c r="N52" s="208"/>
      <c r="O52" s="209"/>
      <c r="P52" s="209"/>
      <c r="Q52" s="193"/>
      <c r="R52" s="193"/>
      <c r="S52" s="193"/>
      <c r="T52" s="180"/>
      <c r="U52" s="180"/>
      <c r="V52" s="198"/>
      <c r="W52" s="213"/>
    </row>
    <row r="53" spans="2:23">
      <c r="B53" s="204" t="str">
        <f>IF('Formulario PPGR5'!$G53="","",CONCATENATE('Formulario PPGR5'!$C53,".",'Formulario PPGR5'!$D53,".",'Formulario PPGR5'!$E53,".",'Formulario PPGR5'!$F53))</f>
        <v/>
      </c>
      <c r="C53" s="204" t="str">
        <f>IF('Formulario PPGR5'!$G53="","",'Formulario PPGR1'!#REF!)</f>
        <v/>
      </c>
      <c r="D53" s="204" t="str">
        <f>IF('Formulario PPGR5'!$G53="","",'Formulario PPGR1'!#REF!)</f>
        <v/>
      </c>
      <c r="E53" s="204" t="str">
        <f>IF('Formulario PPGR5'!$G53="","",'Formulario PPGR1'!#REF!)</f>
        <v/>
      </c>
      <c r="F53" s="204" t="str">
        <f>IF('Formulario PPGR5'!$G53="","",'Formulario PPGR1'!#REF!)</f>
        <v/>
      </c>
      <c r="G53" s="191"/>
      <c r="H53" s="206"/>
      <c r="I53" s="207" t="s">
        <v>2490</v>
      </c>
      <c r="J53" s="206"/>
      <c r="K53" s="206"/>
      <c r="L53" s="191"/>
      <c r="M53" s="208"/>
      <c r="N53" s="208"/>
      <c r="O53" s="209"/>
      <c r="P53" s="209"/>
      <c r="Q53" s="193"/>
      <c r="R53" s="193"/>
      <c r="S53" s="193"/>
      <c r="T53" s="180"/>
      <c r="U53" s="180"/>
      <c r="V53" s="198"/>
      <c r="W53" s="213"/>
    </row>
    <row r="54" spans="2:23">
      <c r="B54" s="204" t="str">
        <f>IF('Formulario PPGR5'!$G54="","",CONCATENATE('Formulario PPGR5'!$C54,".",'Formulario PPGR5'!$D54,".",'Formulario PPGR5'!$E54,".",'Formulario PPGR5'!$F54))</f>
        <v/>
      </c>
      <c r="C54" s="204" t="str">
        <f>IF('Formulario PPGR5'!$G54="","",'Formulario PPGR1'!#REF!)</f>
        <v/>
      </c>
      <c r="D54" s="204" t="str">
        <f>IF('Formulario PPGR5'!$G54="","",'Formulario PPGR1'!#REF!)</f>
        <v/>
      </c>
      <c r="E54" s="204" t="str">
        <f>IF('Formulario PPGR5'!$G54="","",'Formulario PPGR1'!#REF!)</f>
        <v/>
      </c>
      <c r="F54" s="204" t="str">
        <f>IF('Formulario PPGR5'!$G54="","",'Formulario PPGR1'!#REF!)</f>
        <v/>
      </c>
      <c r="G54" s="191"/>
      <c r="H54" s="206"/>
      <c r="I54" s="207" t="s">
        <v>2490</v>
      </c>
      <c r="J54" s="206"/>
      <c r="K54" s="206"/>
      <c r="L54" s="191"/>
      <c r="M54" s="208"/>
      <c r="N54" s="208"/>
      <c r="O54" s="209"/>
      <c r="P54" s="209"/>
      <c r="Q54" s="193"/>
      <c r="R54" s="193"/>
      <c r="S54" s="193"/>
      <c r="T54" s="180"/>
      <c r="U54" s="180"/>
      <c r="V54" s="198"/>
      <c r="W54" s="213"/>
    </row>
    <row r="55" spans="2:23">
      <c r="B55" s="204" t="str">
        <f>IF('Formulario PPGR5'!$G55="","",CONCATENATE('Formulario PPGR5'!$C55,".",'Formulario PPGR5'!$D55,".",'Formulario PPGR5'!$E55,".",'Formulario PPGR5'!$F55))</f>
        <v/>
      </c>
      <c r="C55" s="204" t="str">
        <f>IF('Formulario PPGR5'!$G55="","",'Formulario PPGR1'!#REF!)</f>
        <v/>
      </c>
      <c r="D55" s="204" t="str">
        <f>IF('Formulario PPGR5'!$G55="","",'Formulario PPGR1'!#REF!)</f>
        <v/>
      </c>
      <c r="E55" s="204" t="str">
        <f>IF('Formulario PPGR5'!$G55="","",'Formulario PPGR1'!#REF!)</f>
        <v/>
      </c>
      <c r="F55" s="204" t="str">
        <f>IF('Formulario PPGR5'!$G55="","",'Formulario PPGR1'!#REF!)</f>
        <v/>
      </c>
      <c r="G55" s="191"/>
      <c r="H55" s="206"/>
      <c r="I55" s="207" t="s">
        <v>2490</v>
      </c>
      <c r="J55" s="206"/>
      <c r="K55" s="206"/>
      <c r="L55" s="191"/>
      <c r="M55" s="208"/>
      <c r="N55" s="208"/>
      <c r="O55" s="209"/>
      <c r="P55" s="209"/>
      <c r="Q55" s="193"/>
      <c r="R55" s="193"/>
      <c r="S55" s="193"/>
      <c r="T55" s="180"/>
      <c r="U55" s="180"/>
      <c r="V55" s="198"/>
      <c r="W55" s="213"/>
    </row>
    <row r="56" spans="2:23">
      <c r="B56" s="204" t="str">
        <f>IF('Formulario PPGR5'!$G56="","",CONCATENATE('Formulario PPGR5'!$C56,".",'Formulario PPGR5'!$D56,".",'Formulario PPGR5'!$E56,".",'Formulario PPGR5'!$F56))</f>
        <v/>
      </c>
      <c r="C56" s="204" t="str">
        <f>IF('Formulario PPGR5'!$G56="","",'Formulario PPGR1'!#REF!)</f>
        <v/>
      </c>
      <c r="D56" s="204" t="str">
        <f>IF('Formulario PPGR5'!$G56="","",'Formulario PPGR1'!#REF!)</f>
        <v/>
      </c>
      <c r="E56" s="204" t="str">
        <f>IF('Formulario PPGR5'!$G56="","",'Formulario PPGR1'!#REF!)</f>
        <v/>
      </c>
      <c r="F56" s="204" t="str">
        <f>IF('Formulario PPGR5'!$G56="","",'Formulario PPGR1'!#REF!)</f>
        <v/>
      </c>
      <c r="G56" s="191"/>
      <c r="H56" s="206"/>
      <c r="I56" s="207" t="s">
        <v>2490</v>
      </c>
      <c r="J56" s="206"/>
      <c r="K56" s="206"/>
      <c r="L56" s="191"/>
      <c r="M56" s="208"/>
      <c r="N56" s="208"/>
      <c r="O56" s="209"/>
      <c r="P56" s="209"/>
      <c r="Q56" s="193"/>
      <c r="R56" s="193"/>
      <c r="S56" s="193"/>
      <c r="T56" s="180"/>
      <c r="U56" s="180"/>
      <c r="V56" s="198"/>
      <c r="W56" s="213"/>
    </row>
    <row r="57" spans="2:23">
      <c r="B57" s="204" t="str">
        <f>IF('Formulario PPGR5'!$G57="","",CONCATENATE('Formulario PPGR5'!$C57,".",'Formulario PPGR5'!$D57,".",'Formulario PPGR5'!$E57,".",'Formulario PPGR5'!$F57))</f>
        <v/>
      </c>
      <c r="C57" s="204" t="str">
        <f>IF('Formulario PPGR5'!$G57="","",'Formulario PPGR1'!#REF!)</f>
        <v/>
      </c>
      <c r="D57" s="204" t="str">
        <f>IF('Formulario PPGR5'!$G57="","",'Formulario PPGR1'!#REF!)</f>
        <v/>
      </c>
      <c r="E57" s="204" t="str">
        <f>IF('Formulario PPGR5'!$G57="","",'Formulario PPGR1'!#REF!)</f>
        <v/>
      </c>
      <c r="F57" s="204" t="str">
        <f>IF('Formulario PPGR5'!$G57="","",'Formulario PPGR1'!#REF!)</f>
        <v/>
      </c>
      <c r="G57" s="191"/>
      <c r="H57" s="206"/>
      <c r="I57" s="207" t="s">
        <v>2490</v>
      </c>
      <c r="J57" s="206"/>
      <c r="K57" s="206"/>
      <c r="L57" s="191"/>
      <c r="M57" s="208"/>
      <c r="N57" s="208"/>
      <c r="O57" s="209"/>
      <c r="P57" s="209"/>
      <c r="Q57" s="193"/>
      <c r="R57" s="193"/>
      <c r="S57" s="193"/>
      <c r="T57" s="180"/>
      <c r="U57" s="180"/>
      <c r="V57" s="198"/>
      <c r="W57" s="213"/>
    </row>
    <row r="58" spans="2:23">
      <c r="B58" s="204" t="str">
        <f>IF('Formulario PPGR5'!$G58="","",CONCATENATE('Formulario PPGR5'!$C58,".",'Formulario PPGR5'!$D58,".",'Formulario PPGR5'!$E58,".",'Formulario PPGR5'!$F58))</f>
        <v/>
      </c>
      <c r="C58" s="204" t="str">
        <f>IF('Formulario PPGR5'!$G58="","",'Formulario PPGR1'!#REF!)</f>
        <v/>
      </c>
      <c r="D58" s="204" t="str">
        <f>IF('Formulario PPGR5'!$G58="","",'Formulario PPGR1'!#REF!)</f>
        <v/>
      </c>
      <c r="E58" s="204" t="str">
        <f>IF('Formulario PPGR5'!$G58="","",'Formulario PPGR1'!#REF!)</f>
        <v/>
      </c>
      <c r="F58" s="204" t="str">
        <f>IF('Formulario PPGR5'!$G58="","",'Formulario PPGR1'!#REF!)</f>
        <v/>
      </c>
      <c r="G58" s="191"/>
      <c r="H58" s="206"/>
      <c r="I58" s="207" t="s">
        <v>2490</v>
      </c>
      <c r="J58" s="206"/>
      <c r="K58" s="206"/>
      <c r="L58" s="191"/>
      <c r="M58" s="208"/>
      <c r="N58" s="208"/>
      <c r="O58" s="209"/>
      <c r="P58" s="209"/>
      <c r="Q58" s="193"/>
      <c r="R58" s="193"/>
      <c r="S58" s="193"/>
      <c r="T58" s="180"/>
      <c r="U58" s="180"/>
      <c r="V58" s="198"/>
      <c r="W58" s="213"/>
    </row>
    <row r="59" spans="2:23">
      <c r="B59" s="204" t="str">
        <f>IF('Formulario PPGR5'!$G59="","",CONCATENATE('Formulario PPGR5'!$C59,".",'Formulario PPGR5'!$D59,".",'Formulario PPGR5'!$E59,".",'Formulario PPGR5'!$F59))</f>
        <v/>
      </c>
      <c r="C59" s="204" t="str">
        <f>IF('Formulario PPGR5'!$G59="","",'Formulario PPGR1'!#REF!)</f>
        <v/>
      </c>
      <c r="D59" s="204" t="str">
        <f>IF('Formulario PPGR5'!$G59="","",'Formulario PPGR1'!#REF!)</f>
        <v/>
      </c>
      <c r="E59" s="204" t="str">
        <f>IF('Formulario PPGR5'!$G59="","",'Formulario PPGR1'!#REF!)</f>
        <v/>
      </c>
      <c r="F59" s="204" t="str">
        <f>IF('Formulario PPGR5'!$G59="","",'Formulario PPGR1'!#REF!)</f>
        <v/>
      </c>
      <c r="G59" s="191"/>
      <c r="H59" s="206"/>
      <c r="I59" s="207" t="s">
        <v>2490</v>
      </c>
      <c r="J59" s="206"/>
      <c r="K59" s="206"/>
      <c r="L59" s="191"/>
      <c r="M59" s="208"/>
      <c r="N59" s="208"/>
      <c r="O59" s="209"/>
      <c r="P59" s="209"/>
      <c r="Q59" s="193"/>
      <c r="R59" s="193"/>
      <c r="S59" s="193"/>
      <c r="T59" s="180"/>
      <c r="U59" s="180"/>
      <c r="V59" s="198"/>
      <c r="W59" s="213"/>
    </row>
    <row r="60" spans="2:23">
      <c r="B60" s="204" t="str">
        <f>IF('Formulario PPGR5'!$G60="","",CONCATENATE('Formulario PPGR5'!$C60,".",'Formulario PPGR5'!$D60,".",'Formulario PPGR5'!$E60,".",'Formulario PPGR5'!$F60))</f>
        <v/>
      </c>
      <c r="C60" s="204" t="str">
        <f>IF('Formulario PPGR5'!$G60="","",'Formulario PPGR1'!#REF!)</f>
        <v/>
      </c>
      <c r="D60" s="204" t="str">
        <f>IF('Formulario PPGR5'!$G60="","",'Formulario PPGR1'!#REF!)</f>
        <v/>
      </c>
      <c r="E60" s="204" t="str">
        <f>IF('Formulario PPGR5'!$G60="","",'Formulario PPGR1'!#REF!)</f>
        <v/>
      </c>
      <c r="F60" s="204" t="str">
        <f>IF('Formulario PPGR5'!$G60="","",'Formulario PPGR1'!#REF!)</f>
        <v/>
      </c>
      <c r="G60" s="191"/>
      <c r="H60" s="206"/>
      <c r="I60" s="207" t="s">
        <v>2490</v>
      </c>
      <c r="J60" s="206"/>
      <c r="K60" s="206"/>
      <c r="L60" s="191"/>
      <c r="M60" s="208"/>
      <c r="N60" s="208"/>
      <c r="O60" s="209"/>
      <c r="P60" s="209"/>
      <c r="Q60" s="193"/>
      <c r="R60" s="193"/>
      <c r="S60" s="193"/>
      <c r="T60" s="180"/>
      <c r="U60" s="180"/>
      <c r="V60" s="198"/>
      <c r="W60" s="213"/>
    </row>
    <row r="61" spans="2:23">
      <c r="B61" s="204" t="str">
        <f>IF('Formulario PPGR5'!$G61="","",CONCATENATE('Formulario PPGR5'!$C61,".",'Formulario PPGR5'!$D61,".",'Formulario PPGR5'!$E61,".",'Formulario PPGR5'!$F61))</f>
        <v/>
      </c>
      <c r="C61" s="204" t="str">
        <f>IF('Formulario PPGR5'!$G61="","",'Formulario PPGR1'!#REF!)</f>
        <v/>
      </c>
      <c r="D61" s="204" t="str">
        <f>IF('Formulario PPGR5'!$G61="","",'Formulario PPGR1'!#REF!)</f>
        <v/>
      </c>
      <c r="E61" s="204" t="str">
        <f>IF('Formulario PPGR5'!$G61="","",'Formulario PPGR1'!#REF!)</f>
        <v/>
      </c>
      <c r="F61" s="204" t="str">
        <f>IF('Formulario PPGR5'!$G61="","",'Formulario PPGR1'!#REF!)</f>
        <v/>
      </c>
      <c r="G61" s="191"/>
      <c r="H61" s="206"/>
      <c r="I61" s="207" t="s">
        <v>2490</v>
      </c>
      <c r="J61" s="206"/>
      <c r="K61" s="206"/>
      <c r="L61" s="191"/>
      <c r="M61" s="208"/>
      <c r="N61" s="208"/>
      <c r="O61" s="209"/>
      <c r="P61" s="209"/>
      <c r="Q61" s="193"/>
      <c r="R61" s="193"/>
      <c r="S61" s="193"/>
      <c r="T61" s="180"/>
      <c r="U61" s="180"/>
      <c r="V61" s="198"/>
      <c r="W61" s="213"/>
    </row>
    <row r="62" spans="2:23">
      <c r="B62" s="204" t="str">
        <f>IF('Formulario PPGR5'!$G62="","",CONCATENATE('Formulario PPGR5'!$C62,".",'Formulario PPGR5'!$D62,".",'Formulario PPGR5'!$E62,".",'Formulario PPGR5'!$F62))</f>
        <v/>
      </c>
      <c r="C62" s="204" t="str">
        <f>IF('Formulario PPGR5'!$G62="","",'Formulario PPGR1'!#REF!)</f>
        <v/>
      </c>
      <c r="D62" s="204" t="str">
        <f>IF('Formulario PPGR5'!$G62="","",'Formulario PPGR1'!#REF!)</f>
        <v/>
      </c>
      <c r="E62" s="204" t="str">
        <f>IF('Formulario PPGR5'!$G62="","",'Formulario PPGR1'!#REF!)</f>
        <v/>
      </c>
      <c r="F62" s="204" t="str">
        <f>IF('Formulario PPGR5'!$G62="","",'Formulario PPGR1'!#REF!)</f>
        <v/>
      </c>
      <c r="G62" s="191"/>
      <c r="H62" s="206"/>
      <c r="I62" s="207" t="s">
        <v>2490</v>
      </c>
      <c r="J62" s="206"/>
      <c r="K62" s="206"/>
      <c r="L62" s="191"/>
      <c r="M62" s="208"/>
      <c r="N62" s="208"/>
      <c r="O62" s="209"/>
      <c r="P62" s="209"/>
      <c r="Q62" s="193"/>
      <c r="R62" s="193"/>
      <c r="S62" s="193"/>
      <c r="T62" s="180"/>
      <c r="U62" s="180"/>
      <c r="V62" s="198"/>
      <c r="W62" s="213"/>
    </row>
    <row r="63" spans="2:23">
      <c r="B63" s="204" t="str">
        <f>IF('Formulario PPGR5'!$G63="","",CONCATENATE('Formulario PPGR5'!$C63,".",'Formulario PPGR5'!$D63,".",'Formulario PPGR5'!$E63,".",'Formulario PPGR5'!$F63))</f>
        <v/>
      </c>
      <c r="C63" s="204" t="str">
        <f>IF('Formulario PPGR5'!$G63="","",'Formulario PPGR1'!#REF!)</f>
        <v/>
      </c>
      <c r="D63" s="204" t="str">
        <f>IF('Formulario PPGR5'!$G63="","",'Formulario PPGR1'!#REF!)</f>
        <v/>
      </c>
      <c r="E63" s="204" t="str">
        <f>IF('Formulario PPGR5'!$G63="","",'Formulario PPGR1'!#REF!)</f>
        <v/>
      </c>
      <c r="F63" s="204" t="str">
        <f>IF('Formulario PPGR5'!$G63="","",'Formulario PPGR1'!#REF!)</f>
        <v/>
      </c>
      <c r="G63" s="191"/>
      <c r="H63" s="206"/>
      <c r="I63" s="207" t="s">
        <v>2490</v>
      </c>
      <c r="J63" s="206"/>
      <c r="K63" s="206"/>
      <c r="L63" s="191"/>
      <c r="M63" s="208"/>
      <c r="N63" s="208"/>
      <c r="O63" s="209"/>
      <c r="P63" s="209"/>
      <c r="Q63" s="193"/>
      <c r="R63" s="193"/>
      <c r="S63" s="193"/>
      <c r="T63" s="180"/>
      <c r="U63" s="180"/>
      <c r="V63" s="198"/>
      <c r="W63" s="213"/>
    </row>
    <row r="64" spans="2:23">
      <c r="B64" s="204" t="str">
        <f>IF('Formulario PPGR5'!$G64="","",CONCATENATE('Formulario PPGR5'!$C64,".",'Formulario PPGR5'!$D64,".",'Formulario PPGR5'!$E64,".",'Formulario PPGR5'!$F64))</f>
        <v/>
      </c>
      <c r="C64" s="204" t="str">
        <f>IF('Formulario PPGR5'!$G64="","",'Formulario PPGR1'!#REF!)</f>
        <v/>
      </c>
      <c r="D64" s="204" t="str">
        <f>IF('Formulario PPGR5'!$G64="","",'Formulario PPGR1'!#REF!)</f>
        <v/>
      </c>
      <c r="E64" s="204" t="str">
        <f>IF('Formulario PPGR5'!$G64="","",'Formulario PPGR1'!#REF!)</f>
        <v/>
      </c>
      <c r="F64" s="204" t="str">
        <f>IF('Formulario PPGR5'!$G64="","",'Formulario PPGR1'!#REF!)</f>
        <v/>
      </c>
      <c r="G64" s="191"/>
      <c r="H64" s="206"/>
      <c r="I64" s="207" t="s">
        <v>2490</v>
      </c>
      <c r="J64" s="206"/>
      <c r="K64" s="206"/>
      <c r="L64" s="191"/>
      <c r="M64" s="208"/>
      <c r="N64" s="208"/>
      <c r="O64" s="209"/>
      <c r="P64" s="209"/>
      <c r="Q64" s="193"/>
      <c r="R64" s="193"/>
      <c r="S64" s="193"/>
      <c r="T64" s="180"/>
      <c r="U64" s="180"/>
      <c r="V64" s="198"/>
      <c r="W64" s="213"/>
    </row>
    <row r="65" spans="2:23">
      <c r="B65" s="204" t="str">
        <f>IF('Formulario PPGR5'!$G65="","",CONCATENATE('Formulario PPGR5'!$C65,".",'Formulario PPGR5'!$D65,".",'Formulario PPGR5'!$E65,".",'Formulario PPGR5'!$F65))</f>
        <v/>
      </c>
      <c r="C65" s="204" t="str">
        <f>IF('Formulario PPGR5'!$G65="","",'Formulario PPGR1'!#REF!)</f>
        <v/>
      </c>
      <c r="D65" s="204" t="str">
        <f>IF('Formulario PPGR5'!$G65="","",'Formulario PPGR1'!#REF!)</f>
        <v/>
      </c>
      <c r="E65" s="204" t="str">
        <f>IF('Formulario PPGR5'!$G65="","",'Formulario PPGR1'!#REF!)</f>
        <v/>
      </c>
      <c r="F65" s="204" t="str">
        <f>IF('Formulario PPGR5'!$G65="","",'Formulario PPGR1'!#REF!)</f>
        <v/>
      </c>
      <c r="G65" s="191"/>
      <c r="H65" s="206"/>
      <c r="I65" s="207" t="s">
        <v>2490</v>
      </c>
      <c r="J65" s="206"/>
      <c r="K65" s="206"/>
      <c r="L65" s="191"/>
      <c r="M65" s="208"/>
      <c r="N65" s="208"/>
      <c r="O65" s="209"/>
      <c r="P65" s="209"/>
      <c r="Q65" s="193"/>
      <c r="R65" s="193"/>
      <c r="S65" s="193"/>
      <c r="T65" s="180"/>
      <c r="U65" s="180"/>
      <c r="V65" s="198"/>
      <c r="W65" s="213"/>
    </row>
    <row r="66" spans="2:23">
      <c r="B66" s="204" t="str">
        <f>IF('Formulario PPGR5'!$G66="","",CONCATENATE('Formulario PPGR5'!$C66,".",'Formulario PPGR5'!$D66,".",'Formulario PPGR5'!$E66,".",'Formulario PPGR5'!$F66))</f>
        <v/>
      </c>
      <c r="C66" s="204" t="str">
        <f>IF('Formulario PPGR5'!$G66="","",'Formulario PPGR1'!#REF!)</f>
        <v/>
      </c>
      <c r="D66" s="204" t="str">
        <f>IF('Formulario PPGR5'!$G66="","",'Formulario PPGR1'!#REF!)</f>
        <v/>
      </c>
      <c r="E66" s="204" t="str">
        <f>IF('Formulario PPGR5'!$G66="","",'Formulario PPGR1'!#REF!)</f>
        <v/>
      </c>
      <c r="F66" s="204" t="str">
        <f>IF('Formulario PPGR5'!$G66="","",'Formulario PPGR1'!#REF!)</f>
        <v/>
      </c>
      <c r="G66" s="191"/>
      <c r="H66" s="206"/>
      <c r="I66" s="207" t="s">
        <v>2490</v>
      </c>
      <c r="J66" s="206"/>
      <c r="K66" s="206"/>
      <c r="L66" s="191"/>
      <c r="M66" s="208"/>
      <c r="N66" s="208"/>
      <c r="O66" s="209"/>
      <c r="P66" s="209"/>
      <c r="Q66" s="193"/>
      <c r="R66" s="193"/>
      <c r="S66" s="193"/>
      <c r="T66" s="180"/>
      <c r="U66" s="180"/>
      <c r="V66" s="198"/>
      <c r="W66" s="213"/>
    </row>
  </sheetData>
  <dataValidations count="7">
    <dataValidation type="list" allowBlank="1" showInputMessage="1" showErrorMessage="1" sqref="L9:L11 L20:L40 L45:L66">
      <formula1>LsTipoEESS</formula1>
    </dataValidation>
    <dataValidation type="list" allowBlank="1" showInputMessage="1" showErrorMessage="1" sqref="W12:W19 V9:V40 U41:W44 V45:V66">
      <formula1>lsFuentesFinanciamiento</formula1>
    </dataValidation>
    <dataValidation type="list" allowBlank="1" showInputMessage="1" showErrorMessage="1" sqref="O9:O10 P9:P66 O12:O59 N9:N66">
      <formula1>Provincias</formula1>
    </dataValidation>
    <dataValidation type="list" allowBlank="1" showInputMessage="1" showErrorMessage="1" sqref="G9:G66">
      <formula1>ls_TiposAcciones</formula1>
    </dataValidation>
    <dataValidation type="list" allowBlank="1" showInputMessage="1" showErrorMessage="1" sqref="H9:H66">
      <formula1>lsInsumosEquipos</formula1>
    </dataValidation>
    <dataValidation type="list" allowBlank="1" showInputMessage="1" showErrorMessage="1" sqref="J9:J66">
      <formula1>INDIRECT($I9)</formula1>
    </dataValidation>
    <dataValidation type="list" allowBlank="1" showInputMessage="1" showErrorMessage="1" sqref="Q12:Q19">
      <formula1>INDIRECT($P12)</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1457325</xdr:colOff>
                <xdr:row>6</xdr:row>
                <xdr:rowOff>57150</xdr:rowOff>
              </to>
            </anchor>
          </controlPr>
        </control>
      </mc:Choice>
      <mc:Fallback>
        <control shapeId="44034" r:id="rId4" name="CommandButton1"/>
      </mc:Fallback>
    </mc:AlternateContent>
  </controls>
  <tableParts count="1">
    <tablePart r:id="rId6"/>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BH212"/>
  <sheetViews>
    <sheetView showGridLines="0" topLeftCell="A8" zoomScaleNormal="100" workbookViewId="0">
      <selection activeCell="F18" sqref="F18"/>
    </sheetView>
  </sheetViews>
  <sheetFormatPr baseColWidth="10" defaultColWidth="9.140625" defaultRowHeight="15"/>
  <cols>
    <col min="1" max="4" width="8.42578125" style="28" customWidth="1"/>
    <col min="5" max="5" width="53.42578125" style="28" customWidth="1"/>
    <col min="6" max="6" width="14.140625" style="28" customWidth="1"/>
    <col min="7" max="7" width="9.140625" style="28" customWidth="1"/>
    <col min="8" max="60" width="9.140625" style="92" customWidth="1"/>
    <col min="61" max="16384" width="9.140625" style="3"/>
  </cols>
  <sheetData>
    <row r="1" spans="1:49" customFormat="1">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75">
      <c r="C2" s="28"/>
      <c r="D2" s="1"/>
      <c r="E2" s="119" t="str">
        <f>'Formulario PPGR1'!G2</f>
        <v>Servicio Nacional de Salud</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c r="C3" s="28"/>
      <c r="D3" s="1"/>
      <c r="E3" s="120" t="str">
        <f>'Formulario PPGR1'!G3</f>
        <v>Dirección de Planificación y Desarrollo</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c r="C4" s="28"/>
      <c r="D4" s="1"/>
      <c r="E4" s="121" t="str">
        <f>'Formulario PPGR1'!G4</f>
        <v xml:space="preserve">Plan Operativo Anual </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c r="C5" s="28"/>
      <c r="D5" s="1"/>
      <c r="E5" s="121" t="s">
        <v>2491</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c r="C6" s="1"/>
      <c r="D6" s="1"/>
      <c r="E6" s="121" t="str">
        <f>'Formulario PPGR1'!$M$3</f>
        <v>SNS - Dirección Central</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c r="A7" s="92"/>
      <c r="B7" s="92"/>
      <c r="C7" s="92"/>
      <c r="D7" s="92"/>
      <c r="E7" s="92"/>
      <c r="F7" s="92"/>
      <c r="G7" s="92"/>
    </row>
    <row r="8" spans="1:49" ht="48" customHeight="1">
      <c r="A8" s="5" t="s">
        <v>2492</v>
      </c>
      <c r="B8" s="5" t="s">
        <v>2493</v>
      </c>
      <c r="C8" s="5" t="s">
        <v>2494</v>
      </c>
      <c r="D8" s="5" t="s">
        <v>2495</v>
      </c>
      <c r="E8" s="6" t="s">
        <v>2496</v>
      </c>
      <c r="F8" s="7" t="s">
        <v>2497</v>
      </c>
      <c r="G8" s="7" t="s">
        <v>2498</v>
      </c>
    </row>
    <row r="9" spans="1:49" ht="12.75">
      <c r="A9" s="8">
        <v>3</v>
      </c>
      <c r="B9" s="9"/>
      <c r="C9" s="9"/>
      <c r="D9" s="9"/>
      <c r="E9" s="10" t="s">
        <v>2499</v>
      </c>
      <c r="F9" s="11">
        <f>+F10</f>
        <v>0</v>
      </c>
      <c r="G9" s="323" t="str">
        <f>G10</f>
        <v>0.00</v>
      </c>
    </row>
    <row r="10" spans="1:49" ht="12.75">
      <c r="A10" s="12"/>
      <c r="B10" s="12">
        <v>31</v>
      </c>
      <c r="C10" s="13"/>
      <c r="D10" s="13"/>
      <c r="E10" s="100" t="s">
        <v>2500</v>
      </c>
      <c r="F10" s="15">
        <f>SUM(F11:F11)</f>
        <v>0</v>
      </c>
      <c r="G10" s="324" t="str">
        <f>G11</f>
        <v>0.00</v>
      </c>
    </row>
    <row r="11" spans="1:49" ht="12.75">
      <c r="A11" s="16"/>
      <c r="B11" s="16"/>
      <c r="C11" s="16">
        <v>312</v>
      </c>
      <c r="D11" s="17"/>
      <c r="E11" s="99" t="s">
        <v>2501</v>
      </c>
      <c r="F11" s="298">
        <v>0</v>
      </c>
      <c r="G11" s="19" t="str">
        <f>IFERROR(F11/$F$31*100,"0.00")</f>
        <v>0.00</v>
      </c>
    </row>
    <row r="12" spans="1:49" ht="12.75">
      <c r="A12" s="20">
        <v>4</v>
      </c>
      <c r="B12" s="21"/>
      <c r="C12" s="21"/>
      <c r="D12" s="21"/>
      <c r="E12" s="22" t="s">
        <v>2502</v>
      </c>
      <c r="F12" s="23">
        <f>+F13+F19</f>
        <v>0</v>
      </c>
      <c r="G12" s="23">
        <f>G13+G19</f>
        <v>0</v>
      </c>
    </row>
    <row r="13" spans="1:49" ht="12.75">
      <c r="A13" s="12"/>
      <c r="B13" s="12">
        <v>41</v>
      </c>
      <c r="C13" s="3"/>
      <c r="D13" s="13"/>
      <c r="E13" s="14" t="s">
        <v>2503</v>
      </c>
      <c r="F13" s="15">
        <f>SUM(F15:F18)</f>
        <v>0</v>
      </c>
      <c r="G13" s="24">
        <f>SUM(G15:G18)</f>
        <v>0</v>
      </c>
    </row>
    <row r="14" spans="1:49" ht="24">
      <c r="A14" s="12"/>
      <c r="B14" s="12"/>
      <c r="C14" s="12">
        <v>413</v>
      </c>
      <c r="D14" s="13"/>
      <c r="E14" s="14" t="s">
        <v>2504</v>
      </c>
      <c r="F14" s="15">
        <f>SUM(F16:F19)</f>
        <v>0</v>
      </c>
      <c r="G14" s="24">
        <f>SUM(G16:G19)</f>
        <v>0</v>
      </c>
    </row>
    <row r="15" spans="1:49" ht="12.75">
      <c r="A15" s="16"/>
      <c r="B15" s="16"/>
      <c r="C15" s="16">
        <v>413</v>
      </c>
      <c r="D15" s="17" t="s">
        <v>2505</v>
      </c>
      <c r="E15" s="99" t="s">
        <v>2506</v>
      </c>
      <c r="F15" s="298">
        <v>0</v>
      </c>
      <c r="G15" s="19" t="str">
        <f>IFERROR(F15/$F$31*100,"0.00")</f>
        <v>0.00</v>
      </c>
    </row>
    <row r="16" spans="1:49" ht="12.75">
      <c r="A16" s="16"/>
      <c r="B16" s="16"/>
      <c r="C16" s="16">
        <v>413</v>
      </c>
      <c r="D16" s="17" t="s">
        <v>2507</v>
      </c>
      <c r="E16" s="99" t="s">
        <v>2508</v>
      </c>
      <c r="F16" s="298">
        <v>0</v>
      </c>
      <c r="G16" s="19" t="str">
        <f>IFERROR(F16/$F$31*100,"0.00")</f>
        <v>0.00</v>
      </c>
    </row>
    <row r="17" spans="1:7" ht="12.75">
      <c r="A17" s="16"/>
      <c r="B17" s="16"/>
      <c r="C17" s="16">
        <v>413</v>
      </c>
      <c r="D17" s="17" t="s">
        <v>2509</v>
      </c>
      <c r="E17" s="99" t="s">
        <v>2510</v>
      </c>
      <c r="F17" s="298">
        <v>0</v>
      </c>
      <c r="G17" s="19" t="str">
        <f>IFERROR(F17/$F$31*100,"0.00")</f>
        <v>0.00</v>
      </c>
    </row>
    <row r="18" spans="1:7" ht="24">
      <c r="A18" s="16"/>
      <c r="B18" s="16"/>
      <c r="C18" s="16">
        <v>414</v>
      </c>
      <c r="D18" s="17"/>
      <c r="E18" s="327" t="s">
        <v>2511</v>
      </c>
      <c r="F18" s="298">
        <v>0</v>
      </c>
      <c r="G18" s="19" t="str">
        <f>IFERROR(F18/$F$31*100,"0.00")</f>
        <v>0.00</v>
      </c>
    </row>
    <row r="19" spans="1:7" ht="12.75">
      <c r="A19" s="12"/>
      <c r="B19" s="12">
        <v>42</v>
      </c>
      <c r="C19" s="12"/>
      <c r="D19" s="13"/>
      <c r="E19" s="100" t="s">
        <v>2512</v>
      </c>
      <c r="F19" s="15">
        <f>SUM(F21:F22)</f>
        <v>0</v>
      </c>
      <c r="G19" s="24">
        <f>G21+G22</f>
        <v>0</v>
      </c>
    </row>
    <row r="20" spans="1:7" ht="24">
      <c r="A20" s="12"/>
      <c r="B20" s="12"/>
      <c r="C20" s="12">
        <v>423</v>
      </c>
      <c r="D20" s="13"/>
      <c r="E20" s="100" t="s">
        <v>2513</v>
      </c>
      <c r="F20" s="15">
        <f>+F21+F22</f>
        <v>0</v>
      </c>
      <c r="G20" s="19">
        <f>+G21+G22</f>
        <v>0</v>
      </c>
    </row>
    <row r="21" spans="1:7" ht="12.75">
      <c r="A21" s="16"/>
      <c r="B21" s="16"/>
      <c r="C21" s="16">
        <v>423</v>
      </c>
      <c r="D21" s="17" t="s">
        <v>2505</v>
      </c>
      <c r="E21" s="99" t="s">
        <v>2514</v>
      </c>
      <c r="F21" s="298">
        <v>0</v>
      </c>
      <c r="G21" s="19" t="str">
        <f>IFERROR(F21/$F$31*100,"0.00")</f>
        <v>0.00</v>
      </c>
    </row>
    <row r="22" spans="1:7" ht="12.75">
      <c r="A22" s="16"/>
      <c r="B22" s="16"/>
      <c r="C22" s="16">
        <v>423</v>
      </c>
      <c r="D22" s="17" t="s">
        <v>2507</v>
      </c>
      <c r="E22" s="99" t="s">
        <v>2515</v>
      </c>
      <c r="F22" s="298">
        <v>0</v>
      </c>
      <c r="G22" s="19" t="str">
        <f>IFERROR(F22/$F$31*100,"0.00")</f>
        <v>0.00</v>
      </c>
    </row>
    <row r="23" spans="1:7" ht="12.75">
      <c r="A23" s="20">
        <v>5</v>
      </c>
      <c r="B23" s="21"/>
      <c r="C23" s="21"/>
      <c r="D23" s="21"/>
      <c r="E23" s="22" t="s">
        <v>2516</v>
      </c>
      <c r="F23" s="23">
        <f>+F24</f>
        <v>0</v>
      </c>
      <c r="G23" s="23">
        <f>G24</f>
        <v>0</v>
      </c>
    </row>
    <row r="24" spans="1:7" ht="12.75">
      <c r="A24" s="12"/>
      <c r="B24" s="12">
        <v>51</v>
      </c>
      <c r="C24" s="12"/>
      <c r="D24" s="13"/>
      <c r="E24" s="14" t="s">
        <v>2517</v>
      </c>
      <c r="F24" s="15">
        <f>F25</f>
        <v>0</v>
      </c>
      <c r="G24" s="19">
        <f>G25</f>
        <v>0</v>
      </c>
    </row>
    <row r="25" spans="1:7" ht="12.75">
      <c r="A25" s="12"/>
      <c r="B25" s="12"/>
      <c r="C25" s="12">
        <v>512</v>
      </c>
      <c r="D25" s="13"/>
      <c r="E25" s="14" t="s">
        <v>2518</v>
      </c>
      <c r="F25" s="15">
        <f>F26</f>
        <v>0</v>
      </c>
      <c r="G25" s="19">
        <f>G26</f>
        <v>0</v>
      </c>
    </row>
    <row r="26" spans="1:7" ht="12.75">
      <c r="A26" s="12"/>
      <c r="B26" s="12"/>
      <c r="C26" s="16">
        <v>512</v>
      </c>
      <c r="D26" s="325" t="s">
        <v>2519</v>
      </c>
      <c r="E26" s="18" t="s">
        <v>2520</v>
      </c>
      <c r="F26" s="326">
        <f>+F27+F28+F29+F30</f>
        <v>0</v>
      </c>
      <c r="G26" s="19">
        <f>+G27+G28+G29+G30</f>
        <v>0</v>
      </c>
    </row>
    <row r="27" spans="1:7" ht="14.25" customHeight="1">
      <c r="A27" s="17"/>
      <c r="B27" s="16"/>
      <c r="C27" s="16">
        <v>513</v>
      </c>
      <c r="D27" s="17"/>
      <c r="E27" s="18" t="s">
        <v>2521</v>
      </c>
      <c r="F27" s="298">
        <v>0</v>
      </c>
      <c r="G27" s="19" t="str">
        <f>IFERROR(F27/$F$31*100,"0.00")</f>
        <v>0.00</v>
      </c>
    </row>
    <row r="28" spans="1:7" ht="12.75">
      <c r="A28" s="17"/>
      <c r="B28" s="17"/>
      <c r="C28" s="16">
        <v>512</v>
      </c>
      <c r="D28" s="17"/>
      <c r="E28" s="18" t="s">
        <v>2522</v>
      </c>
      <c r="F28" s="298">
        <v>0</v>
      </c>
      <c r="G28" s="19" t="str">
        <f>IFERROR(F28/$F$31*100,"0.00")</f>
        <v>0.00</v>
      </c>
    </row>
    <row r="29" spans="1:7" ht="14.25" customHeight="1">
      <c r="A29" s="17"/>
      <c r="B29" s="17"/>
      <c r="C29" s="16">
        <v>512</v>
      </c>
      <c r="D29" s="17"/>
      <c r="E29" s="18" t="s">
        <v>2523</v>
      </c>
      <c r="F29" s="298">
        <v>0</v>
      </c>
      <c r="G29" s="19" t="str">
        <f>IFERROR(F29/$F$31*100,"0.00")</f>
        <v>0.00</v>
      </c>
    </row>
    <row r="30" spans="1:7" ht="12.75">
      <c r="A30" s="17"/>
      <c r="B30" s="17"/>
      <c r="C30" s="16">
        <v>512</v>
      </c>
      <c r="D30" s="17"/>
      <c r="E30" s="18" t="s">
        <v>2524</v>
      </c>
      <c r="F30" s="298">
        <v>0</v>
      </c>
      <c r="G30" s="19" t="str">
        <f>IFERROR(F30/$F$31*100,"0.00")</f>
        <v>0.00</v>
      </c>
    </row>
    <row r="31" spans="1:7" ht="12.75">
      <c r="A31" s="25"/>
      <c r="B31" s="25"/>
      <c r="C31" s="25"/>
      <c r="D31" s="25"/>
      <c r="E31" s="26" t="s">
        <v>2525</v>
      </c>
      <c r="F31" s="27">
        <f>+F23+F12+F9</f>
        <v>0</v>
      </c>
      <c r="G31" s="27">
        <f>+G23+G12+G9</f>
        <v>0</v>
      </c>
    </row>
    <row r="32" spans="1:7" s="92" customFormat="1">
      <c r="A32" s="93"/>
      <c r="B32" s="93"/>
      <c r="C32" s="93"/>
      <c r="D32" s="93"/>
      <c r="E32" s="93"/>
      <c r="F32" s="93"/>
      <c r="G32" s="93"/>
    </row>
    <row r="33" spans="1:7" s="92" customFormat="1">
      <c r="A33" s="93"/>
      <c r="B33" s="93"/>
      <c r="C33" s="93"/>
      <c r="D33" s="93"/>
      <c r="E33" s="93"/>
      <c r="F33" s="93"/>
      <c r="G33" s="93"/>
    </row>
    <row r="34" spans="1:7" s="92" customFormat="1">
      <c r="A34" s="93"/>
      <c r="B34" s="93"/>
      <c r="C34" s="93"/>
      <c r="D34" s="93"/>
      <c r="E34" s="93"/>
      <c r="F34" s="93"/>
      <c r="G34" s="93"/>
    </row>
    <row r="35" spans="1:7" s="92" customFormat="1">
      <c r="A35" s="93"/>
      <c r="B35" s="93"/>
      <c r="C35" s="93"/>
      <c r="D35" s="93"/>
      <c r="E35" s="93"/>
      <c r="F35" s="93"/>
      <c r="G35" s="93"/>
    </row>
    <row r="36" spans="1:7" s="92" customFormat="1">
      <c r="A36" s="93"/>
      <c r="B36" s="93"/>
      <c r="C36" s="93"/>
      <c r="D36" s="93"/>
      <c r="E36" s="93"/>
      <c r="F36" s="93"/>
      <c r="G36" s="93"/>
    </row>
    <row r="37" spans="1:7" s="92" customFormat="1">
      <c r="A37" s="93"/>
      <c r="B37" s="93"/>
      <c r="C37" s="93"/>
      <c r="D37" s="93"/>
      <c r="E37" s="93"/>
      <c r="F37" s="93"/>
      <c r="G37" s="93"/>
    </row>
    <row r="38" spans="1:7" s="92" customFormat="1">
      <c r="A38" s="93"/>
      <c r="B38" s="93"/>
      <c r="C38" s="93"/>
      <c r="D38" s="93"/>
      <c r="E38" s="93"/>
      <c r="F38" s="93"/>
      <c r="G38" s="93"/>
    </row>
    <row r="39" spans="1:7" s="92" customFormat="1">
      <c r="A39" s="93"/>
      <c r="B39" s="93"/>
      <c r="C39" s="93"/>
      <c r="D39" s="93"/>
      <c r="E39" s="93"/>
      <c r="F39" s="93"/>
      <c r="G39" s="93"/>
    </row>
    <row r="40" spans="1:7" s="92" customFormat="1">
      <c r="A40" s="94"/>
      <c r="B40" s="94"/>
      <c r="C40" s="94"/>
      <c r="D40" s="94"/>
      <c r="E40" s="94"/>
      <c r="F40" s="94"/>
      <c r="G40" s="94"/>
    </row>
    <row r="41" spans="1:7" s="92" customFormat="1">
      <c r="A41" s="94"/>
      <c r="B41" s="94"/>
      <c r="C41" s="94"/>
      <c r="D41" s="94"/>
      <c r="E41" s="94"/>
      <c r="F41" s="94"/>
      <c r="G41" s="94"/>
    </row>
    <row r="42" spans="1:7" s="92" customFormat="1">
      <c r="A42" s="94"/>
      <c r="B42" s="94"/>
      <c r="C42" s="94"/>
      <c r="D42" s="94"/>
      <c r="E42" s="94"/>
      <c r="F42" s="94"/>
      <c r="G42" s="94"/>
    </row>
    <row r="43" spans="1:7" s="92" customFormat="1">
      <c r="A43" s="94"/>
      <c r="B43" s="94"/>
      <c r="C43" s="94"/>
      <c r="D43" s="94"/>
      <c r="E43" s="94"/>
      <c r="F43" s="94"/>
      <c r="G43" s="94"/>
    </row>
    <row r="44" spans="1:7" s="92" customFormat="1">
      <c r="A44" s="94"/>
      <c r="B44" s="94"/>
      <c r="C44" s="94"/>
      <c r="D44" s="94"/>
      <c r="E44" s="94"/>
      <c r="F44" s="94"/>
      <c r="G44" s="94"/>
    </row>
    <row r="45" spans="1:7" s="92" customFormat="1">
      <c r="A45" s="94"/>
      <c r="B45" s="94"/>
      <c r="C45" s="94"/>
      <c r="D45" s="94"/>
      <c r="E45" s="94"/>
      <c r="F45" s="94"/>
      <c r="G45" s="94"/>
    </row>
    <row r="46" spans="1:7" s="92" customFormat="1">
      <c r="A46" s="94"/>
      <c r="B46" s="94"/>
      <c r="C46" s="94"/>
      <c r="D46" s="94"/>
      <c r="E46" s="94"/>
      <c r="F46" s="94"/>
      <c r="G46" s="94"/>
    </row>
    <row r="47" spans="1:7" s="92" customFormat="1">
      <c r="A47" s="94"/>
      <c r="B47" s="94"/>
      <c r="C47" s="94"/>
      <c r="D47" s="94"/>
      <c r="E47" s="94"/>
      <c r="F47" s="94"/>
      <c r="G47" s="94"/>
    </row>
    <row r="48" spans="1:7" s="92" customFormat="1">
      <c r="A48" s="94"/>
      <c r="B48" s="94"/>
      <c r="C48" s="94"/>
      <c r="D48" s="94"/>
      <c r="E48" s="94"/>
      <c r="F48" s="94"/>
      <c r="G48" s="94"/>
    </row>
    <row r="49" spans="1:7" s="92" customFormat="1">
      <c r="A49" s="94"/>
      <c r="B49" s="94"/>
      <c r="C49" s="94"/>
      <c r="D49" s="94"/>
      <c r="E49" s="94"/>
      <c r="F49" s="94"/>
      <c r="G49" s="94"/>
    </row>
    <row r="50" spans="1:7" s="92" customFormat="1">
      <c r="A50" s="94"/>
      <c r="B50" s="94"/>
      <c r="C50" s="94"/>
      <c r="D50" s="94"/>
      <c r="E50" s="94"/>
      <c r="F50" s="94"/>
      <c r="G50" s="94"/>
    </row>
    <row r="51" spans="1:7" s="92" customFormat="1">
      <c r="A51" s="94"/>
      <c r="B51" s="94"/>
      <c r="C51" s="94"/>
      <c r="D51" s="94"/>
      <c r="E51" s="94"/>
      <c r="F51" s="94"/>
      <c r="G51" s="94"/>
    </row>
    <row r="52" spans="1:7" s="92" customFormat="1">
      <c r="A52" s="94"/>
      <c r="B52" s="94"/>
      <c r="C52" s="94"/>
      <c r="D52" s="94"/>
      <c r="E52" s="94"/>
      <c r="F52" s="94"/>
      <c r="G52" s="94"/>
    </row>
    <row r="53" spans="1:7" s="92" customFormat="1">
      <c r="A53" s="94"/>
      <c r="B53" s="94"/>
      <c r="C53" s="94"/>
      <c r="D53" s="94"/>
      <c r="E53" s="94"/>
      <c r="F53" s="94"/>
      <c r="G53" s="94"/>
    </row>
    <row r="54" spans="1:7" s="92" customFormat="1">
      <c r="A54" s="94"/>
      <c r="B54" s="94"/>
      <c r="C54" s="94"/>
      <c r="D54" s="94"/>
      <c r="E54" s="94"/>
      <c r="F54" s="94"/>
      <c r="G54" s="94"/>
    </row>
    <row r="55" spans="1:7" s="92" customFormat="1">
      <c r="A55" s="94"/>
      <c r="B55" s="94"/>
      <c r="C55" s="94"/>
      <c r="D55" s="94"/>
      <c r="E55" s="94"/>
      <c r="F55" s="94"/>
      <c r="G55" s="94"/>
    </row>
    <row r="56" spans="1:7" s="92" customFormat="1">
      <c r="A56" s="94"/>
      <c r="B56" s="94"/>
      <c r="C56" s="94"/>
      <c r="D56" s="94"/>
      <c r="E56" s="94"/>
      <c r="F56" s="94"/>
      <c r="G56" s="94"/>
    </row>
    <row r="57" spans="1:7" s="92" customFormat="1">
      <c r="A57" s="94"/>
      <c r="B57" s="94"/>
      <c r="C57" s="94"/>
      <c r="D57" s="94"/>
      <c r="E57" s="94"/>
      <c r="F57" s="94"/>
      <c r="G57" s="94"/>
    </row>
    <row r="58" spans="1:7" s="92" customFormat="1">
      <c r="A58" s="94"/>
      <c r="B58" s="94"/>
      <c r="C58" s="94"/>
      <c r="D58" s="94"/>
      <c r="E58" s="94"/>
      <c r="F58" s="94"/>
      <c r="G58" s="94"/>
    </row>
    <row r="59" spans="1:7" s="92" customFormat="1">
      <c r="A59" s="94"/>
      <c r="B59" s="94"/>
      <c r="C59" s="94"/>
      <c r="D59" s="94"/>
      <c r="E59" s="94"/>
      <c r="F59" s="94"/>
      <c r="G59" s="94"/>
    </row>
    <row r="60" spans="1:7" s="92" customFormat="1">
      <c r="A60" s="94"/>
      <c r="B60" s="94"/>
      <c r="C60" s="94"/>
      <c r="D60" s="94"/>
      <c r="E60" s="94"/>
      <c r="F60" s="94"/>
      <c r="G60" s="94"/>
    </row>
    <row r="61" spans="1:7" s="92" customFormat="1">
      <c r="A61" s="94"/>
      <c r="B61" s="94"/>
      <c r="C61" s="94"/>
      <c r="D61" s="94"/>
      <c r="E61" s="94"/>
      <c r="F61" s="94"/>
      <c r="G61" s="94"/>
    </row>
    <row r="62" spans="1:7" s="92" customFormat="1">
      <c r="A62" s="94"/>
      <c r="B62" s="94"/>
      <c r="C62" s="94"/>
      <c r="D62" s="94"/>
      <c r="E62" s="94"/>
      <c r="F62" s="94"/>
      <c r="G62" s="94"/>
    </row>
    <row r="63" spans="1:7" s="92" customFormat="1">
      <c r="A63" s="94"/>
      <c r="B63" s="94"/>
      <c r="C63" s="94"/>
      <c r="D63" s="94"/>
      <c r="E63" s="94"/>
      <c r="F63" s="94"/>
      <c r="G63" s="94"/>
    </row>
    <row r="64" spans="1:7" s="92" customFormat="1">
      <c r="A64" s="94"/>
      <c r="B64" s="94"/>
      <c r="C64" s="94"/>
      <c r="D64" s="94"/>
      <c r="E64" s="94"/>
      <c r="F64" s="94"/>
      <c r="G64" s="94"/>
    </row>
    <row r="65" spans="1:7" s="92" customFormat="1">
      <c r="A65" s="94"/>
      <c r="B65" s="94"/>
      <c r="C65" s="94"/>
      <c r="D65" s="94"/>
      <c r="E65" s="94"/>
      <c r="F65" s="94"/>
      <c r="G65" s="94"/>
    </row>
    <row r="66" spans="1:7" s="92" customFormat="1">
      <c r="A66" s="94"/>
      <c r="B66" s="94"/>
      <c r="C66" s="94"/>
      <c r="D66" s="94"/>
      <c r="E66" s="94"/>
      <c r="F66" s="94"/>
      <c r="G66" s="94"/>
    </row>
    <row r="67" spans="1:7" s="92" customFormat="1">
      <c r="A67" s="94"/>
      <c r="B67" s="94"/>
      <c r="C67" s="94"/>
      <c r="D67" s="94"/>
      <c r="E67" s="94"/>
      <c r="F67" s="94"/>
      <c r="G67" s="94"/>
    </row>
    <row r="68" spans="1:7" s="92" customFormat="1">
      <c r="A68" s="94"/>
      <c r="B68" s="94"/>
      <c r="C68" s="94"/>
      <c r="D68" s="94"/>
      <c r="E68" s="94"/>
      <c r="F68" s="94"/>
      <c r="G68" s="94"/>
    </row>
    <row r="69" spans="1:7" s="92" customFormat="1">
      <c r="A69" s="94"/>
      <c r="B69" s="94"/>
      <c r="C69" s="94"/>
      <c r="D69" s="94"/>
      <c r="E69" s="94"/>
      <c r="F69" s="94"/>
      <c r="G69" s="94"/>
    </row>
    <row r="70" spans="1:7" s="92" customFormat="1">
      <c r="A70" s="94"/>
      <c r="B70" s="94"/>
      <c r="C70" s="94"/>
      <c r="D70" s="94"/>
      <c r="E70" s="94"/>
      <c r="F70" s="94"/>
      <c r="G70" s="94"/>
    </row>
    <row r="71" spans="1:7" s="92" customFormat="1">
      <c r="A71" s="94"/>
      <c r="B71" s="94"/>
      <c r="C71" s="94"/>
      <c r="D71" s="94"/>
      <c r="E71" s="94"/>
      <c r="F71" s="94"/>
      <c r="G71" s="94"/>
    </row>
    <row r="72" spans="1:7" s="92" customFormat="1">
      <c r="A72" s="94"/>
      <c r="B72" s="94"/>
      <c r="C72" s="94"/>
      <c r="D72" s="94"/>
      <c r="E72" s="94"/>
      <c r="F72" s="94"/>
      <c r="G72" s="94"/>
    </row>
    <row r="73" spans="1:7" s="92" customFormat="1">
      <c r="A73" s="94"/>
      <c r="B73" s="94"/>
      <c r="C73" s="94"/>
      <c r="D73" s="94"/>
      <c r="E73" s="94"/>
      <c r="F73" s="94"/>
      <c r="G73" s="94"/>
    </row>
    <row r="74" spans="1:7" s="92" customFormat="1">
      <c r="A74" s="94"/>
      <c r="B74" s="94"/>
      <c r="C74" s="94"/>
      <c r="D74" s="94"/>
      <c r="E74" s="94"/>
      <c r="F74" s="94"/>
      <c r="G74" s="94"/>
    </row>
    <row r="75" spans="1:7" s="92" customFormat="1">
      <c r="A75" s="94"/>
      <c r="B75" s="94"/>
      <c r="C75" s="94"/>
      <c r="D75" s="94"/>
      <c r="E75" s="94"/>
      <c r="F75" s="94"/>
      <c r="G75" s="94"/>
    </row>
    <row r="76" spans="1:7" s="92" customFormat="1">
      <c r="A76" s="94"/>
      <c r="B76" s="94"/>
      <c r="C76" s="94"/>
      <c r="D76" s="94"/>
      <c r="E76" s="94"/>
      <c r="F76" s="94"/>
      <c r="G76" s="94"/>
    </row>
    <row r="77" spans="1:7" s="92" customFormat="1">
      <c r="A77" s="94"/>
      <c r="B77" s="94"/>
      <c r="C77" s="94"/>
      <c r="D77" s="94"/>
      <c r="E77" s="94"/>
      <c r="F77" s="94"/>
      <c r="G77" s="94"/>
    </row>
    <row r="78" spans="1:7" s="92" customFormat="1">
      <c r="A78" s="94"/>
      <c r="B78" s="94"/>
      <c r="C78" s="94"/>
      <c r="D78" s="94"/>
      <c r="E78" s="94"/>
      <c r="F78" s="94"/>
      <c r="G78" s="94"/>
    </row>
    <row r="79" spans="1:7" s="92" customFormat="1">
      <c r="A79" s="94"/>
      <c r="B79" s="94"/>
      <c r="C79" s="94"/>
      <c r="D79" s="94"/>
      <c r="E79" s="94"/>
      <c r="F79" s="94"/>
      <c r="G79" s="94"/>
    </row>
    <row r="80" spans="1:7" s="92" customFormat="1">
      <c r="A80" s="94"/>
      <c r="B80" s="94"/>
      <c r="C80" s="94"/>
      <c r="D80" s="94"/>
      <c r="E80" s="94"/>
      <c r="F80" s="94"/>
      <c r="G80" s="94"/>
    </row>
    <row r="81" spans="1:7" s="92" customFormat="1">
      <c r="A81" s="94"/>
      <c r="B81" s="94"/>
      <c r="C81" s="94"/>
      <c r="D81" s="94"/>
      <c r="E81" s="94"/>
      <c r="F81" s="94"/>
      <c r="G81" s="94"/>
    </row>
    <row r="82" spans="1:7" s="92" customFormat="1">
      <c r="A82" s="94"/>
      <c r="B82" s="94"/>
      <c r="C82" s="94"/>
      <c r="D82" s="94"/>
      <c r="E82" s="94"/>
      <c r="F82" s="94"/>
      <c r="G82" s="94"/>
    </row>
    <row r="83" spans="1:7" s="92" customFormat="1">
      <c r="A83" s="94"/>
      <c r="B83" s="94"/>
      <c r="C83" s="94"/>
      <c r="D83" s="94"/>
      <c r="E83" s="94"/>
      <c r="F83" s="94"/>
      <c r="G83" s="94"/>
    </row>
    <row r="84" spans="1:7" s="92" customFormat="1">
      <c r="A84" s="94"/>
      <c r="B84" s="94"/>
      <c r="C84" s="94"/>
      <c r="D84" s="94"/>
      <c r="E84" s="94"/>
      <c r="F84" s="94"/>
      <c r="G84" s="94"/>
    </row>
    <row r="85" spans="1:7" s="92" customFormat="1">
      <c r="A85" s="94"/>
      <c r="B85" s="94"/>
      <c r="C85" s="94"/>
      <c r="D85" s="94"/>
      <c r="E85" s="94"/>
      <c r="F85" s="94"/>
      <c r="G85" s="94"/>
    </row>
    <row r="86" spans="1:7" s="92" customFormat="1">
      <c r="A86" s="94"/>
      <c r="B86" s="94"/>
      <c r="C86" s="94"/>
      <c r="D86" s="94"/>
      <c r="E86" s="94"/>
      <c r="F86" s="94"/>
      <c r="G86" s="94"/>
    </row>
    <row r="87" spans="1:7" s="92" customFormat="1">
      <c r="A87" s="94"/>
      <c r="B87" s="94"/>
      <c r="C87" s="94"/>
      <c r="D87" s="94"/>
      <c r="E87" s="94"/>
      <c r="F87" s="94"/>
      <c r="G87" s="94"/>
    </row>
    <row r="88" spans="1:7" s="92" customFormat="1">
      <c r="A88" s="94"/>
      <c r="B88" s="94"/>
      <c r="C88" s="94"/>
      <c r="D88" s="94"/>
      <c r="E88" s="94"/>
      <c r="F88" s="94"/>
      <c r="G88" s="94"/>
    </row>
    <row r="89" spans="1:7" s="92" customFormat="1">
      <c r="A89" s="94"/>
      <c r="B89" s="94"/>
      <c r="C89" s="94"/>
      <c r="D89" s="94"/>
      <c r="E89" s="94"/>
      <c r="F89" s="94"/>
      <c r="G89" s="94"/>
    </row>
    <row r="90" spans="1:7" s="92" customFormat="1">
      <c r="A90" s="94"/>
      <c r="B90" s="94"/>
      <c r="C90" s="94"/>
      <c r="D90" s="94"/>
      <c r="E90" s="94"/>
      <c r="F90" s="94"/>
      <c r="G90" s="94"/>
    </row>
    <row r="91" spans="1:7" s="92" customFormat="1">
      <c r="A91" s="94"/>
      <c r="B91" s="94"/>
      <c r="C91" s="94"/>
      <c r="D91" s="94"/>
      <c r="E91" s="94"/>
      <c r="F91" s="94"/>
      <c r="G91" s="94"/>
    </row>
    <row r="92" spans="1:7" s="92" customFormat="1">
      <c r="A92" s="94"/>
      <c r="B92" s="94"/>
      <c r="C92" s="94"/>
      <c r="D92" s="94"/>
      <c r="E92" s="94"/>
      <c r="F92" s="94"/>
      <c r="G92" s="94"/>
    </row>
    <row r="93" spans="1:7" s="92" customFormat="1">
      <c r="A93" s="94"/>
      <c r="B93" s="94"/>
      <c r="C93" s="94"/>
      <c r="D93" s="94"/>
      <c r="E93" s="94"/>
      <c r="F93" s="94"/>
      <c r="G93" s="94"/>
    </row>
    <row r="94" spans="1:7" s="92" customFormat="1">
      <c r="A94" s="94"/>
      <c r="B94" s="94"/>
      <c r="C94" s="94"/>
      <c r="D94" s="94"/>
      <c r="E94" s="94"/>
      <c r="F94" s="94"/>
      <c r="G94" s="94"/>
    </row>
    <row r="95" spans="1:7" s="92" customFormat="1">
      <c r="A95" s="94"/>
      <c r="B95" s="94"/>
      <c r="C95" s="94"/>
      <c r="D95" s="94"/>
      <c r="E95" s="94"/>
      <c r="F95" s="94"/>
      <c r="G95" s="94"/>
    </row>
    <row r="96" spans="1:7" s="92" customFormat="1">
      <c r="A96" s="94"/>
      <c r="B96" s="94"/>
      <c r="C96" s="94"/>
      <c r="D96" s="94"/>
      <c r="E96" s="94"/>
      <c r="F96" s="94"/>
      <c r="G96" s="94"/>
    </row>
    <row r="97" spans="1:7" s="92" customFormat="1">
      <c r="A97" s="94"/>
      <c r="B97" s="94"/>
      <c r="C97" s="94"/>
      <c r="D97" s="94"/>
      <c r="E97" s="94"/>
      <c r="F97" s="94"/>
      <c r="G97" s="94"/>
    </row>
    <row r="98" spans="1:7" s="92" customFormat="1">
      <c r="A98" s="94"/>
      <c r="B98" s="94"/>
      <c r="C98" s="94"/>
      <c r="D98" s="94"/>
      <c r="E98" s="94"/>
      <c r="F98" s="94"/>
      <c r="G98" s="94"/>
    </row>
    <row r="99" spans="1:7" s="92" customFormat="1">
      <c r="A99" s="94"/>
      <c r="B99" s="94"/>
      <c r="C99" s="94"/>
      <c r="D99" s="94"/>
      <c r="E99" s="94"/>
      <c r="F99" s="94"/>
      <c r="G99" s="94"/>
    </row>
    <row r="100" spans="1:7" s="92" customFormat="1">
      <c r="A100" s="94"/>
      <c r="B100" s="94"/>
      <c r="C100" s="94"/>
      <c r="D100" s="94"/>
      <c r="E100" s="94"/>
      <c r="F100" s="94"/>
      <c r="G100" s="94"/>
    </row>
    <row r="101" spans="1:7" s="92" customFormat="1">
      <c r="A101" s="94"/>
      <c r="B101" s="94"/>
      <c r="C101" s="94"/>
      <c r="D101" s="94"/>
      <c r="E101" s="94"/>
      <c r="F101" s="94"/>
      <c r="G101" s="94"/>
    </row>
    <row r="102" spans="1:7" s="92" customFormat="1">
      <c r="A102" s="94"/>
      <c r="B102" s="94"/>
      <c r="C102" s="94"/>
      <c r="D102" s="94"/>
      <c r="E102" s="94"/>
      <c r="F102" s="94"/>
      <c r="G102" s="94"/>
    </row>
    <row r="103" spans="1:7" s="92" customFormat="1">
      <c r="A103" s="94"/>
      <c r="B103" s="94"/>
      <c r="C103" s="94"/>
      <c r="D103" s="94"/>
      <c r="E103" s="94"/>
      <c r="F103" s="94"/>
      <c r="G103" s="94"/>
    </row>
    <row r="104" spans="1:7" s="92" customFormat="1">
      <c r="A104" s="94"/>
      <c r="B104" s="94"/>
      <c r="C104" s="94"/>
      <c r="D104" s="94"/>
      <c r="E104" s="94"/>
      <c r="F104" s="94"/>
      <c r="G104" s="94"/>
    </row>
    <row r="105" spans="1:7" s="92" customFormat="1">
      <c r="A105" s="94"/>
      <c r="B105" s="94"/>
      <c r="C105" s="94"/>
      <c r="D105" s="94"/>
      <c r="E105" s="94"/>
      <c r="F105" s="94"/>
      <c r="G105" s="94"/>
    </row>
    <row r="106" spans="1:7" s="92" customFormat="1">
      <c r="A106" s="94"/>
      <c r="B106" s="94"/>
      <c r="C106" s="94"/>
      <c r="D106" s="94"/>
      <c r="E106" s="94"/>
      <c r="F106" s="94"/>
      <c r="G106" s="94"/>
    </row>
    <row r="107" spans="1:7" s="92" customFormat="1">
      <c r="A107" s="94"/>
      <c r="B107" s="94"/>
      <c r="C107" s="94"/>
      <c r="D107" s="94"/>
      <c r="E107" s="94"/>
      <c r="F107" s="94"/>
      <c r="G107" s="94"/>
    </row>
    <row r="108" spans="1:7" s="92" customFormat="1">
      <c r="A108" s="94"/>
      <c r="B108" s="94"/>
      <c r="C108" s="94"/>
      <c r="D108" s="94"/>
      <c r="E108" s="94"/>
      <c r="F108" s="94"/>
      <c r="G108" s="94"/>
    </row>
    <row r="109" spans="1:7" s="92" customFormat="1">
      <c r="A109" s="94"/>
      <c r="B109" s="94"/>
      <c r="C109" s="94"/>
      <c r="D109" s="94"/>
      <c r="E109" s="94"/>
      <c r="F109" s="94"/>
      <c r="G109" s="94"/>
    </row>
    <row r="110" spans="1:7" s="92" customFormat="1">
      <c r="A110" s="94"/>
      <c r="B110" s="94"/>
      <c r="C110" s="94"/>
      <c r="D110" s="94"/>
      <c r="E110" s="94"/>
      <c r="F110" s="94"/>
      <c r="G110" s="94"/>
    </row>
    <row r="111" spans="1:7" s="92" customFormat="1">
      <c r="A111" s="94"/>
      <c r="B111" s="94"/>
      <c r="C111" s="94"/>
      <c r="D111" s="94"/>
      <c r="E111" s="94"/>
      <c r="F111" s="94"/>
      <c r="G111" s="94"/>
    </row>
    <row r="112" spans="1:7" s="92" customFormat="1">
      <c r="A112" s="94"/>
      <c r="B112" s="94"/>
      <c r="C112" s="94"/>
      <c r="D112" s="94"/>
      <c r="E112" s="94"/>
      <c r="F112" s="94"/>
      <c r="G112" s="94"/>
    </row>
    <row r="113" spans="1:7" s="92" customFormat="1">
      <c r="A113" s="94"/>
      <c r="B113" s="94"/>
      <c r="C113" s="94"/>
      <c r="D113" s="94"/>
      <c r="E113" s="94"/>
      <c r="F113" s="94"/>
      <c r="G113" s="94"/>
    </row>
    <row r="114" spans="1:7" s="92" customFormat="1">
      <c r="A114" s="94"/>
      <c r="B114" s="94"/>
      <c r="C114" s="94"/>
      <c r="D114" s="94"/>
      <c r="E114" s="94"/>
      <c r="F114" s="94"/>
      <c r="G114" s="94"/>
    </row>
    <row r="115" spans="1:7" s="92" customFormat="1">
      <c r="A115" s="94"/>
      <c r="B115" s="94"/>
      <c r="C115" s="94"/>
      <c r="D115" s="94"/>
      <c r="E115" s="94"/>
      <c r="F115" s="94"/>
      <c r="G115" s="94"/>
    </row>
    <row r="116" spans="1:7" s="92" customFormat="1">
      <c r="A116" s="94"/>
      <c r="B116" s="94"/>
      <c r="C116" s="94"/>
      <c r="D116" s="94"/>
      <c r="E116" s="94"/>
      <c r="F116" s="94"/>
      <c r="G116" s="94"/>
    </row>
    <row r="117" spans="1:7" s="92" customFormat="1">
      <c r="A117" s="94"/>
      <c r="B117" s="94"/>
      <c r="C117" s="94"/>
      <c r="D117" s="94"/>
      <c r="E117" s="94"/>
      <c r="F117" s="94"/>
      <c r="G117" s="94"/>
    </row>
    <row r="118" spans="1:7" s="92" customFormat="1">
      <c r="A118" s="94"/>
      <c r="B118" s="94"/>
      <c r="C118" s="94"/>
      <c r="D118" s="94"/>
      <c r="E118" s="94"/>
      <c r="F118" s="94"/>
      <c r="G118" s="94"/>
    </row>
    <row r="119" spans="1:7" s="92" customFormat="1">
      <c r="A119" s="94"/>
      <c r="B119" s="94"/>
      <c r="C119" s="94"/>
      <c r="D119" s="94"/>
      <c r="E119" s="94"/>
      <c r="F119" s="94"/>
      <c r="G119" s="94"/>
    </row>
    <row r="120" spans="1:7" s="92" customFormat="1">
      <c r="A120" s="94"/>
      <c r="B120" s="94"/>
      <c r="C120" s="94"/>
      <c r="D120" s="94"/>
      <c r="E120" s="94"/>
      <c r="F120" s="94"/>
      <c r="G120" s="94"/>
    </row>
    <row r="121" spans="1:7" s="92" customFormat="1">
      <c r="A121" s="94"/>
      <c r="B121" s="94"/>
      <c r="C121" s="94"/>
      <c r="D121" s="94"/>
      <c r="E121" s="94"/>
      <c r="F121" s="94"/>
      <c r="G121" s="94"/>
    </row>
    <row r="122" spans="1:7" s="92" customFormat="1">
      <c r="A122" s="94"/>
      <c r="B122" s="94"/>
      <c r="C122" s="94"/>
      <c r="D122" s="94"/>
      <c r="E122" s="94"/>
      <c r="F122" s="94"/>
      <c r="G122" s="94"/>
    </row>
    <row r="123" spans="1:7" s="92" customFormat="1">
      <c r="A123" s="94"/>
      <c r="B123" s="94"/>
      <c r="C123" s="94"/>
      <c r="D123" s="94"/>
      <c r="E123" s="94"/>
      <c r="F123" s="94"/>
      <c r="G123" s="94"/>
    </row>
    <row r="124" spans="1:7" s="92" customFormat="1">
      <c r="A124" s="94"/>
      <c r="B124" s="94"/>
      <c r="C124" s="94"/>
      <c r="D124" s="94"/>
      <c r="E124" s="94"/>
      <c r="F124" s="94"/>
      <c r="G124" s="94"/>
    </row>
    <row r="125" spans="1:7" s="92" customFormat="1">
      <c r="A125" s="94"/>
      <c r="B125" s="94"/>
      <c r="C125" s="94"/>
      <c r="D125" s="94"/>
      <c r="E125" s="94"/>
      <c r="F125" s="94"/>
      <c r="G125" s="94"/>
    </row>
    <row r="126" spans="1:7" s="92" customFormat="1">
      <c r="A126" s="94"/>
      <c r="B126" s="94"/>
      <c r="C126" s="94"/>
      <c r="D126" s="94"/>
      <c r="E126" s="94"/>
      <c r="F126" s="94"/>
      <c r="G126" s="94"/>
    </row>
    <row r="127" spans="1:7" s="92" customFormat="1">
      <c r="A127" s="94"/>
      <c r="B127" s="94"/>
      <c r="C127" s="94"/>
      <c r="D127" s="94"/>
      <c r="E127" s="94"/>
      <c r="F127" s="94"/>
      <c r="G127" s="94"/>
    </row>
    <row r="128" spans="1:7" s="92" customFormat="1">
      <c r="A128" s="94"/>
      <c r="B128" s="94"/>
      <c r="C128" s="94"/>
      <c r="D128" s="94"/>
      <c r="E128" s="94"/>
      <c r="F128" s="94"/>
      <c r="G128" s="94"/>
    </row>
    <row r="129" spans="1:7" s="92" customFormat="1">
      <c r="A129" s="94"/>
      <c r="B129" s="94"/>
      <c r="C129" s="94"/>
      <c r="D129" s="94"/>
      <c r="E129" s="94"/>
      <c r="F129" s="94"/>
      <c r="G129" s="94"/>
    </row>
    <row r="130" spans="1:7" s="92" customFormat="1">
      <c r="A130" s="94"/>
      <c r="B130" s="94"/>
      <c r="C130" s="94"/>
      <c r="D130" s="94"/>
      <c r="E130" s="94"/>
      <c r="F130" s="94"/>
      <c r="G130" s="94"/>
    </row>
    <row r="131" spans="1:7" s="92" customFormat="1">
      <c r="A131" s="94"/>
      <c r="B131" s="94"/>
      <c r="C131" s="94"/>
      <c r="D131" s="94"/>
      <c r="E131" s="94"/>
      <c r="F131" s="94"/>
      <c r="G131" s="94"/>
    </row>
    <row r="132" spans="1:7" s="92" customFormat="1">
      <c r="A132" s="94"/>
      <c r="B132" s="94"/>
      <c r="C132" s="94"/>
      <c r="D132" s="94"/>
      <c r="E132" s="94"/>
      <c r="F132" s="94"/>
      <c r="G132" s="94"/>
    </row>
    <row r="133" spans="1:7" s="92" customFormat="1">
      <c r="A133" s="94"/>
      <c r="B133" s="94"/>
      <c r="C133" s="94"/>
      <c r="D133" s="94"/>
      <c r="E133" s="94"/>
      <c r="F133" s="94"/>
      <c r="G133" s="94"/>
    </row>
    <row r="134" spans="1:7" s="92" customFormat="1">
      <c r="A134" s="94"/>
      <c r="B134" s="94"/>
      <c r="C134" s="94"/>
      <c r="D134" s="94"/>
      <c r="E134" s="94"/>
      <c r="F134" s="94"/>
      <c r="G134" s="94"/>
    </row>
    <row r="135" spans="1:7" s="92" customFormat="1">
      <c r="A135" s="94"/>
      <c r="B135" s="94"/>
      <c r="C135" s="94"/>
      <c r="D135" s="94"/>
      <c r="E135" s="94"/>
      <c r="F135" s="94"/>
      <c r="G135" s="94"/>
    </row>
    <row r="136" spans="1:7" s="92" customFormat="1">
      <c r="A136" s="94"/>
      <c r="B136" s="94"/>
      <c r="C136" s="94"/>
      <c r="D136" s="94"/>
      <c r="E136" s="94"/>
      <c r="F136" s="94"/>
      <c r="G136" s="94"/>
    </row>
    <row r="137" spans="1:7" s="92" customFormat="1">
      <c r="A137" s="94"/>
      <c r="B137" s="94"/>
      <c r="C137" s="94"/>
      <c r="D137" s="94"/>
      <c r="E137" s="94"/>
      <c r="F137" s="94"/>
      <c r="G137" s="94"/>
    </row>
    <row r="138" spans="1:7" s="92" customFormat="1">
      <c r="A138" s="94"/>
      <c r="B138" s="94"/>
      <c r="C138" s="94"/>
      <c r="D138" s="94"/>
      <c r="E138" s="94"/>
      <c r="F138" s="94"/>
      <c r="G138" s="94"/>
    </row>
    <row r="139" spans="1:7" s="92" customFormat="1">
      <c r="A139" s="94"/>
      <c r="B139" s="94"/>
      <c r="C139" s="94"/>
      <c r="D139" s="94"/>
      <c r="E139" s="94"/>
      <c r="F139" s="94"/>
      <c r="G139" s="94"/>
    </row>
    <row r="140" spans="1:7" s="92" customFormat="1">
      <c r="A140" s="94"/>
      <c r="B140" s="94"/>
      <c r="C140" s="94"/>
      <c r="D140" s="94"/>
      <c r="E140" s="94"/>
      <c r="F140" s="94"/>
      <c r="G140" s="94"/>
    </row>
    <row r="141" spans="1:7" s="92" customFormat="1">
      <c r="A141" s="94"/>
      <c r="B141" s="94"/>
      <c r="C141" s="94"/>
      <c r="D141" s="94"/>
      <c r="E141" s="94"/>
      <c r="F141" s="94"/>
      <c r="G141" s="94"/>
    </row>
    <row r="142" spans="1:7" s="92" customFormat="1">
      <c r="A142" s="94"/>
      <c r="B142" s="94"/>
      <c r="C142" s="94"/>
      <c r="D142" s="94"/>
      <c r="E142" s="94"/>
      <c r="F142" s="94"/>
      <c r="G142" s="94"/>
    </row>
    <row r="143" spans="1:7" s="92" customFormat="1">
      <c r="A143" s="94"/>
      <c r="B143" s="94"/>
      <c r="C143" s="94"/>
      <c r="D143" s="94"/>
      <c r="E143" s="94"/>
      <c r="F143" s="94"/>
      <c r="G143" s="94"/>
    </row>
    <row r="144" spans="1:7" s="92" customFormat="1">
      <c r="A144" s="94"/>
      <c r="B144" s="94"/>
      <c r="C144" s="94"/>
      <c r="D144" s="94"/>
      <c r="E144" s="94"/>
      <c r="F144" s="94"/>
      <c r="G144" s="94"/>
    </row>
    <row r="145" spans="1:7" s="92" customFormat="1">
      <c r="A145" s="94"/>
      <c r="B145" s="94"/>
      <c r="C145" s="94"/>
      <c r="D145" s="94"/>
      <c r="E145" s="94"/>
      <c r="F145" s="94"/>
      <c r="G145" s="94"/>
    </row>
    <row r="146" spans="1:7" s="92" customFormat="1">
      <c r="A146" s="94"/>
      <c r="B146" s="94"/>
      <c r="C146" s="94"/>
      <c r="D146" s="94"/>
      <c r="E146" s="94"/>
      <c r="F146" s="94"/>
      <c r="G146" s="94"/>
    </row>
    <row r="147" spans="1:7" s="92" customFormat="1">
      <c r="A147" s="94"/>
      <c r="B147" s="94"/>
      <c r="C147" s="94"/>
      <c r="D147" s="94"/>
      <c r="E147" s="94"/>
      <c r="F147" s="94"/>
      <c r="G147" s="94"/>
    </row>
    <row r="148" spans="1:7" s="92" customFormat="1">
      <c r="A148" s="94"/>
      <c r="B148" s="94"/>
      <c r="C148" s="94"/>
      <c r="D148" s="94"/>
      <c r="E148" s="94"/>
      <c r="F148" s="94"/>
      <c r="G148" s="94"/>
    </row>
    <row r="149" spans="1:7" s="92" customFormat="1">
      <c r="A149" s="94"/>
      <c r="B149" s="94"/>
      <c r="C149" s="94"/>
      <c r="D149" s="94"/>
      <c r="E149" s="94"/>
      <c r="F149" s="94"/>
      <c r="G149" s="94"/>
    </row>
    <row r="150" spans="1:7" s="92" customFormat="1">
      <c r="A150" s="94"/>
      <c r="B150" s="94"/>
      <c r="C150" s="94"/>
      <c r="D150" s="94"/>
      <c r="E150" s="94"/>
      <c r="F150" s="94"/>
      <c r="G150" s="94"/>
    </row>
    <row r="151" spans="1:7" s="92" customFormat="1">
      <c r="A151" s="94"/>
      <c r="B151" s="94"/>
      <c r="C151" s="94"/>
      <c r="D151" s="94"/>
      <c r="E151" s="94"/>
      <c r="F151" s="94"/>
      <c r="G151" s="94"/>
    </row>
    <row r="152" spans="1:7" s="92" customFormat="1">
      <c r="A152" s="94"/>
      <c r="B152" s="94"/>
      <c r="C152" s="94"/>
      <c r="D152" s="94"/>
      <c r="E152" s="94"/>
      <c r="F152" s="94"/>
      <c r="G152" s="94"/>
    </row>
    <row r="153" spans="1:7" s="92" customFormat="1">
      <c r="A153" s="94"/>
      <c r="B153" s="94"/>
      <c r="C153" s="94"/>
      <c r="D153" s="94"/>
      <c r="E153" s="94"/>
      <c r="F153" s="94"/>
      <c r="G153" s="94"/>
    </row>
    <row r="154" spans="1:7" s="92" customFormat="1">
      <c r="A154" s="94"/>
      <c r="B154" s="94"/>
      <c r="C154" s="94"/>
      <c r="D154" s="94"/>
      <c r="E154" s="94"/>
      <c r="F154" s="94"/>
      <c r="G154" s="94"/>
    </row>
    <row r="155" spans="1:7" s="92" customFormat="1">
      <c r="A155" s="94"/>
      <c r="B155" s="94"/>
      <c r="C155" s="94"/>
      <c r="D155" s="94"/>
      <c r="E155" s="94"/>
      <c r="F155" s="94"/>
      <c r="G155" s="94"/>
    </row>
    <row r="156" spans="1:7" s="92" customFormat="1">
      <c r="A156" s="94"/>
      <c r="B156" s="94"/>
      <c r="C156" s="94"/>
      <c r="D156" s="94"/>
      <c r="E156" s="94"/>
      <c r="F156" s="94"/>
      <c r="G156" s="94"/>
    </row>
    <row r="157" spans="1:7" s="92" customFormat="1">
      <c r="A157" s="94"/>
      <c r="B157" s="94"/>
      <c r="C157" s="94"/>
      <c r="D157" s="94"/>
      <c r="E157" s="94"/>
      <c r="F157" s="94"/>
      <c r="G157" s="94"/>
    </row>
    <row r="158" spans="1:7" s="92" customFormat="1">
      <c r="A158" s="94"/>
      <c r="B158" s="94"/>
      <c r="C158" s="94"/>
      <c r="D158" s="94"/>
      <c r="E158" s="94"/>
      <c r="F158" s="94"/>
      <c r="G158" s="94"/>
    </row>
    <row r="159" spans="1:7" s="92" customFormat="1">
      <c r="A159" s="94"/>
      <c r="B159" s="94"/>
      <c r="C159" s="94"/>
      <c r="D159" s="94"/>
      <c r="E159" s="94"/>
      <c r="F159" s="94"/>
      <c r="G159" s="94"/>
    </row>
    <row r="160" spans="1:7" s="92" customFormat="1">
      <c r="A160" s="94"/>
      <c r="B160" s="94"/>
      <c r="C160" s="94"/>
      <c r="D160" s="94"/>
      <c r="E160" s="94"/>
      <c r="F160" s="94"/>
      <c r="G160" s="94"/>
    </row>
    <row r="161" spans="1:7" s="92" customFormat="1">
      <c r="A161" s="94"/>
      <c r="B161" s="94"/>
      <c r="C161" s="94"/>
      <c r="D161" s="94"/>
      <c r="E161" s="94"/>
      <c r="F161" s="94"/>
      <c r="G161" s="94"/>
    </row>
    <row r="162" spans="1:7" s="92" customFormat="1">
      <c r="A162" s="94"/>
      <c r="B162" s="94"/>
      <c r="C162" s="94"/>
      <c r="D162" s="94"/>
      <c r="E162" s="94"/>
      <c r="F162" s="94"/>
      <c r="G162" s="94"/>
    </row>
    <row r="163" spans="1:7" s="92" customFormat="1">
      <c r="A163" s="94"/>
      <c r="B163" s="94"/>
      <c r="C163" s="94"/>
      <c r="D163" s="94"/>
      <c r="E163" s="94"/>
      <c r="F163" s="94"/>
      <c r="G163" s="94"/>
    </row>
    <row r="164" spans="1:7" s="92" customFormat="1">
      <c r="A164" s="94"/>
      <c r="B164" s="94"/>
      <c r="C164" s="94"/>
      <c r="D164" s="94"/>
      <c r="E164" s="94"/>
      <c r="F164" s="94"/>
      <c r="G164" s="94"/>
    </row>
    <row r="165" spans="1:7" s="92" customFormat="1">
      <c r="A165" s="94"/>
      <c r="B165" s="94"/>
      <c r="C165" s="94"/>
      <c r="D165" s="94"/>
      <c r="E165" s="94"/>
      <c r="F165" s="94"/>
      <c r="G165" s="94"/>
    </row>
    <row r="166" spans="1:7" s="92" customFormat="1">
      <c r="A166" s="94"/>
      <c r="B166" s="94"/>
      <c r="C166" s="94"/>
      <c r="D166" s="94"/>
      <c r="E166" s="94"/>
      <c r="F166" s="94"/>
      <c r="G166" s="94"/>
    </row>
    <row r="167" spans="1:7" s="92" customFormat="1">
      <c r="A167" s="94"/>
      <c r="B167" s="94"/>
      <c r="C167" s="94"/>
      <c r="D167" s="94"/>
      <c r="E167" s="94"/>
      <c r="F167" s="94"/>
      <c r="G167" s="94"/>
    </row>
    <row r="168" spans="1:7" s="92" customFormat="1">
      <c r="A168" s="94"/>
      <c r="B168" s="94"/>
      <c r="C168" s="94"/>
      <c r="D168" s="94"/>
      <c r="E168" s="94"/>
      <c r="F168" s="94"/>
      <c r="G168" s="94"/>
    </row>
    <row r="169" spans="1:7" s="92" customFormat="1">
      <c r="A169" s="94"/>
      <c r="B169" s="94"/>
      <c r="C169" s="94"/>
      <c r="D169" s="94"/>
      <c r="E169" s="94"/>
      <c r="F169" s="94"/>
      <c r="G169" s="94"/>
    </row>
    <row r="170" spans="1:7" s="92" customFormat="1">
      <c r="A170" s="94"/>
      <c r="B170" s="94"/>
      <c r="C170" s="94"/>
      <c r="D170" s="94"/>
      <c r="E170" s="94"/>
      <c r="F170" s="94"/>
      <c r="G170" s="94"/>
    </row>
    <row r="171" spans="1:7" s="92" customFormat="1">
      <c r="A171" s="94"/>
      <c r="B171" s="94"/>
      <c r="C171" s="94"/>
      <c r="D171" s="94"/>
      <c r="E171" s="94"/>
      <c r="F171" s="94"/>
      <c r="G171" s="94"/>
    </row>
    <row r="172" spans="1:7" s="92" customFormat="1">
      <c r="A172" s="94"/>
      <c r="B172" s="94"/>
      <c r="C172" s="94"/>
      <c r="D172" s="94"/>
      <c r="E172" s="94"/>
      <c r="F172" s="94"/>
      <c r="G172" s="94"/>
    </row>
    <row r="173" spans="1:7" s="92" customFormat="1">
      <c r="A173" s="94"/>
      <c r="B173" s="94"/>
      <c r="C173" s="94"/>
      <c r="D173" s="94"/>
      <c r="E173" s="94"/>
      <c r="F173" s="94"/>
      <c r="G173" s="94"/>
    </row>
    <row r="174" spans="1:7" s="92" customFormat="1">
      <c r="A174" s="94"/>
      <c r="B174" s="94"/>
      <c r="C174" s="94"/>
      <c r="D174" s="94"/>
      <c r="E174" s="94"/>
      <c r="F174" s="94"/>
      <c r="G174" s="94"/>
    </row>
    <row r="175" spans="1:7" s="92" customFormat="1">
      <c r="A175" s="94"/>
      <c r="B175" s="94"/>
      <c r="C175" s="94"/>
      <c r="D175" s="94"/>
      <c r="E175" s="94"/>
      <c r="F175" s="94"/>
      <c r="G175" s="94"/>
    </row>
    <row r="176" spans="1:7" s="92" customFormat="1">
      <c r="A176" s="94"/>
      <c r="B176" s="94"/>
      <c r="C176" s="94"/>
      <c r="D176" s="94"/>
      <c r="E176" s="94"/>
      <c r="F176" s="94"/>
      <c r="G176" s="94"/>
    </row>
    <row r="177" spans="1:7" s="92" customFormat="1">
      <c r="A177" s="94"/>
      <c r="B177" s="94"/>
      <c r="C177" s="94"/>
      <c r="D177" s="94"/>
      <c r="E177" s="94"/>
      <c r="F177" s="94"/>
      <c r="G177" s="94"/>
    </row>
    <row r="178" spans="1:7" s="92" customFormat="1">
      <c r="A178" s="94"/>
      <c r="B178" s="94"/>
      <c r="C178" s="94"/>
      <c r="D178" s="94"/>
      <c r="E178" s="94"/>
      <c r="F178" s="94"/>
      <c r="G178" s="94"/>
    </row>
    <row r="179" spans="1:7" s="92" customFormat="1">
      <c r="A179" s="94"/>
      <c r="B179" s="94"/>
      <c r="C179" s="94"/>
      <c r="D179" s="94"/>
      <c r="E179" s="94"/>
      <c r="F179" s="94"/>
      <c r="G179" s="94"/>
    </row>
    <row r="180" spans="1:7" s="92" customFormat="1">
      <c r="A180" s="94"/>
      <c r="B180" s="94"/>
      <c r="C180" s="94"/>
      <c r="D180" s="94"/>
      <c r="E180" s="94"/>
      <c r="F180" s="94"/>
      <c r="G180" s="94"/>
    </row>
    <row r="181" spans="1:7" s="92" customFormat="1">
      <c r="A181" s="94"/>
      <c r="B181" s="94"/>
      <c r="C181" s="94"/>
      <c r="D181" s="94"/>
      <c r="E181" s="94"/>
      <c r="F181" s="94"/>
      <c r="G181" s="94"/>
    </row>
    <row r="182" spans="1:7" s="92" customFormat="1">
      <c r="A182" s="94"/>
      <c r="B182" s="94"/>
      <c r="C182" s="94"/>
      <c r="D182" s="94"/>
      <c r="E182" s="94"/>
      <c r="F182" s="94"/>
      <c r="G182" s="94"/>
    </row>
    <row r="183" spans="1:7" s="92" customFormat="1">
      <c r="A183" s="94"/>
      <c r="B183" s="94"/>
      <c r="C183" s="94"/>
      <c r="D183" s="94"/>
      <c r="E183" s="94"/>
      <c r="F183" s="94"/>
      <c r="G183" s="94"/>
    </row>
    <row r="184" spans="1:7" s="92" customFormat="1">
      <c r="A184" s="94"/>
      <c r="B184" s="94"/>
      <c r="C184" s="94"/>
      <c r="D184" s="94"/>
      <c r="E184" s="94"/>
      <c r="F184" s="94"/>
      <c r="G184" s="94"/>
    </row>
    <row r="185" spans="1:7" s="92" customFormat="1">
      <c r="A185" s="94"/>
      <c r="B185" s="94"/>
      <c r="C185" s="94"/>
      <c r="D185" s="94"/>
      <c r="E185" s="94"/>
      <c r="F185" s="94"/>
      <c r="G185" s="94"/>
    </row>
    <row r="186" spans="1:7" s="92" customFormat="1">
      <c r="A186" s="94"/>
      <c r="B186" s="94"/>
      <c r="C186" s="94"/>
      <c r="D186" s="94"/>
      <c r="E186" s="94"/>
      <c r="F186" s="94"/>
      <c r="G186" s="94"/>
    </row>
    <row r="187" spans="1:7" s="92" customFormat="1">
      <c r="A187" s="94"/>
      <c r="B187" s="94"/>
      <c r="C187" s="94"/>
      <c r="D187" s="94"/>
      <c r="E187" s="94"/>
      <c r="F187" s="94"/>
      <c r="G187" s="94"/>
    </row>
    <row r="188" spans="1:7" s="92" customFormat="1">
      <c r="A188" s="94"/>
      <c r="B188" s="94"/>
      <c r="C188" s="94"/>
      <c r="D188" s="94"/>
      <c r="E188" s="94"/>
      <c r="F188" s="94"/>
      <c r="G188" s="94"/>
    </row>
    <row r="189" spans="1:7" s="92" customFormat="1">
      <c r="A189" s="94"/>
      <c r="B189" s="94"/>
      <c r="C189" s="94"/>
      <c r="D189" s="94"/>
      <c r="E189" s="94"/>
      <c r="F189" s="94"/>
      <c r="G189" s="94"/>
    </row>
    <row r="190" spans="1:7" s="92" customFormat="1">
      <c r="A190" s="94"/>
      <c r="B190" s="94"/>
      <c r="C190" s="94"/>
      <c r="D190" s="94"/>
      <c r="E190" s="94"/>
      <c r="F190" s="94"/>
      <c r="G190" s="94"/>
    </row>
    <row r="191" spans="1:7" s="92" customFormat="1">
      <c r="A191" s="94"/>
      <c r="B191" s="94"/>
      <c r="C191" s="94"/>
      <c r="D191" s="94"/>
      <c r="E191" s="94"/>
      <c r="F191" s="94"/>
      <c r="G191" s="94"/>
    </row>
    <row r="192" spans="1:7" s="92" customFormat="1">
      <c r="A192" s="94"/>
      <c r="B192" s="94"/>
      <c r="C192" s="94"/>
      <c r="D192" s="94"/>
      <c r="E192" s="94"/>
      <c r="F192" s="94"/>
      <c r="G192" s="94"/>
    </row>
    <row r="193" spans="1:7" s="92" customFormat="1">
      <c r="A193" s="94"/>
      <c r="B193" s="94"/>
      <c r="C193" s="94"/>
      <c r="D193" s="94"/>
      <c r="E193" s="94"/>
      <c r="F193" s="94"/>
      <c r="G193" s="94"/>
    </row>
    <row r="194" spans="1:7" s="92" customFormat="1">
      <c r="A194" s="94"/>
      <c r="B194" s="94"/>
      <c r="C194" s="94"/>
      <c r="D194" s="94"/>
      <c r="E194" s="94"/>
      <c r="F194" s="94"/>
      <c r="G194" s="94"/>
    </row>
    <row r="195" spans="1:7" s="92" customFormat="1">
      <c r="A195" s="94"/>
      <c r="B195" s="94"/>
      <c r="C195" s="94"/>
      <c r="D195" s="94"/>
      <c r="E195" s="94"/>
      <c r="F195" s="94"/>
      <c r="G195" s="94"/>
    </row>
    <row r="196" spans="1:7" s="92" customFormat="1">
      <c r="A196" s="94"/>
      <c r="B196" s="94"/>
      <c r="C196" s="94"/>
      <c r="D196" s="94"/>
      <c r="E196" s="94"/>
      <c r="F196" s="94"/>
      <c r="G196" s="94"/>
    </row>
    <row r="197" spans="1:7" s="92" customFormat="1">
      <c r="A197" s="94"/>
      <c r="B197" s="94"/>
      <c r="C197" s="94"/>
      <c r="D197" s="94"/>
      <c r="E197" s="94"/>
      <c r="F197" s="94"/>
      <c r="G197" s="94"/>
    </row>
    <row r="198" spans="1:7" s="92" customFormat="1">
      <c r="A198" s="94"/>
      <c r="B198" s="94"/>
      <c r="C198" s="94"/>
      <c r="D198" s="94"/>
      <c r="E198" s="94"/>
      <c r="F198" s="94"/>
      <c r="G198" s="94"/>
    </row>
    <row r="199" spans="1:7" s="92" customFormat="1">
      <c r="A199" s="94"/>
      <c r="B199" s="94"/>
      <c r="C199" s="94"/>
      <c r="D199" s="94"/>
      <c r="E199" s="94"/>
      <c r="F199" s="94"/>
      <c r="G199" s="94"/>
    </row>
    <row r="200" spans="1:7" s="92" customFormat="1">
      <c r="A200" s="94"/>
      <c r="B200" s="94"/>
      <c r="C200" s="94"/>
      <c r="D200" s="94"/>
      <c r="E200" s="94"/>
      <c r="F200" s="94"/>
      <c r="G200" s="94"/>
    </row>
    <row r="201" spans="1:7" s="92" customFormat="1">
      <c r="A201" s="94"/>
      <c r="B201" s="94"/>
      <c r="C201" s="94"/>
      <c r="D201" s="94"/>
      <c r="E201" s="94"/>
      <c r="F201" s="94"/>
      <c r="G201" s="94"/>
    </row>
    <row r="202" spans="1:7" s="92" customFormat="1">
      <c r="A202" s="94"/>
      <c r="B202" s="94"/>
      <c r="C202" s="94"/>
      <c r="D202" s="94"/>
      <c r="E202" s="94"/>
      <c r="F202" s="94"/>
      <c r="G202" s="94"/>
    </row>
    <row r="203" spans="1:7" s="92" customFormat="1">
      <c r="A203" s="94"/>
      <c r="B203" s="94"/>
      <c r="C203" s="94"/>
      <c r="D203" s="94"/>
      <c r="E203" s="94"/>
      <c r="F203" s="94"/>
      <c r="G203" s="94"/>
    </row>
    <row r="204" spans="1:7" s="92" customFormat="1">
      <c r="A204" s="94"/>
      <c r="B204" s="94"/>
      <c r="C204" s="94"/>
      <c r="D204" s="94"/>
      <c r="E204" s="94"/>
      <c r="F204" s="94"/>
      <c r="G204" s="94"/>
    </row>
    <row r="205" spans="1:7" s="92" customFormat="1">
      <c r="A205" s="94"/>
      <c r="B205" s="94"/>
      <c r="C205" s="94"/>
      <c r="D205" s="94"/>
      <c r="E205" s="94"/>
      <c r="F205" s="94"/>
      <c r="G205" s="94"/>
    </row>
    <row r="206" spans="1:7" s="92" customFormat="1">
      <c r="A206" s="94"/>
      <c r="B206" s="94"/>
      <c r="C206" s="94"/>
      <c r="D206" s="94"/>
      <c r="E206" s="94"/>
      <c r="F206" s="94"/>
      <c r="G206" s="94"/>
    </row>
    <row r="207" spans="1:7" s="92" customFormat="1">
      <c r="A207" s="94"/>
      <c r="B207" s="94"/>
      <c r="C207" s="94"/>
      <c r="D207" s="94"/>
      <c r="E207" s="94"/>
      <c r="F207" s="94"/>
      <c r="G207" s="94"/>
    </row>
    <row r="208" spans="1:7" s="92" customFormat="1">
      <c r="A208" s="94"/>
      <c r="B208" s="94"/>
      <c r="C208" s="94"/>
      <c r="D208" s="94"/>
      <c r="E208" s="94"/>
      <c r="F208" s="94"/>
      <c r="G208" s="94"/>
    </row>
    <row r="209" spans="1:7" s="92" customFormat="1">
      <c r="A209" s="94"/>
      <c r="B209" s="94"/>
      <c r="C209" s="94"/>
      <c r="D209" s="94"/>
      <c r="E209" s="94"/>
      <c r="F209" s="94"/>
      <c r="G209" s="94"/>
    </row>
    <row r="210" spans="1:7" s="92" customFormat="1">
      <c r="A210" s="94"/>
      <c r="B210" s="94"/>
      <c r="C210" s="94"/>
      <c r="D210" s="94"/>
      <c r="E210" s="94"/>
      <c r="F210" s="94"/>
      <c r="G210" s="94"/>
    </row>
    <row r="211" spans="1:7" s="92" customFormat="1">
      <c r="A211" s="94"/>
      <c r="B211" s="94"/>
      <c r="C211" s="94"/>
      <c r="D211" s="94"/>
      <c r="E211" s="94"/>
      <c r="F211" s="94"/>
      <c r="G211" s="94"/>
    </row>
    <row r="212" spans="1:7" s="92" customFormat="1">
      <c r="A212" s="94"/>
      <c r="B212" s="94"/>
      <c r="C212" s="94"/>
      <c r="D212" s="94"/>
      <c r="E212" s="94"/>
      <c r="F212" s="94"/>
      <c r="G212" s="94"/>
    </row>
  </sheetData>
  <sheetProtection password="E105" sheet="1"/>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A1:BH667"/>
  <sheetViews>
    <sheetView showGridLines="0" view="pageBreakPreview" topLeftCell="D6" zoomScaleNormal="110" zoomScaleSheetLayoutView="100" workbookViewId="0">
      <selection activeCell="G9" sqref="G9"/>
    </sheetView>
  </sheetViews>
  <sheetFormatPr baseColWidth="10" defaultColWidth="9.140625" defaultRowHeight="12.75"/>
  <cols>
    <col min="1" max="5" width="5.85546875" style="342" customWidth="1"/>
    <col min="6" max="6" width="66.85546875" style="414" customWidth="1"/>
    <col min="7" max="9" width="20.28515625" style="342" customWidth="1"/>
    <col min="10" max="10" width="20.85546875" style="342" customWidth="1"/>
    <col min="11" max="11" width="9.42578125" style="346" customWidth="1"/>
    <col min="12" max="52" width="9.140625" style="344" customWidth="1"/>
    <col min="53" max="16384" width="9.140625" style="346"/>
  </cols>
  <sheetData>
    <row r="1" spans="1:60" s="332" customFormat="1">
      <c r="F1" s="337"/>
      <c r="P1" s="338"/>
      <c r="Q1" s="339"/>
      <c r="R1" s="339"/>
      <c r="S1" s="339"/>
      <c r="T1" s="340"/>
      <c r="U1" s="331"/>
      <c r="V1" s="331"/>
      <c r="W1" s="331"/>
      <c r="X1" s="331"/>
      <c r="Y1" s="331"/>
      <c r="Z1" s="331"/>
      <c r="AA1" s="331"/>
      <c r="AB1" s="331"/>
      <c r="AC1" s="331"/>
      <c r="AD1" s="331"/>
      <c r="AE1" s="331"/>
      <c r="AF1" s="331"/>
      <c r="AG1" s="331"/>
      <c r="AH1" s="331"/>
      <c r="AI1" s="331"/>
      <c r="AJ1" s="331"/>
      <c r="AK1" s="331"/>
      <c r="AL1" s="331"/>
      <c r="AM1" s="331"/>
      <c r="AN1" s="331"/>
      <c r="AO1" s="331"/>
      <c r="AP1" s="331"/>
      <c r="AQ1" s="331"/>
      <c r="AR1" s="331"/>
      <c r="AS1" s="331"/>
      <c r="AT1" s="331"/>
      <c r="AU1" s="331"/>
      <c r="AV1" s="331"/>
      <c r="AW1" s="331"/>
    </row>
    <row r="2" spans="1:60" s="332" customFormat="1">
      <c r="C2" s="341"/>
      <c r="E2" s="342"/>
      <c r="F2" s="343" t="str">
        <f>'Formulario PPGR1'!G2</f>
        <v>Servicio Nacional de Salud</v>
      </c>
      <c r="P2" s="338"/>
      <c r="Q2" s="339"/>
      <c r="R2" s="339"/>
      <c r="S2" s="339"/>
      <c r="T2" s="340"/>
      <c r="U2" s="331"/>
      <c r="V2" s="331"/>
      <c r="W2" s="331"/>
      <c r="X2" s="331"/>
      <c r="Y2" s="331"/>
      <c r="Z2" s="331"/>
      <c r="AA2" s="331"/>
      <c r="AB2" s="331"/>
      <c r="AC2" s="331"/>
      <c r="AD2" s="331"/>
      <c r="AE2" s="331"/>
      <c r="AF2" s="331"/>
      <c r="AG2" s="331"/>
      <c r="AH2" s="331"/>
      <c r="AI2" s="331"/>
      <c r="AJ2" s="331"/>
      <c r="AK2" s="331"/>
      <c r="AL2" s="331"/>
      <c r="AM2" s="331"/>
      <c r="AN2" s="331"/>
      <c r="AO2" s="331"/>
      <c r="AP2" s="331"/>
      <c r="AQ2" s="331"/>
      <c r="AR2" s="331"/>
      <c r="AS2" s="331"/>
      <c r="AT2" s="331"/>
      <c r="AU2" s="331"/>
      <c r="AV2" s="331"/>
      <c r="AW2" s="331"/>
    </row>
    <row r="3" spans="1:60" s="332" customFormat="1">
      <c r="C3" s="341"/>
      <c r="E3" s="342"/>
      <c r="F3" s="343" t="str">
        <f>'Formulario PPGR1'!G3</f>
        <v>Dirección de Planificación y Desarrollo</v>
      </c>
      <c r="P3" s="338"/>
      <c r="Q3" s="339"/>
      <c r="R3" s="339"/>
      <c r="S3" s="339"/>
      <c r="T3" s="340"/>
      <c r="U3" s="331"/>
      <c r="V3" s="331"/>
      <c r="W3" s="331"/>
      <c r="X3" s="331"/>
      <c r="Y3" s="331"/>
      <c r="Z3" s="331"/>
      <c r="AA3" s="331"/>
      <c r="AB3" s="331"/>
      <c r="AC3" s="331"/>
      <c r="AD3" s="331"/>
      <c r="AE3" s="331"/>
      <c r="AF3" s="331"/>
      <c r="AG3" s="331"/>
      <c r="AH3" s="331"/>
      <c r="AI3" s="331"/>
      <c r="AJ3" s="331"/>
      <c r="AK3" s="331"/>
      <c r="AL3" s="331"/>
      <c r="AM3" s="331"/>
      <c r="AN3" s="331"/>
      <c r="AO3" s="331"/>
      <c r="AP3" s="331"/>
      <c r="AQ3" s="331"/>
      <c r="AR3" s="331"/>
      <c r="AS3" s="331"/>
      <c r="AT3" s="331"/>
      <c r="AU3" s="331"/>
      <c r="AV3" s="331"/>
      <c r="AW3" s="331"/>
    </row>
    <row r="4" spans="1:60" s="332" customFormat="1">
      <c r="C4" s="341"/>
      <c r="E4" s="342"/>
      <c r="F4" s="343" t="str">
        <f>'Formulario PPGR1'!G4</f>
        <v xml:space="preserve">Plan Operativo Anual </v>
      </c>
      <c r="P4" s="338"/>
      <c r="Q4" s="339"/>
      <c r="R4" s="339"/>
      <c r="S4" s="339"/>
      <c r="T4" s="340"/>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row>
    <row r="5" spans="1:60" s="332" customFormat="1">
      <c r="C5" s="341"/>
      <c r="E5" s="342"/>
      <c r="F5" s="343" t="s">
        <v>2526</v>
      </c>
      <c r="P5" s="338"/>
      <c r="Q5" s="339"/>
      <c r="R5" s="339"/>
      <c r="S5" s="339"/>
      <c r="T5" s="340"/>
      <c r="U5" s="331"/>
      <c r="V5" s="331"/>
      <c r="W5" s="331"/>
      <c r="X5" s="331"/>
      <c r="Y5" s="331"/>
      <c r="Z5" s="331"/>
      <c r="AA5" s="331"/>
      <c r="AB5" s="331"/>
      <c r="AC5" s="331"/>
      <c r="AD5" s="331"/>
      <c r="AE5" s="331"/>
      <c r="AF5" s="331"/>
      <c r="AG5" s="331"/>
      <c r="AH5" s="331"/>
      <c r="AI5" s="331"/>
      <c r="AJ5" s="331"/>
      <c r="AK5" s="331"/>
      <c r="AL5" s="331"/>
      <c r="AM5" s="331"/>
      <c r="AN5" s="331"/>
      <c r="AO5" s="331"/>
      <c r="AP5" s="331"/>
      <c r="AQ5" s="331"/>
      <c r="AR5" s="331"/>
      <c r="AS5" s="331"/>
      <c r="AT5" s="331"/>
      <c r="AU5" s="331"/>
      <c r="AV5" s="331"/>
      <c r="AW5" s="331"/>
    </row>
    <row r="6" spans="1:60" s="332" customFormat="1">
      <c r="E6" s="342"/>
      <c r="F6" s="343" t="str">
        <f>'Formulario PPGR1'!$M$3</f>
        <v>SNS - Dirección Central</v>
      </c>
      <c r="R6" s="339"/>
      <c r="S6" s="339"/>
      <c r="T6" s="340"/>
      <c r="U6" s="331"/>
      <c r="V6" s="331"/>
      <c r="W6" s="331"/>
      <c r="X6" s="331"/>
      <c r="Y6" s="331"/>
      <c r="Z6" s="331"/>
      <c r="AA6" s="331"/>
      <c r="AB6" s="331"/>
      <c r="AC6" s="331"/>
      <c r="AD6" s="331"/>
      <c r="AE6" s="331"/>
      <c r="AF6" s="331"/>
      <c r="AG6" s="331"/>
      <c r="AH6" s="331"/>
      <c r="AI6" s="331"/>
      <c r="AJ6" s="331"/>
      <c r="AK6" s="331"/>
      <c r="AL6" s="331"/>
      <c r="AM6" s="331"/>
      <c r="AN6" s="331"/>
      <c r="AO6" s="331"/>
      <c r="AP6" s="331"/>
      <c r="AQ6" s="331"/>
      <c r="AR6" s="331"/>
      <c r="AS6" s="331"/>
      <c r="AT6" s="331"/>
      <c r="AU6" s="331"/>
      <c r="AV6" s="331"/>
      <c r="AW6" s="331"/>
    </row>
    <row r="7" spans="1:60" ht="16.5" customHeight="1">
      <c r="A7" s="344"/>
      <c r="B7" s="344"/>
      <c r="C7" s="344"/>
      <c r="D7" s="344"/>
      <c r="E7" s="344"/>
      <c r="F7" s="345"/>
      <c r="G7" s="344"/>
      <c r="H7" s="344"/>
      <c r="I7" s="344"/>
      <c r="J7" s="344"/>
      <c r="K7" s="344"/>
      <c r="BA7" s="344"/>
      <c r="BB7" s="344"/>
      <c r="BC7" s="344"/>
      <c r="BD7" s="344"/>
      <c r="BE7" s="344"/>
      <c r="BF7" s="344"/>
      <c r="BG7" s="344"/>
      <c r="BH7" s="344"/>
    </row>
    <row r="8" spans="1:60" ht="15.75" customHeight="1">
      <c r="A8" s="347" t="s">
        <v>2527</v>
      </c>
      <c r="B8" s="348"/>
      <c r="C8" s="348"/>
      <c r="D8" s="348"/>
      <c r="E8" s="348"/>
      <c r="F8" s="349"/>
      <c r="G8" s="348"/>
      <c r="H8" s="348"/>
      <c r="I8" s="348"/>
      <c r="J8" s="348"/>
      <c r="K8" s="350"/>
    </row>
    <row r="9" spans="1:60">
      <c r="A9" s="351" t="s">
        <v>2508</v>
      </c>
      <c r="B9" s="352"/>
      <c r="C9" s="352"/>
      <c r="D9" s="352"/>
      <c r="E9" s="352"/>
      <c r="F9" s="353"/>
      <c r="G9" s="354">
        <f>+'Formulario PPGR6'!F16</f>
        <v>0</v>
      </c>
      <c r="H9" s="354"/>
      <c r="I9" s="354"/>
      <c r="J9" s="354"/>
      <c r="K9" s="355"/>
    </row>
    <row r="10" spans="1:60">
      <c r="A10" s="351" t="s">
        <v>2528</v>
      </c>
      <c r="B10" s="352"/>
      <c r="C10" s="352"/>
      <c r="D10" s="352"/>
      <c r="E10" s="352"/>
      <c r="F10" s="353"/>
      <c r="G10" s="356">
        <f>+'Formulario PPGR6'!F23</f>
        <v>0</v>
      </c>
      <c r="H10" s="354"/>
      <c r="I10" s="354"/>
      <c r="J10" s="354"/>
      <c r="K10" s="355"/>
    </row>
    <row r="11" spans="1:60">
      <c r="A11" s="351" t="s">
        <v>2529</v>
      </c>
      <c r="B11" s="352"/>
      <c r="C11" s="352"/>
      <c r="D11" s="352"/>
      <c r="E11" s="352"/>
      <c r="F11" s="353"/>
      <c r="G11" s="356">
        <f>+'Formulario PPGR6'!F15</f>
        <v>0</v>
      </c>
      <c r="H11" s="354"/>
      <c r="I11" s="354"/>
      <c r="J11" s="354"/>
      <c r="K11" s="355"/>
    </row>
    <row r="12" spans="1:60">
      <c r="A12" s="351" t="s">
        <v>2530</v>
      </c>
      <c r="B12" s="352"/>
      <c r="C12" s="352"/>
      <c r="D12" s="352"/>
      <c r="E12" s="352"/>
      <c r="F12" s="353"/>
      <c r="G12" s="356">
        <f>'Formulario PPGR6'!F11+'Formulario PPGR6'!F17+'Formulario PPGR6'!F21+'Formulario PPGR6'!F22</f>
        <v>0</v>
      </c>
      <c r="H12" s="354"/>
      <c r="I12" s="354"/>
      <c r="J12" s="354"/>
      <c r="K12" s="355"/>
    </row>
    <row r="13" spans="1:60">
      <c r="A13" s="357" t="s">
        <v>2503</v>
      </c>
      <c r="B13" s="352"/>
      <c r="C13" s="352"/>
      <c r="D13" s="352"/>
      <c r="E13" s="352"/>
      <c r="F13" s="353"/>
      <c r="G13" s="358">
        <f>+'Formulario PPGR6'!F18</f>
        <v>0</v>
      </c>
      <c r="H13" s="354"/>
      <c r="I13" s="354"/>
      <c r="J13" s="354"/>
      <c r="K13" s="355"/>
    </row>
    <row r="14" spans="1:60" ht="13.5" thickBot="1">
      <c r="A14" s="359" t="s">
        <v>2531</v>
      </c>
      <c r="B14" s="360"/>
      <c r="C14" s="360"/>
      <c r="D14" s="360"/>
      <c r="E14" s="360"/>
      <c r="F14" s="361"/>
      <c r="G14" s="362">
        <f>SUM(G9:G13)</f>
        <v>0</v>
      </c>
      <c r="H14" s="363"/>
      <c r="I14" s="363"/>
      <c r="J14" s="363"/>
      <c r="K14" s="364"/>
    </row>
    <row r="15" spans="1:60" ht="15.75" customHeight="1" thickTop="1">
      <c r="A15" s="365" t="s">
        <v>2532</v>
      </c>
      <c r="B15" s="366"/>
      <c r="C15" s="366"/>
      <c r="D15" s="366"/>
      <c r="E15" s="366"/>
      <c r="F15" s="367"/>
      <c r="G15" s="366"/>
      <c r="H15" s="366"/>
      <c r="I15" s="366"/>
      <c r="J15" s="366"/>
      <c r="K15" s="368"/>
    </row>
    <row r="16" spans="1:60" ht="24" customHeight="1">
      <c r="A16" s="691" t="s">
        <v>2533</v>
      </c>
      <c r="B16" s="691" t="s">
        <v>2534</v>
      </c>
      <c r="C16" s="691" t="s">
        <v>2494</v>
      </c>
      <c r="D16" s="691" t="s">
        <v>2535</v>
      </c>
      <c r="E16" s="691" t="s">
        <v>2495</v>
      </c>
      <c r="F16" s="692" t="s">
        <v>2536</v>
      </c>
      <c r="G16" s="694" t="s">
        <v>2537</v>
      </c>
      <c r="H16" s="694" t="s">
        <v>2538</v>
      </c>
      <c r="I16" s="694" t="s">
        <v>2539</v>
      </c>
      <c r="J16" s="692" t="s">
        <v>2540</v>
      </c>
      <c r="K16" s="692" t="s">
        <v>2498</v>
      </c>
    </row>
    <row r="17" spans="1:11" ht="63" customHeight="1">
      <c r="A17" s="691"/>
      <c r="B17" s="691"/>
      <c r="C17" s="691"/>
      <c r="D17" s="691"/>
      <c r="E17" s="691"/>
      <c r="F17" s="693"/>
      <c r="G17" s="694"/>
      <c r="H17" s="694"/>
      <c r="I17" s="694"/>
      <c r="J17" s="693"/>
      <c r="K17" s="693"/>
    </row>
    <row r="18" spans="1:11">
      <c r="A18" s="369">
        <v>2</v>
      </c>
      <c r="B18" s="370"/>
      <c r="C18" s="370"/>
      <c r="D18" s="370"/>
      <c r="E18" s="370"/>
      <c r="F18" s="371" t="s">
        <v>2541</v>
      </c>
      <c r="G18" s="372">
        <f>+G19+G67+G170+G254+G270+G323</f>
        <v>0</v>
      </c>
      <c r="H18" s="372">
        <f>+H19+H67+H170+H254+H270+H323</f>
        <v>0</v>
      </c>
      <c r="I18" s="372">
        <f>+I19+I67+I170+I254+I270+I323</f>
        <v>0</v>
      </c>
      <c r="J18" s="372">
        <f>+J19+J67+J170+J254+J270+J323</f>
        <v>0</v>
      </c>
      <c r="K18" s="372">
        <f>+K19+K67+K170+K254+K270+K323</f>
        <v>0</v>
      </c>
    </row>
    <row r="19" spans="1:11">
      <c r="A19" s="373">
        <v>2</v>
      </c>
      <c r="B19" s="374">
        <v>1</v>
      </c>
      <c r="C19" s="374"/>
      <c r="D19" s="374"/>
      <c r="E19" s="374"/>
      <c r="F19" s="375" t="s">
        <v>2542</v>
      </c>
      <c r="G19" s="376">
        <f>+G20+G42+G54+G58</f>
        <v>0</v>
      </c>
      <c r="H19" s="376">
        <f>+H20+H42+H54+H58</f>
        <v>0</v>
      </c>
      <c r="I19" s="376">
        <f>+I20+I42+I54+I58</f>
        <v>0</v>
      </c>
      <c r="J19" s="376">
        <f>+J20+J42+J54+J58</f>
        <v>0</v>
      </c>
      <c r="K19" s="376">
        <f>+K20+K42+K54+K58</f>
        <v>0</v>
      </c>
    </row>
    <row r="20" spans="1:11">
      <c r="A20" s="377">
        <v>2</v>
      </c>
      <c r="B20" s="378">
        <v>1</v>
      </c>
      <c r="C20" s="378">
        <v>1</v>
      </c>
      <c r="D20" s="378"/>
      <c r="E20" s="378"/>
      <c r="F20" s="379" t="s">
        <v>2543</v>
      </c>
      <c r="G20" s="380">
        <f>+G21+G26+G33+G35+G37</f>
        <v>0</v>
      </c>
      <c r="H20" s="380">
        <f>+H21+H26+H33+H35+H37</f>
        <v>0</v>
      </c>
      <c r="I20" s="380">
        <f>+I21+I26+I33+I35+I37</f>
        <v>0</v>
      </c>
      <c r="J20" s="380">
        <f>+J21+J26+J33+J35+J37</f>
        <v>0</v>
      </c>
      <c r="K20" s="380">
        <f>+K21+K26+K33+K35+K37</f>
        <v>0</v>
      </c>
    </row>
    <row r="21" spans="1:11">
      <c r="A21" s="381">
        <v>2</v>
      </c>
      <c r="B21" s="382">
        <v>1</v>
      </c>
      <c r="C21" s="382">
        <v>1</v>
      </c>
      <c r="D21" s="382">
        <v>1</v>
      </c>
      <c r="E21" s="382"/>
      <c r="F21" s="383" t="s">
        <v>2544</v>
      </c>
      <c r="G21" s="384">
        <f>SUM(G22:G25)</f>
        <v>0</v>
      </c>
      <c r="H21" s="384">
        <f>SUM(H22:H25)</f>
        <v>0</v>
      </c>
      <c r="I21" s="384">
        <f>SUM(I22:I25)</f>
        <v>0</v>
      </c>
      <c r="J21" s="384">
        <f>SUM(J22:J25)</f>
        <v>0</v>
      </c>
      <c r="K21" s="385">
        <f>SUM(K22:K25)</f>
        <v>0</v>
      </c>
    </row>
    <row r="22" spans="1:11">
      <c r="A22" s="386">
        <v>2</v>
      </c>
      <c r="B22" s="387">
        <v>1</v>
      </c>
      <c r="C22" s="387">
        <v>1</v>
      </c>
      <c r="D22" s="387">
        <v>1</v>
      </c>
      <c r="E22" s="387" t="s">
        <v>2545</v>
      </c>
      <c r="F22" s="388" t="s">
        <v>2546</v>
      </c>
      <c r="G22" s="389"/>
      <c r="H22" s="389"/>
      <c r="I22" s="389"/>
      <c r="J22" s="390">
        <f>SUBTOTAL(9,G22:I22)</f>
        <v>0</v>
      </c>
      <c r="K22" s="391" t="str">
        <f>IFERROR(J22/$J$18*100,"0.00")</f>
        <v>0.00</v>
      </c>
    </row>
    <row r="23" spans="1:11">
      <c r="A23" s="386">
        <v>2</v>
      </c>
      <c r="B23" s="387">
        <v>1</v>
      </c>
      <c r="C23" s="387">
        <v>1</v>
      </c>
      <c r="D23" s="387">
        <v>1</v>
      </c>
      <c r="E23" s="387" t="s">
        <v>2547</v>
      </c>
      <c r="F23" s="392" t="s">
        <v>2548</v>
      </c>
      <c r="G23" s="389"/>
      <c r="H23" s="389"/>
      <c r="I23" s="389"/>
      <c r="J23" s="390">
        <f>SUBTOTAL(9,G23:I23)</f>
        <v>0</v>
      </c>
      <c r="K23" s="391" t="str">
        <f>IFERROR(J23/$J$18*100,"0.00")</f>
        <v>0.00</v>
      </c>
    </row>
    <row r="24" spans="1:11">
      <c r="A24" s="386">
        <v>2</v>
      </c>
      <c r="B24" s="387">
        <v>1</v>
      </c>
      <c r="C24" s="387">
        <v>1</v>
      </c>
      <c r="D24" s="387">
        <v>1</v>
      </c>
      <c r="E24" s="387" t="s">
        <v>2549</v>
      </c>
      <c r="F24" s="392" t="s">
        <v>2550</v>
      </c>
      <c r="G24" s="389"/>
      <c r="H24" s="389"/>
      <c r="I24" s="389"/>
      <c r="J24" s="390">
        <f>SUBTOTAL(9,G24:I24)</f>
        <v>0</v>
      </c>
      <c r="K24" s="391" t="str">
        <f>IFERROR(J24/$J$18*100,"0.00")</f>
        <v>0.00</v>
      </c>
    </row>
    <row r="25" spans="1:11">
      <c r="A25" s="386">
        <v>2</v>
      </c>
      <c r="B25" s="387">
        <v>1</v>
      </c>
      <c r="C25" s="387">
        <v>1</v>
      </c>
      <c r="D25" s="387">
        <v>1</v>
      </c>
      <c r="E25" s="387" t="s">
        <v>2551</v>
      </c>
      <c r="F25" s="392" t="s">
        <v>2552</v>
      </c>
      <c r="G25" s="389"/>
      <c r="H25" s="389"/>
      <c r="I25" s="389"/>
      <c r="J25" s="390">
        <f>SUBTOTAL(9,G25:I25)</f>
        <v>0</v>
      </c>
      <c r="K25" s="391" t="str">
        <f>IFERROR(J25/$J$18*100,"0.00")</f>
        <v>0.00</v>
      </c>
    </row>
    <row r="26" spans="1:11">
      <c r="A26" s="381">
        <v>2</v>
      </c>
      <c r="B26" s="382">
        <v>1</v>
      </c>
      <c r="C26" s="382">
        <v>1</v>
      </c>
      <c r="D26" s="382">
        <v>2</v>
      </c>
      <c r="E26" s="382"/>
      <c r="F26" s="383" t="s">
        <v>2553</v>
      </c>
      <c r="G26" s="384">
        <f>SUM(G27:G32)</f>
        <v>0</v>
      </c>
      <c r="H26" s="384">
        <f>SUM(H27:H32)</f>
        <v>0</v>
      </c>
      <c r="I26" s="384">
        <f>SUM(I27:I32)</f>
        <v>0</v>
      </c>
      <c r="J26" s="384">
        <f>SUM(J27:J32)</f>
        <v>0</v>
      </c>
      <c r="K26" s="393">
        <f>SUM(K27:K32)</f>
        <v>0</v>
      </c>
    </row>
    <row r="27" spans="1:11">
      <c r="A27" s="386">
        <v>2</v>
      </c>
      <c r="B27" s="387">
        <v>1</v>
      </c>
      <c r="C27" s="387">
        <v>1</v>
      </c>
      <c r="D27" s="387">
        <v>2</v>
      </c>
      <c r="E27" s="387" t="s">
        <v>2554</v>
      </c>
      <c r="F27" s="392" t="s">
        <v>2555</v>
      </c>
      <c r="G27" s="389"/>
      <c r="H27" s="389"/>
      <c r="I27" s="389"/>
      <c r="J27" s="390">
        <f t="shared" ref="J27:J32" si="0">SUBTOTAL(9,G27:I27)</f>
        <v>0</v>
      </c>
      <c r="K27" s="391" t="str">
        <f t="shared" ref="K27:K32" si="1">IFERROR(J27/$J$18*100,"0.00")</f>
        <v>0.00</v>
      </c>
    </row>
    <row r="28" spans="1:11">
      <c r="A28" s="386">
        <v>2</v>
      </c>
      <c r="B28" s="387">
        <v>1</v>
      </c>
      <c r="C28" s="387">
        <v>1</v>
      </c>
      <c r="D28" s="387">
        <v>2</v>
      </c>
      <c r="E28" s="387" t="s">
        <v>2549</v>
      </c>
      <c r="F28" s="392" t="s">
        <v>2556</v>
      </c>
      <c r="G28" s="389"/>
      <c r="H28" s="389"/>
      <c r="I28" s="389"/>
      <c r="J28" s="390">
        <f t="shared" si="0"/>
        <v>0</v>
      </c>
      <c r="K28" s="391" t="str">
        <f t="shared" si="1"/>
        <v>0.00</v>
      </c>
    </row>
    <row r="29" spans="1:11">
      <c r="A29" s="386">
        <v>2</v>
      </c>
      <c r="B29" s="387">
        <v>1</v>
      </c>
      <c r="C29" s="387">
        <v>1</v>
      </c>
      <c r="D29" s="387">
        <v>2</v>
      </c>
      <c r="E29" s="387" t="s">
        <v>2551</v>
      </c>
      <c r="F29" s="392" t="s">
        <v>2557</v>
      </c>
      <c r="G29" s="389"/>
      <c r="H29" s="389"/>
      <c r="I29" s="389"/>
      <c r="J29" s="390">
        <f t="shared" si="0"/>
        <v>0</v>
      </c>
      <c r="K29" s="391" t="str">
        <f t="shared" si="1"/>
        <v>0.00</v>
      </c>
    </row>
    <row r="30" spans="1:11">
      <c r="A30" s="394">
        <v>2</v>
      </c>
      <c r="B30" s="395">
        <v>1</v>
      </c>
      <c r="C30" s="395">
        <v>1</v>
      </c>
      <c r="D30" s="395">
        <v>2</v>
      </c>
      <c r="E30" s="395" t="s">
        <v>2558</v>
      </c>
      <c r="F30" s="396" t="s">
        <v>2559</v>
      </c>
      <c r="G30" s="389"/>
      <c r="H30" s="389"/>
      <c r="I30" s="389"/>
      <c r="J30" s="390">
        <f t="shared" si="0"/>
        <v>0</v>
      </c>
      <c r="K30" s="391" t="str">
        <f t="shared" si="1"/>
        <v>0.00</v>
      </c>
    </row>
    <row r="31" spans="1:11">
      <c r="A31" s="394">
        <v>2</v>
      </c>
      <c r="B31" s="395">
        <v>1</v>
      </c>
      <c r="C31" s="395">
        <v>1</v>
      </c>
      <c r="D31" s="395">
        <v>2</v>
      </c>
      <c r="E31" s="395" t="s">
        <v>2560</v>
      </c>
      <c r="F31" s="396" t="s">
        <v>2561</v>
      </c>
      <c r="G31" s="389"/>
      <c r="H31" s="389"/>
      <c r="I31" s="389"/>
      <c r="J31" s="390">
        <f t="shared" si="0"/>
        <v>0</v>
      </c>
      <c r="K31" s="391" t="str">
        <f t="shared" si="1"/>
        <v>0.00</v>
      </c>
    </row>
    <row r="32" spans="1:11">
      <c r="A32" s="394">
        <v>2</v>
      </c>
      <c r="B32" s="395">
        <v>1</v>
      </c>
      <c r="C32" s="395">
        <v>1</v>
      </c>
      <c r="D32" s="395">
        <v>2</v>
      </c>
      <c r="E32" s="395" t="s">
        <v>2562</v>
      </c>
      <c r="F32" s="396" t="s">
        <v>2563</v>
      </c>
      <c r="G32" s="389"/>
      <c r="H32" s="389"/>
      <c r="I32" s="389"/>
      <c r="J32" s="390">
        <f t="shared" si="0"/>
        <v>0</v>
      </c>
      <c r="K32" s="391" t="str">
        <f t="shared" si="1"/>
        <v>0.00</v>
      </c>
    </row>
    <row r="33" spans="1:11">
      <c r="A33" s="381">
        <v>2</v>
      </c>
      <c r="B33" s="382">
        <v>1</v>
      </c>
      <c r="C33" s="382">
        <v>1</v>
      </c>
      <c r="D33" s="382">
        <v>3</v>
      </c>
      <c r="E33" s="382"/>
      <c r="F33" s="383" t="s">
        <v>2564</v>
      </c>
      <c r="G33" s="384">
        <f>G34</f>
        <v>0</v>
      </c>
      <c r="H33" s="384">
        <f>H34</f>
        <v>0</v>
      </c>
      <c r="I33" s="384">
        <f>I34</f>
        <v>0</v>
      </c>
      <c r="J33" s="384">
        <f>J34</f>
        <v>0</v>
      </c>
      <c r="K33" s="385" t="str">
        <f>K34</f>
        <v>0.00</v>
      </c>
    </row>
    <row r="34" spans="1:11">
      <c r="A34" s="386">
        <v>2</v>
      </c>
      <c r="B34" s="387">
        <v>1</v>
      </c>
      <c r="C34" s="387">
        <v>1</v>
      </c>
      <c r="D34" s="387">
        <v>3</v>
      </c>
      <c r="E34" s="387" t="s">
        <v>2545</v>
      </c>
      <c r="F34" s="392" t="s">
        <v>2564</v>
      </c>
      <c r="G34" s="389"/>
      <c r="H34" s="389"/>
      <c r="I34" s="389"/>
      <c r="J34" s="390">
        <f>SUBTOTAL(9,G34:I34)</f>
        <v>0</v>
      </c>
      <c r="K34" s="391" t="str">
        <f>IFERROR(J34/$J$18*100,"0.00")</f>
        <v>0.00</v>
      </c>
    </row>
    <row r="35" spans="1:11">
      <c r="A35" s="381">
        <v>2</v>
      </c>
      <c r="B35" s="382">
        <v>1</v>
      </c>
      <c r="C35" s="382">
        <v>1</v>
      </c>
      <c r="D35" s="382">
        <v>4</v>
      </c>
      <c r="E35" s="382"/>
      <c r="F35" s="383" t="s">
        <v>2565</v>
      </c>
      <c r="G35" s="384">
        <f>G36</f>
        <v>0</v>
      </c>
      <c r="H35" s="384">
        <f>H36</f>
        <v>0</v>
      </c>
      <c r="I35" s="384">
        <f>I36</f>
        <v>0</v>
      </c>
      <c r="J35" s="384">
        <f>J36</f>
        <v>0</v>
      </c>
      <c r="K35" s="385" t="str">
        <f>K36</f>
        <v>0.00</v>
      </c>
    </row>
    <row r="36" spans="1:11">
      <c r="A36" s="386">
        <v>2</v>
      </c>
      <c r="B36" s="387">
        <v>1</v>
      </c>
      <c r="C36" s="387">
        <v>1</v>
      </c>
      <c r="D36" s="387">
        <v>4</v>
      </c>
      <c r="E36" s="387" t="s">
        <v>2545</v>
      </c>
      <c r="F36" s="392" t="s">
        <v>2565</v>
      </c>
      <c r="G36" s="389"/>
      <c r="H36" s="389"/>
      <c r="I36" s="389"/>
      <c r="J36" s="390">
        <f>SUBTOTAL(9,G36:I36)</f>
        <v>0</v>
      </c>
      <c r="K36" s="391" t="str">
        <f>IFERROR(J36/$J$18*100,"0.00")</f>
        <v>0.00</v>
      </c>
    </row>
    <row r="37" spans="1:11">
      <c r="A37" s="381">
        <v>2</v>
      </c>
      <c r="B37" s="382">
        <v>1</v>
      </c>
      <c r="C37" s="382">
        <v>1</v>
      </c>
      <c r="D37" s="382">
        <v>5</v>
      </c>
      <c r="E37" s="382"/>
      <c r="F37" s="383" t="s">
        <v>2566</v>
      </c>
      <c r="G37" s="384">
        <f>SUM(G38:G41)</f>
        <v>0</v>
      </c>
      <c r="H37" s="384">
        <f>SUM(H38:H41)</f>
        <v>0</v>
      </c>
      <c r="I37" s="384">
        <f>SUM(I38:I41)</f>
        <v>0</v>
      </c>
      <c r="J37" s="384">
        <f>SUM(J38:J41)</f>
        <v>0</v>
      </c>
      <c r="K37" s="385">
        <f>SUM(K38:K41)</f>
        <v>0</v>
      </c>
    </row>
    <row r="38" spans="1:11">
      <c r="A38" s="386">
        <v>2</v>
      </c>
      <c r="B38" s="387">
        <v>1</v>
      </c>
      <c r="C38" s="387">
        <v>1</v>
      </c>
      <c r="D38" s="387">
        <v>5</v>
      </c>
      <c r="E38" s="387" t="s">
        <v>2545</v>
      </c>
      <c r="F38" s="397" t="s">
        <v>2566</v>
      </c>
      <c r="G38" s="389"/>
      <c r="H38" s="389"/>
      <c r="I38" s="389"/>
      <c r="J38" s="390">
        <f>SUBTOTAL(9,G38:I38)</f>
        <v>0</v>
      </c>
      <c r="K38" s="391" t="str">
        <f>IFERROR(J38/$J$18*100,"0.00")</f>
        <v>0.00</v>
      </c>
    </row>
    <row r="39" spans="1:11">
      <c r="A39" s="386">
        <v>2</v>
      </c>
      <c r="B39" s="387">
        <v>1</v>
      </c>
      <c r="C39" s="387">
        <v>1</v>
      </c>
      <c r="D39" s="387">
        <v>5</v>
      </c>
      <c r="E39" s="387" t="s">
        <v>2547</v>
      </c>
      <c r="F39" s="392" t="s">
        <v>2567</v>
      </c>
      <c r="G39" s="389"/>
      <c r="H39" s="389"/>
      <c r="I39" s="389"/>
      <c r="J39" s="390">
        <f>SUBTOTAL(9,G39:I39)</f>
        <v>0</v>
      </c>
      <c r="K39" s="391" t="str">
        <f>IFERROR(J39/$J$18*100,"0.00")</f>
        <v>0.00</v>
      </c>
    </row>
    <row r="40" spans="1:11">
      <c r="A40" s="386">
        <v>2</v>
      </c>
      <c r="B40" s="387">
        <v>1</v>
      </c>
      <c r="C40" s="387">
        <v>1</v>
      </c>
      <c r="D40" s="387">
        <v>5</v>
      </c>
      <c r="E40" s="387" t="s">
        <v>2554</v>
      </c>
      <c r="F40" s="392" t="s">
        <v>2568</v>
      </c>
      <c r="G40" s="389"/>
      <c r="H40" s="389"/>
      <c r="I40" s="389"/>
      <c r="J40" s="390">
        <f>SUBTOTAL(9,G40:I40)</f>
        <v>0</v>
      </c>
      <c r="K40" s="391" t="str">
        <f>IFERROR(J40/$J$18*100,"0.00")</f>
        <v>0.00</v>
      </c>
    </row>
    <row r="41" spans="1:11">
      <c r="A41" s="386">
        <v>2</v>
      </c>
      <c r="B41" s="387">
        <v>1</v>
      </c>
      <c r="C41" s="387">
        <v>1</v>
      </c>
      <c r="D41" s="387">
        <v>5</v>
      </c>
      <c r="E41" s="387" t="s">
        <v>2569</v>
      </c>
      <c r="F41" s="392" t="s">
        <v>2570</v>
      </c>
      <c r="G41" s="389"/>
      <c r="H41" s="389"/>
      <c r="I41" s="389"/>
      <c r="J41" s="390">
        <f>SUBTOTAL(9,G41:I41)</f>
        <v>0</v>
      </c>
      <c r="K41" s="391" t="str">
        <f>IFERROR(J41/$J$18*100,"0.00")</f>
        <v>0.00</v>
      </c>
    </row>
    <row r="42" spans="1:11">
      <c r="A42" s="377">
        <v>2</v>
      </c>
      <c r="B42" s="378">
        <v>1</v>
      </c>
      <c r="C42" s="378">
        <v>2</v>
      </c>
      <c r="D42" s="378"/>
      <c r="E42" s="378"/>
      <c r="F42" s="379" t="s">
        <v>2571</v>
      </c>
      <c r="G42" s="380">
        <f>+G43+G45</f>
        <v>0</v>
      </c>
      <c r="H42" s="380">
        <f>+H43+H45</f>
        <v>0</v>
      </c>
      <c r="I42" s="380">
        <f>+I43+I45</f>
        <v>0</v>
      </c>
      <c r="J42" s="380">
        <f>+J43+J45</f>
        <v>0</v>
      </c>
      <c r="K42" s="380">
        <f>+K43+K45</f>
        <v>0</v>
      </c>
    </row>
    <row r="43" spans="1:11">
      <c r="A43" s="381">
        <v>2</v>
      </c>
      <c r="B43" s="382">
        <v>1</v>
      </c>
      <c r="C43" s="382">
        <v>2</v>
      </c>
      <c r="D43" s="382">
        <v>1</v>
      </c>
      <c r="E43" s="382"/>
      <c r="F43" s="383" t="s">
        <v>2572</v>
      </c>
      <c r="G43" s="384">
        <f>G44</f>
        <v>0</v>
      </c>
      <c r="H43" s="384">
        <f>H44</f>
        <v>0</v>
      </c>
      <c r="I43" s="384">
        <f>I44</f>
        <v>0</v>
      </c>
      <c r="J43" s="384">
        <f>J44</f>
        <v>0</v>
      </c>
      <c r="K43" s="385" t="str">
        <f>K44</f>
        <v>0.00</v>
      </c>
    </row>
    <row r="44" spans="1:11">
      <c r="A44" s="386">
        <v>2</v>
      </c>
      <c r="B44" s="387">
        <v>1</v>
      </c>
      <c r="C44" s="387">
        <v>2</v>
      </c>
      <c r="D44" s="387">
        <v>1</v>
      </c>
      <c r="E44" s="387" t="s">
        <v>2545</v>
      </c>
      <c r="F44" s="392" t="s">
        <v>2572</v>
      </c>
      <c r="G44" s="389"/>
      <c r="H44" s="389"/>
      <c r="I44" s="389"/>
      <c r="J44" s="390">
        <f>SUBTOTAL(9,G44:I44)</f>
        <v>0</v>
      </c>
      <c r="K44" s="391" t="str">
        <f>IFERROR(J44/$J$18*100,"0.00")</f>
        <v>0.00</v>
      </c>
    </row>
    <row r="45" spans="1:11">
      <c r="A45" s="381">
        <v>2</v>
      </c>
      <c r="B45" s="382">
        <v>1</v>
      </c>
      <c r="C45" s="382">
        <v>2</v>
      </c>
      <c r="D45" s="382">
        <v>2</v>
      </c>
      <c r="E45" s="382"/>
      <c r="F45" s="383" t="s">
        <v>2573</v>
      </c>
      <c r="G45" s="384">
        <f>SUM(G46:G53)</f>
        <v>0</v>
      </c>
      <c r="H45" s="384">
        <f>SUM(H46:H53)</f>
        <v>0</v>
      </c>
      <c r="I45" s="384">
        <f>SUM(I46:I53)</f>
        <v>0</v>
      </c>
      <c r="J45" s="384">
        <f>SUM(J46:J53)</f>
        <v>0</v>
      </c>
      <c r="K45" s="385">
        <f>SUM(K46:K53)</f>
        <v>0</v>
      </c>
    </row>
    <row r="46" spans="1:11" ht="25.5">
      <c r="A46" s="386">
        <v>2</v>
      </c>
      <c r="B46" s="387">
        <v>1</v>
      </c>
      <c r="C46" s="387">
        <v>2</v>
      </c>
      <c r="D46" s="387">
        <v>2</v>
      </c>
      <c r="E46" s="387" t="s">
        <v>2554</v>
      </c>
      <c r="F46" s="392" t="s">
        <v>2574</v>
      </c>
      <c r="G46" s="389"/>
      <c r="H46" s="389"/>
      <c r="I46" s="389"/>
      <c r="J46" s="390">
        <f t="shared" ref="J46:J53" si="2">SUBTOTAL(9,G46:I46)</f>
        <v>0</v>
      </c>
      <c r="K46" s="391" t="str">
        <f t="shared" ref="K46:K53" si="3">IFERROR(J46/$J$18*100,"0.00")</f>
        <v>0.00</v>
      </c>
    </row>
    <row r="47" spans="1:11">
      <c r="A47" s="386">
        <v>2</v>
      </c>
      <c r="B47" s="387">
        <v>1</v>
      </c>
      <c r="C47" s="387">
        <v>2</v>
      </c>
      <c r="D47" s="387">
        <v>2</v>
      </c>
      <c r="E47" s="387" t="s">
        <v>2569</v>
      </c>
      <c r="F47" s="392" t="s">
        <v>2575</v>
      </c>
      <c r="G47" s="389"/>
      <c r="H47" s="389"/>
      <c r="I47" s="389"/>
      <c r="J47" s="390">
        <f>SUBTOTAL(9,G47:I47)</f>
        <v>0</v>
      </c>
      <c r="K47" s="391" t="str">
        <f t="shared" si="3"/>
        <v>0.00</v>
      </c>
    </row>
    <row r="48" spans="1:11">
      <c r="A48" s="386">
        <v>2</v>
      </c>
      <c r="B48" s="387">
        <v>1</v>
      </c>
      <c r="C48" s="387">
        <v>2</v>
      </c>
      <c r="D48" s="387">
        <v>2</v>
      </c>
      <c r="E48" s="387" t="s">
        <v>2549</v>
      </c>
      <c r="F48" s="392" t="s">
        <v>2576</v>
      </c>
      <c r="G48" s="389"/>
      <c r="H48" s="389"/>
      <c r="I48" s="389"/>
      <c r="J48" s="390">
        <f t="shared" si="2"/>
        <v>0</v>
      </c>
      <c r="K48" s="391" t="str">
        <f t="shared" si="3"/>
        <v>0.00</v>
      </c>
    </row>
    <row r="49" spans="1:11">
      <c r="A49" s="386">
        <v>2</v>
      </c>
      <c r="B49" s="387">
        <v>1</v>
      </c>
      <c r="C49" s="387">
        <v>2</v>
      </c>
      <c r="D49" s="387">
        <v>2</v>
      </c>
      <c r="E49" s="387" t="s">
        <v>2551</v>
      </c>
      <c r="F49" s="392" t="s">
        <v>2577</v>
      </c>
      <c r="G49" s="389"/>
      <c r="H49" s="389"/>
      <c r="I49" s="389"/>
      <c r="J49" s="390">
        <f t="shared" si="2"/>
        <v>0</v>
      </c>
      <c r="K49" s="391" t="str">
        <f t="shared" si="3"/>
        <v>0.00</v>
      </c>
    </row>
    <row r="50" spans="1:11">
      <c r="A50" s="386">
        <v>2</v>
      </c>
      <c r="B50" s="387">
        <v>1</v>
      </c>
      <c r="C50" s="387">
        <v>2</v>
      </c>
      <c r="D50" s="387">
        <v>2</v>
      </c>
      <c r="E50" s="387" t="s">
        <v>2578</v>
      </c>
      <c r="F50" s="392" t="s">
        <v>2579</v>
      </c>
      <c r="G50" s="389"/>
      <c r="H50" s="389"/>
      <c r="I50" s="389"/>
      <c r="J50" s="390">
        <f t="shared" si="2"/>
        <v>0</v>
      </c>
      <c r="K50" s="391" t="str">
        <f t="shared" si="3"/>
        <v>0.00</v>
      </c>
    </row>
    <row r="51" spans="1:11">
      <c r="A51" s="386">
        <v>2</v>
      </c>
      <c r="B51" s="387">
        <v>1</v>
      </c>
      <c r="C51" s="387">
        <v>2</v>
      </c>
      <c r="D51" s="387">
        <v>2</v>
      </c>
      <c r="E51" s="387" t="s">
        <v>2558</v>
      </c>
      <c r="F51" s="392" t="s">
        <v>2580</v>
      </c>
      <c r="G51" s="389"/>
      <c r="H51" s="389"/>
      <c r="I51" s="389"/>
      <c r="J51" s="390">
        <f t="shared" si="2"/>
        <v>0</v>
      </c>
      <c r="K51" s="391" t="str">
        <f t="shared" si="3"/>
        <v>0.00</v>
      </c>
    </row>
    <row r="52" spans="1:11">
      <c r="A52" s="386">
        <v>2</v>
      </c>
      <c r="B52" s="387">
        <v>1</v>
      </c>
      <c r="C52" s="387">
        <v>2</v>
      </c>
      <c r="D52" s="387">
        <v>2</v>
      </c>
      <c r="E52" s="387" t="s">
        <v>2560</v>
      </c>
      <c r="F52" s="392" t="s">
        <v>2581</v>
      </c>
      <c r="G52" s="389"/>
      <c r="H52" s="389"/>
      <c r="I52" s="389"/>
      <c r="J52" s="390">
        <f t="shared" si="2"/>
        <v>0</v>
      </c>
      <c r="K52" s="391" t="str">
        <f t="shared" si="3"/>
        <v>0.00</v>
      </c>
    </row>
    <row r="53" spans="1:11">
      <c r="A53" s="386">
        <v>2</v>
      </c>
      <c r="B53" s="387">
        <v>1</v>
      </c>
      <c r="C53" s="387">
        <v>2</v>
      </c>
      <c r="D53" s="387">
        <v>2</v>
      </c>
      <c r="E53" s="387" t="s">
        <v>2582</v>
      </c>
      <c r="F53" s="392" t="s">
        <v>2583</v>
      </c>
      <c r="G53" s="389"/>
      <c r="H53" s="389"/>
      <c r="I53" s="389"/>
      <c r="J53" s="390">
        <f t="shared" si="2"/>
        <v>0</v>
      </c>
      <c r="K53" s="391" t="str">
        <f t="shared" si="3"/>
        <v>0.00</v>
      </c>
    </row>
    <row r="54" spans="1:11">
      <c r="A54" s="377">
        <v>2</v>
      </c>
      <c r="B54" s="378">
        <v>1</v>
      </c>
      <c r="C54" s="378">
        <v>3</v>
      </c>
      <c r="D54" s="378"/>
      <c r="E54" s="378"/>
      <c r="F54" s="379" t="s">
        <v>2584</v>
      </c>
      <c r="G54" s="380">
        <f>+G55</f>
        <v>0</v>
      </c>
      <c r="H54" s="380">
        <f>+H55</f>
        <v>0</v>
      </c>
      <c r="I54" s="380">
        <f>+I55</f>
        <v>0</v>
      </c>
      <c r="J54" s="380">
        <f>+J55</f>
        <v>0</v>
      </c>
      <c r="K54" s="380">
        <f>+K55</f>
        <v>0</v>
      </c>
    </row>
    <row r="55" spans="1:11">
      <c r="A55" s="381">
        <v>2</v>
      </c>
      <c r="B55" s="382">
        <v>1</v>
      </c>
      <c r="C55" s="382">
        <v>3</v>
      </c>
      <c r="D55" s="382">
        <v>2</v>
      </c>
      <c r="E55" s="382"/>
      <c r="F55" s="398" t="s">
        <v>2585</v>
      </c>
      <c r="G55" s="384">
        <f>SUM(G56:G57)</f>
        <v>0</v>
      </c>
      <c r="H55" s="384">
        <f>SUM(H56:H57)</f>
        <v>0</v>
      </c>
      <c r="I55" s="384">
        <f>SUM(I56:I57)</f>
        <v>0</v>
      </c>
      <c r="J55" s="384">
        <f>SUM(J56:J57)</f>
        <v>0</v>
      </c>
      <c r="K55" s="385">
        <f>SUM(K56:K57)</f>
        <v>0</v>
      </c>
    </row>
    <row r="56" spans="1:11">
      <c r="A56" s="386">
        <v>2</v>
      </c>
      <c r="B56" s="387">
        <v>1</v>
      </c>
      <c r="C56" s="387">
        <v>3</v>
      </c>
      <c r="D56" s="387">
        <v>2</v>
      </c>
      <c r="E56" s="387" t="s">
        <v>2545</v>
      </c>
      <c r="F56" s="392" t="s">
        <v>2586</v>
      </c>
      <c r="G56" s="389"/>
      <c r="H56" s="389"/>
      <c r="I56" s="389"/>
      <c r="J56" s="390">
        <f>SUBTOTAL(9,G56:I56)</f>
        <v>0</v>
      </c>
      <c r="K56" s="391" t="str">
        <f>IFERROR(J56/$J$18*100,"0.00")</f>
        <v>0.00</v>
      </c>
    </row>
    <row r="57" spans="1:11">
      <c r="A57" s="386">
        <v>2</v>
      </c>
      <c r="B57" s="387">
        <v>1</v>
      </c>
      <c r="C57" s="387">
        <v>3</v>
      </c>
      <c r="D57" s="387">
        <v>2</v>
      </c>
      <c r="E57" s="387" t="s">
        <v>2547</v>
      </c>
      <c r="F57" s="392" t="s">
        <v>2587</v>
      </c>
      <c r="G57" s="389"/>
      <c r="H57" s="389"/>
      <c r="I57" s="389"/>
      <c r="J57" s="390">
        <f>SUBTOTAL(9,G57:I57)</f>
        <v>0</v>
      </c>
      <c r="K57" s="391" t="str">
        <f>IFERROR(J57/$J$18*100,"0.00")</f>
        <v>0.00</v>
      </c>
    </row>
    <row r="58" spans="1:11">
      <c r="A58" s="377">
        <v>2</v>
      </c>
      <c r="B58" s="378">
        <v>1</v>
      </c>
      <c r="C58" s="378">
        <v>5</v>
      </c>
      <c r="D58" s="378"/>
      <c r="E58" s="378"/>
      <c r="F58" s="379" t="s">
        <v>2588</v>
      </c>
      <c r="G58" s="380">
        <f>G59+G61+G63+G65</f>
        <v>0</v>
      </c>
      <c r="H58" s="380">
        <f>H59+H61+H63+H65</f>
        <v>0</v>
      </c>
      <c r="I58" s="380">
        <f>I59+I61+I63+I65</f>
        <v>0</v>
      </c>
      <c r="J58" s="380">
        <f>J59+J61+J63+J65</f>
        <v>0</v>
      </c>
      <c r="K58" s="399">
        <f>K59+K61+K63+K65</f>
        <v>0</v>
      </c>
    </row>
    <row r="59" spans="1:11">
      <c r="A59" s="381">
        <v>2</v>
      </c>
      <c r="B59" s="382">
        <v>1</v>
      </c>
      <c r="C59" s="382">
        <v>5</v>
      </c>
      <c r="D59" s="382">
        <v>1</v>
      </c>
      <c r="E59" s="382"/>
      <c r="F59" s="383" t="s">
        <v>2589</v>
      </c>
      <c r="G59" s="384">
        <f>G60</f>
        <v>0</v>
      </c>
      <c r="H59" s="384">
        <f>H60</f>
        <v>0</v>
      </c>
      <c r="I59" s="384">
        <f>I60</f>
        <v>0</v>
      </c>
      <c r="J59" s="384">
        <f>J60</f>
        <v>0</v>
      </c>
      <c r="K59" s="385" t="str">
        <f>K60</f>
        <v>0.00</v>
      </c>
    </row>
    <row r="60" spans="1:11">
      <c r="A60" s="386">
        <v>2</v>
      </c>
      <c r="B60" s="387">
        <v>1</v>
      </c>
      <c r="C60" s="387">
        <v>5</v>
      </c>
      <c r="D60" s="387">
        <v>1</v>
      </c>
      <c r="E60" s="387" t="s">
        <v>2545</v>
      </c>
      <c r="F60" s="392" t="s">
        <v>2589</v>
      </c>
      <c r="G60" s="389"/>
      <c r="H60" s="389"/>
      <c r="I60" s="389"/>
      <c r="J60" s="390">
        <f>SUBTOTAL(9,G60:I60)</f>
        <v>0</v>
      </c>
      <c r="K60" s="391" t="str">
        <f>IFERROR(J60/$J$18*100,"0.00")</f>
        <v>0.00</v>
      </c>
    </row>
    <row r="61" spans="1:11">
      <c r="A61" s="381">
        <v>2</v>
      </c>
      <c r="B61" s="382">
        <v>1</v>
      </c>
      <c r="C61" s="382">
        <v>5</v>
      </c>
      <c r="D61" s="382">
        <v>2</v>
      </c>
      <c r="E61" s="382"/>
      <c r="F61" s="398" t="s">
        <v>2590</v>
      </c>
      <c r="G61" s="384">
        <f>G62</f>
        <v>0</v>
      </c>
      <c r="H61" s="384">
        <f>H62</f>
        <v>0</v>
      </c>
      <c r="I61" s="384">
        <f>I62</f>
        <v>0</v>
      </c>
      <c r="J61" s="384">
        <f>J62</f>
        <v>0</v>
      </c>
      <c r="K61" s="385" t="str">
        <f>K62</f>
        <v>0.00</v>
      </c>
    </row>
    <row r="62" spans="1:11">
      <c r="A62" s="386">
        <v>2</v>
      </c>
      <c r="B62" s="387">
        <v>1</v>
      </c>
      <c r="C62" s="387">
        <v>5</v>
      </c>
      <c r="D62" s="387">
        <v>2</v>
      </c>
      <c r="E62" s="387" t="s">
        <v>2545</v>
      </c>
      <c r="F62" s="392" t="s">
        <v>2590</v>
      </c>
      <c r="G62" s="389"/>
      <c r="H62" s="389"/>
      <c r="I62" s="389"/>
      <c r="J62" s="390">
        <f>SUBTOTAL(9,G62:I62)</f>
        <v>0</v>
      </c>
      <c r="K62" s="391" t="str">
        <f>IFERROR(J62/$J$18*100,"0.00")</f>
        <v>0.00</v>
      </c>
    </row>
    <row r="63" spans="1:11">
      <c r="A63" s="381">
        <v>2</v>
      </c>
      <c r="B63" s="382">
        <v>1</v>
      </c>
      <c r="C63" s="382">
        <v>5</v>
      </c>
      <c r="D63" s="382">
        <v>3</v>
      </c>
      <c r="E63" s="382"/>
      <c r="F63" s="398" t="s">
        <v>2591</v>
      </c>
      <c r="G63" s="384">
        <f>G64</f>
        <v>0</v>
      </c>
      <c r="H63" s="384">
        <f>H64</f>
        <v>0</v>
      </c>
      <c r="I63" s="384">
        <f>I64</f>
        <v>0</v>
      </c>
      <c r="J63" s="384">
        <f>J64</f>
        <v>0</v>
      </c>
      <c r="K63" s="385" t="str">
        <f>K64</f>
        <v>0.00</v>
      </c>
    </row>
    <row r="64" spans="1:11">
      <c r="A64" s="386">
        <v>2</v>
      </c>
      <c r="B64" s="387">
        <v>1</v>
      </c>
      <c r="C64" s="387">
        <v>5</v>
      </c>
      <c r="D64" s="387">
        <v>3</v>
      </c>
      <c r="E64" s="387" t="s">
        <v>2545</v>
      </c>
      <c r="F64" s="392" t="s">
        <v>2591</v>
      </c>
      <c r="G64" s="389"/>
      <c r="H64" s="389"/>
      <c r="I64" s="389"/>
      <c r="J64" s="390">
        <f>SUBTOTAL(9,G64:I64)</f>
        <v>0</v>
      </c>
      <c r="K64" s="391" t="str">
        <f>IFERROR(J64/$J$18*100,"0.00")</f>
        <v>0.00</v>
      </c>
    </row>
    <row r="65" spans="1:11">
      <c r="A65" s="381">
        <v>2</v>
      </c>
      <c r="B65" s="382">
        <v>1</v>
      </c>
      <c r="C65" s="382">
        <v>5</v>
      </c>
      <c r="D65" s="382">
        <v>4</v>
      </c>
      <c r="E65" s="382"/>
      <c r="F65" s="398" t="s">
        <v>2592</v>
      </c>
      <c r="G65" s="384">
        <f>G66</f>
        <v>0</v>
      </c>
      <c r="H65" s="384">
        <f>H66</f>
        <v>0</v>
      </c>
      <c r="I65" s="384">
        <f>I66</f>
        <v>0</v>
      </c>
      <c r="J65" s="384">
        <f>J66</f>
        <v>0</v>
      </c>
      <c r="K65" s="385" t="str">
        <f>K66</f>
        <v>0.00</v>
      </c>
    </row>
    <row r="66" spans="1:11">
      <c r="A66" s="386">
        <v>2</v>
      </c>
      <c r="B66" s="387">
        <v>1</v>
      </c>
      <c r="C66" s="387">
        <v>5</v>
      </c>
      <c r="D66" s="387">
        <v>4</v>
      </c>
      <c r="E66" s="387" t="s">
        <v>2545</v>
      </c>
      <c r="F66" s="392" t="s">
        <v>2592</v>
      </c>
      <c r="G66" s="389"/>
      <c r="H66" s="389"/>
      <c r="I66" s="389"/>
      <c r="J66" s="390">
        <f>SUBTOTAL(9,G66:I66)</f>
        <v>0</v>
      </c>
      <c r="K66" s="391" t="str">
        <f>IFERROR(J66/$J$18*100,"0.00")</f>
        <v>0.00</v>
      </c>
    </row>
    <row r="67" spans="1:11">
      <c r="A67" s="373">
        <v>2</v>
      </c>
      <c r="B67" s="374">
        <v>2</v>
      </c>
      <c r="C67" s="374"/>
      <c r="D67" s="374"/>
      <c r="E67" s="374"/>
      <c r="F67" s="375" t="s">
        <v>2593</v>
      </c>
      <c r="G67" s="376">
        <f>+G68+G82+G87+G92+G99+G116+G125+G143</f>
        <v>0</v>
      </c>
      <c r="H67" s="376">
        <f>+H68+H82+H87+H92+H99+H116+H125+H143</f>
        <v>0</v>
      </c>
      <c r="I67" s="376">
        <f>+I68+I82+I87+I92+I99+I116+I125+I143</f>
        <v>0</v>
      </c>
      <c r="J67" s="376">
        <f>+J68+J82+J87+J92+J99+J116+J125+J143</f>
        <v>0</v>
      </c>
      <c r="K67" s="376">
        <f>+K68+K82+K87+K92+K99+K116+K125+K143</f>
        <v>0</v>
      </c>
    </row>
    <row r="68" spans="1:11">
      <c r="A68" s="377">
        <v>2</v>
      </c>
      <c r="B68" s="378">
        <v>2</v>
      </c>
      <c r="C68" s="378">
        <v>1</v>
      </c>
      <c r="D68" s="378"/>
      <c r="E68" s="378"/>
      <c r="F68" s="379" t="s">
        <v>2594</v>
      </c>
      <c r="G68" s="380">
        <f>+G69+G71+G73+G75+G78+G80</f>
        <v>0</v>
      </c>
      <c r="H68" s="380">
        <f>+H69+H71+H73+H75+H78+H80</f>
        <v>0</v>
      </c>
      <c r="I68" s="380">
        <f>+I69+I71+I73+I75+I78+I80</f>
        <v>0</v>
      </c>
      <c r="J68" s="380">
        <f>+J69+J71+J73+J75+J78+J80</f>
        <v>0</v>
      </c>
      <c r="K68" s="380">
        <f>+K69+K71+K73+K75+K78+K80</f>
        <v>0</v>
      </c>
    </row>
    <row r="69" spans="1:11">
      <c r="A69" s="381">
        <v>2</v>
      </c>
      <c r="B69" s="382">
        <v>2</v>
      </c>
      <c r="C69" s="382">
        <v>1</v>
      </c>
      <c r="D69" s="382">
        <v>2</v>
      </c>
      <c r="E69" s="382"/>
      <c r="F69" s="383" t="s">
        <v>2595</v>
      </c>
      <c r="G69" s="384">
        <f>G70</f>
        <v>0</v>
      </c>
      <c r="H69" s="384">
        <f>H70</f>
        <v>0</v>
      </c>
      <c r="I69" s="384">
        <f>I70</f>
        <v>0</v>
      </c>
      <c r="J69" s="384">
        <f>J70</f>
        <v>0</v>
      </c>
      <c r="K69" s="385" t="str">
        <f>K70</f>
        <v>0.00</v>
      </c>
    </row>
    <row r="70" spans="1:11">
      <c r="A70" s="386">
        <v>2</v>
      </c>
      <c r="B70" s="387">
        <v>2</v>
      </c>
      <c r="C70" s="387">
        <v>1</v>
      </c>
      <c r="D70" s="387">
        <v>2</v>
      </c>
      <c r="E70" s="387" t="s">
        <v>2545</v>
      </c>
      <c r="F70" s="392" t="s">
        <v>2595</v>
      </c>
      <c r="G70" s="389"/>
      <c r="H70" s="389"/>
      <c r="I70" s="389"/>
      <c r="J70" s="390">
        <f>SUBTOTAL(9,G70:I70)</f>
        <v>0</v>
      </c>
      <c r="K70" s="391" t="str">
        <f>IFERROR(J70/$J$18*100,"0.00")</f>
        <v>0.00</v>
      </c>
    </row>
    <row r="71" spans="1:11">
      <c r="A71" s="381">
        <v>2</v>
      </c>
      <c r="B71" s="382">
        <v>2</v>
      </c>
      <c r="C71" s="382">
        <v>1</v>
      </c>
      <c r="D71" s="382">
        <v>3</v>
      </c>
      <c r="E71" s="382"/>
      <c r="F71" s="383" t="s">
        <v>2596</v>
      </c>
      <c r="G71" s="384">
        <f>G72</f>
        <v>0</v>
      </c>
      <c r="H71" s="384">
        <f>H72</f>
        <v>0</v>
      </c>
      <c r="I71" s="384">
        <f>I72</f>
        <v>0</v>
      </c>
      <c r="J71" s="384">
        <f>J72</f>
        <v>0</v>
      </c>
      <c r="K71" s="385" t="str">
        <f>K72</f>
        <v>0.00</v>
      </c>
    </row>
    <row r="72" spans="1:11">
      <c r="A72" s="386">
        <v>2</v>
      </c>
      <c r="B72" s="387">
        <v>2</v>
      </c>
      <c r="C72" s="387">
        <v>1</v>
      </c>
      <c r="D72" s="387">
        <v>3</v>
      </c>
      <c r="E72" s="387" t="s">
        <v>2545</v>
      </c>
      <c r="F72" s="392" t="s">
        <v>2596</v>
      </c>
      <c r="G72" s="389"/>
      <c r="H72" s="389"/>
      <c r="I72" s="389"/>
      <c r="J72" s="390">
        <f>SUBTOTAL(9,G72:I72)</f>
        <v>0</v>
      </c>
      <c r="K72" s="391" t="str">
        <f>IFERROR(J72/$J$18*100,"0.00")</f>
        <v>0.00</v>
      </c>
    </row>
    <row r="73" spans="1:11">
      <c r="A73" s="381">
        <v>2</v>
      </c>
      <c r="B73" s="382">
        <v>2</v>
      </c>
      <c r="C73" s="382">
        <v>1</v>
      </c>
      <c r="D73" s="382">
        <v>5</v>
      </c>
      <c r="E73" s="382"/>
      <c r="F73" s="383" t="s">
        <v>2597</v>
      </c>
      <c r="G73" s="384">
        <f>G74</f>
        <v>0</v>
      </c>
      <c r="H73" s="384">
        <f>H74</f>
        <v>0</v>
      </c>
      <c r="I73" s="384">
        <f>I74</f>
        <v>0</v>
      </c>
      <c r="J73" s="384">
        <f>J74</f>
        <v>0</v>
      </c>
      <c r="K73" s="385" t="str">
        <f>K74</f>
        <v>0.00</v>
      </c>
    </row>
    <row r="74" spans="1:11">
      <c r="A74" s="386">
        <v>2</v>
      </c>
      <c r="B74" s="387">
        <v>2</v>
      </c>
      <c r="C74" s="387">
        <v>1</v>
      </c>
      <c r="D74" s="387">
        <v>5</v>
      </c>
      <c r="E74" s="387" t="s">
        <v>2545</v>
      </c>
      <c r="F74" s="392" t="s">
        <v>2597</v>
      </c>
      <c r="G74" s="389"/>
      <c r="H74" s="389"/>
      <c r="I74" s="389"/>
      <c r="J74" s="390">
        <f>SUBTOTAL(9,G74:I74)</f>
        <v>0</v>
      </c>
      <c r="K74" s="391" t="str">
        <f>IFERROR(J74/$J$18*100,"0.00")</f>
        <v>0.00</v>
      </c>
    </row>
    <row r="75" spans="1:11">
      <c r="A75" s="381">
        <v>2</v>
      </c>
      <c r="B75" s="382">
        <v>2</v>
      </c>
      <c r="C75" s="382">
        <v>1</v>
      </c>
      <c r="D75" s="382">
        <v>6</v>
      </c>
      <c r="E75" s="382"/>
      <c r="F75" s="383" t="s">
        <v>2598</v>
      </c>
      <c r="G75" s="384">
        <f>G76+G77</f>
        <v>0</v>
      </c>
      <c r="H75" s="384">
        <f>H76+H77</f>
        <v>0</v>
      </c>
      <c r="I75" s="384">
        <f>I76+I77</f>
        <v>0</v>
      </c>
      <c r="J75" s="384">
        <f>J76+J77</f>
        <v>0</v>
      </c>
      <c r="K75" s="385">
        <f>K76+K77</f>
        <v>0</v>
      </c>
    </row>
    <row r="76" spans="1:11">
      <c r="A76" s="386">
        <v>2</v>
      </c>
      <c r="B76" s="387">
        <v>2</v>
      </c>
      <c r="C76" s="387">
        <v>1</v>
      </c>
      <c r="D76" s="387">
        <v>6</v>
      </c>
      <c r="E76" s="387" t="s">
        <v>2545</v>
      </c>
      <c r="F76" s="392" t="s">
        <v>2599</v>
      </c>
      <c r="G76" s="389"/>
      <c r="H76" s="389"/>
      <c r="I76" s="389"/>
      <c r="J76" s="390">
        <f>SUBTOTAL(9,G76:I76)</f>
        <v>0</v>
      </c>
      <c r="K76" s="391" t="str">
        <f>IFERROR(J76/$J$18*100,"0.00")</f>
        <v>0.00</v>
      </c>
    </row>
    <row r="77" spans="1:11">
      <c r="A77" s="386">
        <v>2</v>
      </c>
      <c r="B77" s="387">
        <v>2</v>
      </c>
      <c r="C77" s="387">
        <v>1</v>
      </c>
      <c r="D77" s="387">
        <v>6</v>
      </c>
      <c r="E77" s="387" t="s">
        <v>2547</v>
      </c>
      <c r="F77" s="392" t="s">
        <v>2600</v>
      </c>
      <c r="G77" s="400"/>
      <c r="H77" s="400"/>
      <c r="I77" s="400"/>
      <c r="J77" s="390">
        <f>SUBTOTAL(9,G77:I77)</f>
        <v>0</v>
      </c>
      <c r="K77" s="391" t="str">
        <f>IFERROR(J77/$J$18*100,"0.00")</f>
        <v>0.00</v>
      </c>
    </row>
    <row r="78" spans="1:11">
      <c r="A78" s="381">
        <v>2</v>
      </c>
      <c r="B78" s="382">
        <v>2</v>
      </c>
      <c r="C78" s="382">
        <v>1</v>
      </c>
      <c r="D78" s="382">
        <v>7</v>
      </c>
      <c r="E78" s="382"/>
      <c r="F78" s="383" t="s">
        <v>2601</v>
      </c>
      <c r="G78" s="384">
        <f>G79</f>
        <v>0</v>
      </c>
      <c r="H78" s="384">
        <f>H79</f>
        <v>0</v>
      </c>
      <c r="I78" s="384">
        <f>I79</f>
        <v>0</v>
      </c>
      <c r="J78" s="384">
        <f>J79</f>
        <v>0</v>
      </c>
      <c r="K78" s="385" t="str">
        <f>K79</f>
        <v>0.00</v>
      </c>
    </row>
    <row r="79" spans="1:11">
      <c r="A79" s="386">
        <v>2</v>
      </c>
      <c r="B79" s="387">
        <v>2</v>
      </c>
      <c r="C79" s="387">
        <v>1</v>
      </c>
      <c r="D79" s="387">
        <v>7</v>
      </c>
      <c r="E79" s="387" t="s">
        <v>2545</v>
      </c>
      <c r="F79" s="392" t="s">
        <v>2601</v>
      </c>
      <c r="G79" s="389"/>
      <c r="H79" s="389"/>
      <c r="I79" s="389"/>
      <c r="J79" s="390">
        <f>SUBTOTAL(9,G79:I79)</f>
        <v>0</v>
      </c>
      <c r="K79" s="391" t="str">
        <f>IFERROR(J79/$J$18*100,"0.00")</f>
        <v>0.00</v>
      </c>
    </row>
    <row r="80" spans="1:11">
      <c r="A80" s="381">
        <v>2</v>
      </c>
      <c r="B80" s="382">
        <v>2</v>
      </c>
      <c r="C80" s="382">
        <v>1</v>
      </c>
      <c r="D80" s="382">
        <v>8</v>
      </c>
      <c r="E80" s="382"/>
      <c r="F80" s="383" t="s">
        <v>2602</v>
      </c>
      <c r="G80" s="384">
        <f>G81</f>
        <v>0</v>
      </c>
      <c r="H80" s="384">
        <f>H81</f>
        <v>0</v>
      </c>
      <c r="I80" s="384">
        <f>I81</f>
        <v>0</v>
      </c>
      <c r="J80" s="384">
        <f>J81</f>
        <v>0</v>
      </c>
      <c r="K80" s="385" t="str">
        <f>K81</f>
        <v>0.00</v>
      </c>
    </row>
    <row r="81" spans="1:11">
      <c r="A81" s="386">
        <v>2</v>
      </c>
      <c r="B81" s="387">
        <v>2</v>
      </c>
      <c r="C81" s="387">
        <v>1</v>
      </c>
      <c r="D81" s="387">
        <v>8</v>
      </c>
      <c r="E81" s="387" t="s">
        <v>2545</v>
      </c>
      <c r="F81" s="392" t="s">
        <v>2602</v>
      </c>
      <c r="G81" s="389"/>
      <c r="H81" s="389"/>
      <c r="I81" s="389"/>
      <c r="J81" s="390">
        <f>SUBTOTAL(9,G81:I81)</f>
        <v>0</v>
      </c>
      <c r="K81" s="391" t="str">
        <f>IFERROR(J81/$J$18*100,"0.00")</f>
        <v>0.00</v>
      </c>
    </row>
    <row r="82" spans="1:11">
      <c r="A82" s="377">
        <v>2</v>
      </c>
      <c r="B82" s="378">
        <v>2</v>
      </c>
      <c r="C82" s="378">
        <v>2</v>
      </c>
      <c r="D82" s="378"/>
      <c r="E82" s="378"/>
      <c r="F82" s="379" t="s">
        <v>2603</v>
      </c>
      <c r="G82" s="380">
        <f>+G83+G85</f>
        <v>0</v>
      </c>
      <c r="H82" s="380">
        <f>+H83+H85</f>
        <v>0</v>
      </c>
      <c r="I82" s="380">
        <f>+I83+I85</f>
        <v>0</v>
      </c>
      <c r="J82" s="380">
        <f>+J83+J85</f>
        <v>0</v>
      </c>
      <c r="K82" s="399">
        <f>+K83+K85</f>
        <v>0</v>
      </c>
    </row>
    <row r="83" spans="1:11">
      <c r="A83" s="381">
        <v>2</v>
      </c>
      <c r="B83" s="382">
        <v>2</v>
      </c>
      <c r="C83" s="382">
        <v>2</v>
      </c>
      <c r="D83" s="382">
        <v>1</v>
      </c>
      <c r="E83" s="382"/>
      <c r="F83" s="383" t="s">
        <v>2051</v>
      </c>
      <c r="G83" s="384">
        <f>G84</f>
        <v>0</v>
      </c>
      <c r="H83" s="384">
        <f>H84</f>
        <v>0</v>
      </c>
      <c r="I83" s="384">
        <f>I84</f>
        <v>0</v>
      </c>
      <c r="J83" s="384">
        <f>J84</f>
        <v>0</v>
      </c>
      <c r="K83" s="385" t="str">
        <f>K84</f>
        <v>0.00</v>
      </c>
    </row>
    <row r="84" spans="1:11">
      <c r="A84" s="386">
        <v>2</v>
      </c>
      <c r="B84" s="387">
        <v>2</v>
      </c>
      <c r="C84" s="387">
        <v>2</v>
      </c>
      <c r="D84" s="387">
        <v>1</v>
      </c>
      <c r="E84" s="387" t="s">
        <v>2545</v>
      </c>
      <c r="F84" s="392" t="s">
        <v>2051</v>
      </c>
      <c r="G84" s="389"/>
      <c r="H84" s="389"/>
      <c r="I84" s="389"/>
      <c r="J84" s="390">
        <f>SUBTOTAL(9,G84:I84)</f>
        <v>0</v>
      </c>
      <c r="K84" s="391" t="str">
        <f>IFERROR(J84/$J$18*100,"0.00")</f>
        <v>0.00</v>
      </c>
    </row>
    <row r="85" spans="1:11">
      <c r="A85" s="381">
        <v>2</v>
      </c>
      <c r="B85" s="382">
        <v>2</v>
      </c>
      <c r="C85" s="382">
        <v>2</v>
      </c>
      <c r="D85" s="382">
        <v>2</v>
      </c>
      <c r="E85" s="382"/>
      <c r="F85" s="383" t="s">
        <v>2026</v>
      </c>
      <c r="G85" s="384">
        <f>G86</f>
        <v>0</v>
      </c>
      <c r="H85" s="384">
        <f>H86</f>
        <v>0</v>
      </c>
      <c r="I85" s="384">
        <f>I86</f>
        <v>0</v>
      </c>
      <c r="J85" s="384">
        <f>J86</f>
        <v>0</v>
      </c>
      <c r="K85" s="385" t="str">
        <f>K86</f>
        <v>0.00</v>
      </c>
    </row>
    <row r="86" spans="1:11">
      <c r="A86" s="386">
        <v>2</v>
      </c>
      <c r="B86" s="387">
        <v>2</v>
      </c>
      <c r="C86" s="387">
        <v>2</v>
      </c>
      <c r="D86" s="387">
        <v>2</v>
      </c>
      <c r="E86" s="387" t="s">
        <v>2545</v>
      </c>
      <c r="F86" s="392" t="s">
        <v>2026</v>
      </c>
      <c r="G86" s="389"/>
      <c r="H86" s="389"/>
      <c r="I86" s="389"/>
      <c r="J86" s="390">
        <f>SUBTOTAL(9,G86:I86)</f>
        <v>0</v>
      </c>
      <c r="K86" s="391" t="str">
        <f>IFERROR(J86/$J$18*100,"0.00")</f>
        <v>0.00</v>
      </c>
    </row>
    <row r="87" spans="1:11">
      <c r="A87" s="377">
        <v>2</v>
      </c>
      <c r="B87" s="378">
        <v>2</v>
      </c>
      <c r="C87" s="378">
        <v>3</v>
      </c>
      <c r="D87" s="378"/>
      <c r="E87" s="378"/>
      <c r="F87" s="379" t="s">
        <v>2604</v>
      </c>
      <c r="G87" s="380">
        <f>+G88+G90</f>
        <v>0</v>
      </c>
      <c r="H87" s="380">
        <f>+H88+H90</f>
        <v>0</v>
      </c>
      <c r="I87" s="380">
        <f>+I88+I90</f>
        <v>0</v>
      </c>
      <c r="J87" s="380">
        <f>+J88+J90</f>
        <v>0</v>
      </c>
      <c r="K87" s="399">
        <f>+K88+K90</f>
        <v>0</v>
      </c>
    </row>
    <row r="88" spans="1:11">
      <c r="A88" s="381">
        <v>2</v>
      </c>
      <c r="B88" s="382">
        <v>2</v>
      </c>
      <c r="C88" s="382">
        <v>3</v>
      </c>
      <c r="D88" s="382">
        <v>1</v>
      </c>
      <c r="E88" s="382"/>
      <c r="F88" s="383" t="s">
        <v>2004</v>
      </c>
      <c r="G88" s="384">
        <f>G89</f>
        <v>0</v>
      </c>
      <c r="H88" s="384">
        <f>H89</f>
        <v>0</v>
      </c>
      <c r="I88" s="384">
        <f>I89</f>
        <v>0</v>
      </c>
      <c r="J88" s="384">
        <f>J89</f>
        <v>0</v>
      </c>
      <c r="K88" s="385" t="str">
        <f>K89</f>
        <v>0.00</v>
      </c>
    </row>
    <row r="89" spans="1:11">
      <c r="A89" s="386">
        <v>2</v>
      </c>
      <c r="B89" s="387">
        <v>2</v>
      </c>
      <c r="C89" s="387">
        <v>3</v>
      </c>
      <c r="D89" s="387">
        <v>1</v>
      </c>
      <c r="E89" s="387" t="s">
        <v>2545</v>
      </c>
      <c r="F89" s="392" t="s">
        <v>2004</v>
      </c>
      <c r="G89" s="389"/>
      <c r="H89" s="389"/>
      <c r="I89" s="389"/>
      <c r="J89" s="390">
        <f>SUBTOTAL(9,G89:I89)</f>
        <v>0</v>
      </c>
      <c r="K89" s="391" t="str">
        <f>IFERROR(J89/$J$18*100,"0.00")</f>
        <v>0.00</v>
      </c>
    </row>
    <row r="90" spans="1:11">
      <c r="A90" s="381">
        <v>2</v>
      </c>
      <c r="B90" s="382">
        <v>2</v>
      </c>
      <c r="C90" s="382">
        <v>3</v>
      </c>
      <c r="D90" s="382">
        <v>2</v>
      </c>
      <c r="E90" s="382"/>
      <c r="F90" s="383" t="s">
        <v>2605</v>
      </c>
      <c r="G90" s="384">
        <f>G91</f>
        <v>0</v>
      </c>
      <c r="H90" s="384">
        <f>H91</f>
        <v>0</v>
      </c>
      <c r="I90" s="384">
        <f>I91</f>
        <v>0</v>
      </c>
      <c r="J90" s="384">
        <f>J91</f>
        <v>0</v>
      </c>
      <c r="K90" s="385" t="str">
        <f>K91</f>
        <v>0.00</v>
      </c>
    </row>
    <row r="91" spans="1:11">
      <c r="A91" s="386">
        <v>2</v>
      </c>
      <c r="B91" s="387">
        <v>2</v>
      </c>
      <c r="C91" s="387">
        <v>3</v>
      </c>
      <c r="D91" s="387">
        <v>2</v>
      </c>
      <c r="E91" s="387" t="s">
        <v>2545</v>
      </c>
      <c r="F91" s="392" t="s">
        <v>2605</v>
      </c>
      <c r="G91" s="389"/>
      <c r="H91" s="389"/>
      <c r="I91" s="389"/>
      <c r="J91" s="390">
        <f>SUBTOTAL(9,G91:I91)</f>
        <v>0</v>
      </c>
      <c r="K91" s="391" t="str">
        <f>IFERROR(J91/$J$18*100,"0.00")</f>
        <v>0.00</v>
      </c>
    </row>
    <row r="92" spans="1:11">
      <c r="A92" s="377">
        <v>2</v>
      </c>
      <c r="B92" s="378">
        <v>2</v>
      </c>
      <c r="C92" s="378">
        <v>4</v>
      </c>
      <c r="D92" s="378"/>
      <c r="E92" s="378"/>
      <c r="F92" s="379" t="s">
        <v>2606</v>
      </c>
      <c r="G92" s="380">
        <f>+G93+G95+G97</f>
        <v>0</v>
      </c>
      <c r="H92" s="380">
        <f>+H93+H95+H97</f>
        <v>0</v>
      </c>
      <c r="I92" s="380">
        <f>+I93+I95+I97</f>
        <v>0</v>
      </c>
      <c r="J92" s="380">
        <f>+J93+J95+J97</f>
        <v>0</v>
      </c>
      <c r="K92" s="380">
        <f>+K93+K95+K97</f>
        <v>0</v>
      </c>
    </row>
    <row r="93" spans="1:11">
      <c r="A93" s="381">
        <v>2</v>
      </c>
      <c r="B93" s="382">
        <v>2</v>
      </c>
      <c r="C93" s="382">
        <v>4</v>
      </c>
      <c r="D93" s="382">
        <v>1</v>
      </c>
      <c r="E93" s="382"/>
      <c r="F93" s="398" t="s">
        <v>2607</v>
      </c>
      <c r="G93" s="384">
        <f>G94</f>
        <v>0</v>
      </c>
      <c r="H93" s="384">
        <f>H94</f>
        <v>0</v>
      </c>
      <c r="I93" s="384">
        <f>I94</f>
        <v>0</v>
      </c>
      <c r="J93" s="384">
        <f>J94</f>
        <v>0</v>
      </c>
      <c r="K93" s="385" t="str">
        <f>K94</f>
        <v>0.00</v>
      </c>
    </row>
    <row r="94" spans="1:11">
      <c r="A94" s="386">
        <v>2</v>
      </c>
      <c r="B94" s="387">
        <v>2</v>
      </c>
      <c r="C94" s="387">
        <v>4</v>
      </c>
      <c r="D94" s="387">
        <v>1</v>
      </c>
      <c r="E94" s="387" t="s">
        <v>2545</v>
      </c>
      <c r="F94" s="388" t="s">
        <v>2607</v>
      </c>
      <c r="G94" s="389"/>
      <c r="H94" s="389"/>
      <c r="I94" s="389"/>
      <c r="J94" s="390">
        <f>SUBTOTAL(9,G94:I94)</f>
        <v>0</v>
      </c>
      <c r="K94" s="391" t="str">
        <f>IFERROR(J94/$J$18*100,"0.00")</f>
        <v>0.00</v>
      </c>
    </row>
    <row r="95" spans="1:11">
      <c r="A95" s="381">
        <v>2</v>
      </c>
      <c r="B95" s="382">
        <v>2</v>
      </c>
      <c r="C95" s="382">
        <v>4</v>
      </c>
      <c r="D95" s="382">
        <v>2</v>
      </c>
      <c r="E95" s="382"/>
      <c r="F95" s="398" t="s">
        <v>2608</v>
      </c>
      <c r="G95" s="384">
        <f>G96</f>
        <v>0</v>
      </c>
      <c r="H95" s="384">
        <f>H96</f>
        <v>0</v>
      </c>
      <c r="I95" s="384">
        <f>I96</f>
        <v>0</v>
      </c>
      <c r="J95" s="384">
        <f>J96</f>
        <v>0</v>
      </c>
      <c r="K95" s="385" t="str">
        <f>K96</f>
        <v>0.00</v>
      </c>
    </row>
    <row r="96" spans="1:11">
      <c r="A96" s="386">
        <v>2</v>
      </c>
      <c r="B96" s="387">
        <v>2</v>
      </c>
      <c r="C96" s="387">
        <v>4</v>
      </c>
      <c r="D96" s="387">
        <v>2</v>
      </c>
      <c r="E96" s="387" t="s">
        <v>2545</v>
      </c>
      <c r="F96" s="392" t="s">
        <v>2608</v>
      </c>
      <c r="G96" s="389"/>
      <c r="H96" s="389"/>
      <c r="I96" s="389"/>
      <c r="J96" s="390">
        <f>SUBTOTAL(9,G96:I96)</f>
        <v>0</v>
      </c>
      <c r="K96" s="391" t="str">
        <f>IFERROR(J96/$J$18*100,"0.00")</f>
        <v>0.00</v>
      </c>
    </row>
    <row r="97" spans="1:11">
      <c r="A97" s="381">
        <v>2</v>
      </c>
      <c r="B97" s="382">
        <v>2</v>
      </c>
      <c r="C97" s="382">
        <v>4</v>
      </c>
      <c r="D97" s="382">
        <v>4</v>
      </c>
      <c r="E97" s="382"/>
      <c r="F97" s="398" t="s">
        <v>2021</v>
      </c>
      <c r="G97" s="384">
        <f>G98</f>
        <v>0</v>
      </c>
      <c r="H97" s="384">
        <f>H98</f>
        <v>0</v>
      </c>
      <c r="I97" s="384">
        <f>I98</f>
        <v>0</v>
      </c>
      <c r="J97" s="384">
        <f>J98</f>
        <v>0</v>
      </c>
      <c r="K97" s="385" t="str">
        <f>K98</f>
        <v>0.00</v>
      </c>
    </row>
    <row r="98" spans="1:11">
      <c r="A98" s="386">
        <v>2</v>
      </c>
      <c r="B98" s="387">
        <v>2</v>
      </c>
      <c r="C98" s="387">
        <v>4</v>
      </c>
      <c r="D98" s="387">
        <v>4</v>
      </c>
      <c r="E98" s="387" t="s">
        <v>2545</v>
      </c>
      <c r="F98" s="392" t="s">
        <v>2021</v>
      </c>
      <c r="G98" s="389"/>
      <c r="H98" s="389"/>
      <c r="I98" s="389"/>
      <c r="J98" s="390">
        <f>SUBTOTAL(9,G98:I98)</f>
        <v>0</v>
      </c>
      <c r="K98" s="391" t="str">
        <f>IFERROR(J98/$J$18*100,"0.00")</f>
        <v>0.00</v>
      </c>
    </row>
    <row r="99" spans="1:11">
      <c r="A99" s="377">
        <v>2</v>
      </c>
      <c r="B99" s="378">
        <v>2</v>
      </c>
      <c r="C99" s="378">
        <v>5</v>
      </c>
      <c r="D99" s="378"/>
      <c r="E99" s="378"/>
      <c r="F99" s="379" t="s">
        <v>2609</v>
      </c>
      <c r="G99" s="380">
        <f>+G100+G102+G104+G110+G112</f>
        <v>0</v>
      </c>
      <c r="H99" s="380">
        <f>+H100+H102+H104+H110+H112</f>
        <v>0</v>
      </c>
      <c r="I99" s="380">
        <f>+I100+I102+I104+I110+I112</f>
        <v>0</v>
      </c>
      <c r="J99" s="380">
        <f>+J100+J102+J104+J110+J112</f>
        <v>0</v>
      </c>
      <c r="K99" s="380">
        <f>+K100+K102+K104+K110+K112</f>
        <v>0</v>
      </c>
    </row>
    <row r="100" spans="1:11">
      <c r="A100" s="381">
        <v>2</v>
      </c>
      <c r="B100" s="382">
        <v>2</v>
      </c>
      <c r="C100" s="382">
        <v>5</v>
      </c>
      <c r="D100" s="382">
        <v>1</v>
      </c>
      <c r="E100" s="382"/>
      <c r="F100" s="398" t="s">
        <v>2610</v>
      </c>
      <c r="G100" s="384">
        <f>G101</f>
        <v>0</v>
      </c>
      <c r="H100" s="384">
        <f>H101</f>
        <v>0</v>
      </c>
      <c r="I100" s="384">
        <f>I101</f>
        <v>0</v>
      </c>
      <c r="J100" s="384">
        <f>J101</f>
        <v>0</v>
      </c>
      <c r="K100" s="385" t="str">
        <f>K101</f>
        <v>0.00</v>
      </c>
    </row>
    <row r="101" spans="1:11">
      <c r="A101" s="386">
        <v>2</v>
      </c>
      <c r="B101" s="387">
        <v>2</v>
      </c>
      <c r="C101" s="387">
        <v>5</v>
      </c>
      <c r="D101" s="387">
        <v>1</v>
      </c>
      <c r="E101" s="387" t="s">
        <v>2545</v>
      </c>
      <c r="F101" s="392" t="s">
        <v>2610</v>
      </c>
      <c r="G101" s="389"/>
      <c r="H101" s="389"/>
      <c r="I101" s="389"/>
      <c r="J101" s="390">
        <f>SUBTOTAL(9,G101:I101)</f>
        <v>0</v>
      </c>
      <c r="K101" s="391" t="str">
        <f>IFERROR(J101/$J$18*100,"0.00")</f>
        <v>0.00</v>
      </c>
    </row>
    <row r="102" spans="1:11">
      <c r="A102" s="381">
        <v>2</v>
      </c>
      <c r="B102" s="382">
        <v>2</v>
      </c>
      <c r="C102" s="382">
        <v>5</v>
      </c>
      <c r="D102" s="382">
        <v>2</v>
      </c>
      <c r="E102" s="382"/>
      <c r="F102" s="383" t="s">
        <v>2611</v>
      </c>
      <c r="G102" s="384">
        <f>G103</f>
        <v>0</v>
      </c>
      <c r="H102" s="384">
        <f>H103</f>
        <v>0</v>
      </c>
      <c r="I102" s="384">
        <f>I103</f>
        <v>0</v>
      </c>
      <c r="J102" s="384">
        <f>J103</f>
        <v>0</v>
      </c>
      <c r="K102" s="385" t="str">
        <f>K103</f>
        <v>0.00</v>
      </c>
    </row>
    <row r="103" spans="1:11">
      <c r="A103" s="386">
        <v>2</v>
      </c>
      <c r="B103" s="387">
        <v>2</v>
      </c>
      <c r="C103" s="387">
        <v>5</v>
      </c>
      <c r="D103" s="387">
        <v>2</v>
      </c>
      <c r="E103" s="387" t="s">
        <v>2545</v>
      </c>
      <c r="F103" s="392" t="s">
        <v>2611</v>
      </c>
      <c r="G103" s="389"/>
      <c r="H103" s="389"/>
      <c r="I103" s="389"/>
      <c r="J103" s="390">
        <f>SUBTOTAL(9,G103:I103)</f>
        <v>0</v>
      </c>
      <c r="K103" s="391" t="str">
        <f>IFERROR(J103/$J$18*100,"0.00")</f>
        <v>0.00</v>
      </c>
    </row>
    <row r="104" spans="1:11">
      <c r="A104" s="381">
        <v>2</v>
      </c>
      <c r="B104" s="382">
        <v>2</v>
      </c>
      <c r="C104" s="382">
        <v>5</v>
      </c>
      <c r="D104" s="382">
        <v>3</v>
      </c>
      <c r="E104" s="382"/>
      <c r="F104" s="398" t="s">
        <v>2612</v>
      </c>
      <c r="G104" s="384">
        <f>SUM(G105:G109)</f>
        <v>0</v>
      </c>
      <c r="H104" s="384">
        <f>SUM(H105:H109)</f>
        <v>0</v>
      </c>
      <c r="I104" s="384">
        <f>SUM(I105:I109)</f>
        <v>0</v>
      </c>
      <c r="J104" s="384">
        <f>SUM(J105:J109)</f>
        <v>0</v>
      </c>
      <c r="K104" s="385">
        <f>SUM(K105:K109)</f>
        <v>0</v>
      </c>
    </row>
    <row r="105" spans="1:11">
      <c r="A105" s="386">
        <v>2</v>
      </c>
      <c r="B105" s="387">
        <v>2</v>
      </c>
      <c r="C105" s="387">
        <v>5</v>
      </c>
      <c r="D105" s="387">
        <v>3</v>
      </c>
      <c r="E105" s="387" t="s">
        <v>2545</v>
      </c>
      <c r="F105" s="392" t="s">
        <v>2613</v>
      </c>
      <c r="G105" s="389"/>
      <c r="H105" s="389"/>
      <c r="I105" s="389"/>
      <c r="J105" s="390">
        <f>SUBTOTAL(9,G105:I105)</f>
        <v>0</v>
      </c>
      <c r="K105" s="391" t="str">
        <f>IFERROR(J105/$J$18*100,"0.00")</f>
        <v>0.00</v>
      </c>
    </row>
    <row r="106" spans="1:11">
      <c r="A106" s="386">
        <v>2</v>
      </c>
      <c r="B106" s="387">
        <v>2</v>
      </c>
      <c r="C106" s="387">
        <v>5</v>
      </c>
      <c r="D106" s="387">
        <v>3</v>
      </c>
      <c r="E106" s="387" t="s">
        <v>2547</v>
      </c>
      <c r="F106" s="392" t="s">
        <v>2614</v>
      </c>
      <c r="G106" s="389"/>
      <c r="H106" s="389"/>
      <c r="I106" s="389"/>
      <c r="J106" s="390">
        <f>SUBTOTAL(9,G106:I106)</f>
        <v>0</v>
      </c>
      <c r="K106" s="391" t="str">
        <f>IFERROR(J106/$J$18*100,"0.00")</f>
        <v>0.00</v>
      </c>
    </row>
    <row r="107" spans="1:11">
      <c r="A107" s="386">
        <v>2</v>
      </c>
      <c r="B107" s="387">
        <v>2</v>
      </c>
      <c r="C107" s="387">
        <v>5</v>
      </c>
      <c r="D107" s="387">
        <v>3</v>
      </c>
      <c r="E107" s="387" t="s">
        <v>2554</v>
      </c>
      <c r="F107" s="392" t="s">
        <v>2615</v>
      </c>
      <c r="G107" s="389"/>
      <c r="H107" s="389"/>
      <c r="I107" s="389"/>
      <c r="J107" s="390">
        <f>SUBTOTAL(9,G107:I107)</f>
        <v>0</v>
      </c>
      <c r="K107" s="391" t="str">
        <f>IFERROR(J107/$J$18*100,"0.00")</f>
        <v>0.00</v>
      </c>
    </row>
    <row r="108" spans="1:11">
      <c r="A108" s="386">
        <v>2</v>
      </c>
      <c r="B108" s="387">
        <v>2</v>
      </c>
      <c r="C108" s="387">
        <v>5</v>
      </c>
      <c r="D108" s="387">
        <v>3</v>
      </c>
      <c r="E108" s="387" t="s">
        <v>2569</v>
      </c>
      <c r="F108" s="392" t="s">
        <v>2616</v>
      </c>
      <c r="G108" s="389"/>
      <c r="H108" s="389"/>
      <c r="I108" s="389"/>
      <c r="J108" s="390">
        <f>SUBTOTAL(9,G108:I108)</f>
        <v>0</v>
      </c>
      <c r="K108" s="391" t="str">
        <f>IFERROR(J108/$J$18*100,"0.00")</f>
        <v>0.00</v>
      </c>
    </row>
    <row r="109" spans="1:11">
      <c r="A109" s="386">
        <v>2</v>
      </c>
      <c r="B109" s="387">
        <v>2</v>
      </c>
      <c r="C109" s="387">
        <v>5</v>
      </c>
      <c r="D109" s="387">
        <v>3</v>
      </c>
      <c r="E109" s="387" t="s">
        <v>2549</v>
      </c>
      <c r="F109" s="392" t="s">
        <v>2617</v>
      </c>
      <c r="G109" s="389"/>
      <c r="H109" s="389"/>
      <c r="I109" s="389"/>
      <c r="J109" s="390">
        <f>SUBTOTAL(9,G109:I109)</f>
        <v>0</v>
      </c>
      <c r="K109" s="391" t="str">
        <f>IFERROR(J109/$J$18*100,"0.00")</f>
        <v>0.00</v>
      </c>
    </row>
    <row r="110" spans="1:11">
      <c r="A110" s="381">
        <v>2</v>
      </c>
      <c r="B110" s="382">
        <v>2</v>
      </c>
      <c r="C110" s="382">
        <v>5</v>
      </c>
      <c r="D110" s="382">
        <v>4</v>
      </c>
      <c r="E110" s="382"/>
      <c r="F110" s="398" t="s">
        <v>2618</v>
      </c>
      <c r="G110" s="384">
        <f>G111</f>
        <v>0</v>
      </c>
      <c r="H110" s="384">
        <f>H111</f>
        <v>0</v>
      </c>
      <c r="I110" s="384">
        <f>I111</f>
        <v>0</v>
      </c>
      <c r="J110" s="384">
        <f>J111</f>
        <v>0</v>
      </c>
      <c r="K110" s="385" t="str">
        <f>K111</f>
        <v>0.00</v>
      </c>
    </row>
    <row r="111" spans="1:11">
      <c r="A111" s="386">
        <v>2</v>
      </c>
      <c r="B111" s="387">
        <v>2</v>
      </c>
      <c r="C111" s="387">
        <v>5</v>
      </c>
      <c r="D111" s="387">
        <v>4</v>
      </c>
      <c r="E111" s="387" t="s">
        <v>2545</v>
      </c>
      <c r="F111" s="392" t="s">
        <v>2618</v>
      </c>
      <c r="G111" s="389"/>
      <c r="H111" s="389"/>
      <c r="I111" s="389"/>
      <c r="J111" s="390">
        <f>SUBTOTAL(9,G111:I111)</f>
        <v>0</v>
      </c>
      <c r="K111" s="391" t="str">
        <f>IFERROR(J111/$J$18*100,"0.00")</f>
        <v>0.00</v>
      </c>
    </row>
    <row r="112" spans="1:11">
      <c r="A112" s="381">
        <v>2</v>
      </c>
      <c r="B112" s="382">
        <v>2</v>
      </c>
      <c r="C112" s="382">
        <v>5</v>
      </c>
      <c r="D112" s="382">
        <v>8</v>
      </c>
      <c r="E112" s="382"/>
      <c r="F112" s="383" t="s">
        <v>2619</v>
      </c>
      <c r="G112" s="384">
        <f>G113</f>
        <v>0</v>
      </c>
      <c r="H112" s="384">
        <f>H113</f>
        <v>0</v>
      </c>
      <c r="I112" s="384">
        <f>I113</f>
        <v>0</v>
      </c>
      <c r="J112" s="384">
        <f>J113</f>
        <v>0</v>
      </c>
      <c r="K112" s="385" t="str">
        <f>K113</f>
        <v>0.00</v>
      </c>
    </row>
    <row r="113" spans="1:52">
      <c r="A113" s="386">
        <v>2</v>
      </c>
      <c r="B113" s="387">
        <v>2</v>
      </c>
      <c r="C113" s="387">
        <v>5</v>
      </c>
      <c r="D113" s="387">
        <v>8</v>
      </c>
      <c r="E113" s="387" t="s">
        <v>2545</v>
      </c>
      <c r="F113" s="392" t="s">
        <v>2619</v>
      </c>
      <c r="G113" s="389"/>
      <c r="H113" s="389"/>
      <c r="I113" s="389"/>
      <c r="J113" s="390">
        <f>SUBTOTAL(9,G113:I113)</f>
        <v>0</v>
      </c>
      <c r="K113" s="391" t="str">
        <f>IFERROR(J113/$J$18*100,"0.00")</f>
        <v>0.00</v>
      </c>
    </row>
    <row r="114" spans="1:52" s="402" customFormat="1">
      <c r="A114" s="381">
        <v>2</v>
      </c>
      <c r="B114" s="382">
        <v>2</v>
      </c>
      <c r="C114" s="382">
        <v>5</v>
      </c>
      <c r="D114" s="382">
        <v>9</v>
      </c>
      <c r="E114" s="382"/>
      <c r="F114" s="383" t="s">
        <v>2620</v>
      </c>
      <c r="G114" s="403">
        <f>+G115</f>
        <v>0</v>
      </c>
      <c r="H114" s="403">
        <f>+H115</f>
        <v>0</v>
      </c>
      <c r="I114" s="403">
        <f>+I115</f>
        <v>0</v>
      </c>
      <c r="J114" s="403">
        <f>+J115</f>
        <v>0</v>
      </c>
      <c r="K114" s="393" t="str">
        <f>+K115</f>
        <v>0.00</v>
      </c>
      <c r="L114" s="401"/>
      <c r="M114" s="401"/>
      <c r="N114" s="401"/>
      <c r="O114" s="401"/>
      <c r="P114" s="401"/>
      <c r="Q114" s="401"/>
      <c r="R114" s="401"/>
      <c r="S114" s="401"/>
      <c r="T114" s="401"/>
      <c r="U114" s="401"/>
      <c r="V114" s="401"/>
      <c r="W114" s="401"/>
      <c r="X114" s="401"/>
      <c r="Y114" s="401"/>
      <c r="Z114" s="401"/>
      <c r="AA114" s="401"/>
      <c r="AB114" s="401"/>
      <c r="AC114" s="401"/>
      <c r="AD114" s="401"/>
      <c r="AE114" s="401"/>
      <c r="AF114" s="401"/>
      <c r="AG114" s="401"/>
      <c r="AH114" s="401"/>
      <c r="AI114" s="401"/>
      <c r="AJ114" s="401"/>
      <c r="AK114" s="401"/>
      <c r="AL114" s="401"/>
      <c r="AM114" s="401"/>
      <c r="AN114" s="401"/>
      <c r="AO114" s="401"/>
      <c r="AP114" s="401"/>
      <c r="AQ114" s="401"/>
      <c r="AR114" s="401"/>
      <c r="AS114" s="401"/>
      <c r="AT114" s="401"/>
      <c r="AU114" s="401"/>
      <c r="AV114" s="401"/>
      <c r="AW114" s="401"/>
      <c r="AX114" s="401"/>
      <c r="AY114" s="401"/>
      <c r="AZ114" s="401"/>
    </row>
    <row r="115" spans="1:52">
      <c r="A115" s="386">
        <v>2</v>
      </c>
      <c r="B115" s="387">
        <v>2</v>
      </c>
      <c r="C115" s="387">
        <v>5</v>
      </c>
      <c r="D115" s="387">
        <v>9</v>
      </c>
      <c r="E115" s="387" t="s">
        <v>2545</v>
      </c>
      <c r="F115" s="392" t="s">
        <v>2621</v>
      </c>
      <c r="G115" s="389"/>
      <c r="H115" s="389"/>
      <c r="I115" s="389"/>
      <c r="J115" s="390">
        <f>SUBTOTAL(9,G115:I115)</f>
        <v>0</v>
      </c>
      <c r="K115" s="391" t="str">
        <f>IFERROR(J115/$J$18*100,"0.00")</f>
        <v>0.00</v>
      </c>
    </row>
    <row r="116" spans="1:52">
      <c r="A116" s="377">
        <v>2</v>
      </c>
      <c r="B116" s="378">
        <v>2</v>
      </c>
      <c r="C116" s="378">
        <v>6</v>
      </c>
      <c r="D116" s="378"/>
      <c r="E116" s="378"/>
      <c r="F116" s="379" t="s">
        <v>2622</v>
      </c>
      <c r="G116" s="380">
        <f>+G117+G119+G121+G123</f>
        <v>0</v>
      </c>
      <c r="H116" s="380">
        <f>+H117+H119+H121+H123</f>
        <v>0</v>
      </c>
      <c r="I116" s="380">
        <f>+I117+I119+I121+I123</f>
        <v>0</v>
      </c>
      <c r="J116" s="380">
        <f>+J117+J119+J121+J123</f>
        <v>0</v>
      </c>
      <c r="K116" s="380">
        <f>+K117+K119+K121+K123</f>
        <v>0</v>
      </c>
    </row>
    <row r="117" spans="1:52">
      <c r="A117" s="381">
        <v>2</v>
      </c>
      <c r="B117" s="382">
        <v>2</v>
      </c>
      <c r="C117" s="382">
        <v>6</v>
      </c>
      <c r="D117" s="382">
        <v>1</v>
      </c>
      <c r="E117" s="382"/>
      <c r="F117" s="398" t="s">
        <v>2623</v>
      </c>
      <c r="G117" s="384">
        <f>G118</f>
        <v>0</v>
      </c>
      <c r="H117" s="384">
        <f>H118</f>
        <v>0</v>
      </c>
      <c r="I117" s="384">
        <f>I118</f>
        <v>0</v>
      </c>
      <c r="J117" s="384">
        <f>J118</f>
        <v>0</v>
      </c>
      <c r="K117" s="385" t="str">
        <f>K118</f>
        <v>0.00</v>
      </c>
    </row>
    <row r="118" spans="1:52">
      <c r="A118" s="386">
        <v>2</v>
      </c>
      <c r="B118" s="387">
        <v>2</v>
      </c>
      <c r="C118" s="387">
        <v>6</v>
      </c>
      <c r="D118" s="387">
        <v>1</v>
      </c>
      <c r="E118" s="387" t="s">
        <v>2545</v>
      </c>
      <c r="F118" s="392" t="s">
        <v>2623</v>
      </c>
      <c r="G118" s="389"/>
      <c r="H118" s="389"/>
      <c r="I118" s="389"/>
      <c r="J118" s="390">
        <f>SUBTOTAL(9,G118:I118)</f>
        <v>0</v>
      </c>
      <c r="K118" s="391" t="str">
        <f>IFERROR(J118/$J$18*100,"0.00")</f>
        <v>0.00</v>
      </c>
    </row>
    <row r="119" spans="1:52">
      <c r="A119" s="381">
        <v>2</v>
      </c>
      <c r="B119" s="382">
        <v>2</v>
      </c>
      <c r="C119" s="382">
        <v>6</v>
      </c>
      <c r="D119" s="382">
        <v>2</v>
      </c>
      <c r="E119" s="382"/>
      <c r="F119" s="398" t="s">
        <v>2624</v>
      </c>
      <c r="G119" s="384">
        <f>G120</f>
        <v>0</v>
      </c>
      <c r="H119" s="384">
        <f>H120</f>
        <v>0</v>
      </c>
      <c r="I119" s="384">
        <f>I120</f>
        <v>0</v>
      </c>
      <c r="J119" s="384">
        <f>J120</f>
        <v>0</v>
      </c>
      <c r="K119" s="385" t="str">
        <f>K120</f>
        <v>0.00</v>
      </c>
    </row>
    <row r="120" spans="1:52">
      <c r="A120" s="386">
        <v>2</v>
      </c>
      <c r="B120" s="387">
        <v>2</v>
      </c>
      <c r="C120" s="387">
        <v>6</v>
      </c>
      <c r="D120" s="387">
        <v>2</v>
      </c>
      <c r="E120" s="387" t="s">
        <v>2545</v>
      </c>
      <c r="F120" s="392" t="s">
        <v>2624</v>
      </c>
      <c r="G120" s="389"/>
      <c r="H120" s="389"/>
      <c r="I120" s="389"/>
      <c r="J120" s="390">
        <f>SUBTOTAL(9,G120:I120)</f>
        <v>0</v>
      </c>
      <c r="K120" s="391" t="str">
        <f>IFERROR(J120/$J$18*100,"0.00")</f>
        <v>0.00</v>
      </c>
    </row>
    <row r="121" spans="1:52">
      <c r="A121" s="381">
        <v>2</v>
      </c>
      <c r="B121" s="382">
        <v>2</v>
      </c>
      <c r="C121" s="382">
        <v>6</v>
      </c>
      <c r="D121" s="382">
        <v>3</v>
      </c>
      <c r="E121" s="382"/>
      <c r="F121" s="398" t="s">
        <v>2625</v>
      </c>
      <c r="G121" s="384">
        <f>G122</f>
        <v>0</v>
      </c>
      <c r="H121" s="384">
        <f>H122</f>
        <v>0</v>
      </c>
      <c r="I121" s="384">
        <f>I122</f>
        <v>0</v>
      </c>
      <c r="J121" s="384">
        <f>J122</f>
        <v>0</v>
      </c>
      <c r="K121" s="385" t="str">
        <f>K122</f>
        <v>0.00</v>
      </c>
    </row>
    <row r="122" spans="1:52">
      <c r="A122" s="386">
        <v>2</v>
      </c>
      <c r="B122" s="387">
        <v>2</v>
      </c>
      <c r="C122" s="387">
        <v>6</v>
      </c>
      <c r="D122" s="387">
        <v>3</v>
      </c>
      <c r="E122" s="387" t="s">
        <v>2545</v>
      </c>
      <c r="F122" s="392" t="s">
        <v>2625</v>
      </c>
      <c r="G122" s="389"/>
      <c r="H122" s="389"/>
      <c r="I122" s="389"/>
      <c r="J122" s="390">
        <f>SUBTOTAL(9,G122:I122)</f>
        <v>0</v>
      </c>
      <c r="K122" s="391" t="str">
        <f>IFERROR(J122/$J$18*100,"0.00")</f>
        <v>0.00</v>
      </c>
    </row>
    <row r="123" spans="1:52">
      <c r="A123" s="381">
        <v>2</v>
      </c>
      <c r="B123" s="382">
        <v>2</v>
      </c>
      <c r="C123" s="382">
        <v>6</v>
      </c>
      <c r="D123" s="382">
        <v>9</v>
      </c>
      <c r="E123" s="382"/>
      <c r="F123" s="383" t="s">
        <v>2626</v>
      </c>
      <c r="G123" s="403">
        <f>+G124</f>
        <v>0</v>
      </c>
      <c r="H123" s="403">
        <f>+H124</f>
        <v>0</v>
      </c>
      <c r="I123" s="403">
        <f>+I124</f>
        <v>0</v>
      </c>
      <c r="J123" s="403">
        <f>+J124</f>
        <v>0</v>
      </c>
      <c r="K123" s="393" t="str">
        <f>+K124</f>
        <v>0.00</v>
      </c>
    </row>
    <row r="124" spans="1:52">
      <c r="A124" s="386">
        <v>2</v>
      </c>
      <c r="B124" s="387">
        <v>2</v>
      </c>
      <c r="C124" s="387">
        <v>6</v>
      </c>
      <c r="D124" s="387">
        <v>9</v>
      </c>
      <c r="E124" s="387" t="s">
        <v>2545</v>
      </c>
      <c r="F124" s="392" t="s">
        <v>2626</v>
      </c>
      <c r="G124" s="389"/>
      <c r="H124" s="389"/>
      <c r="I124" s="389"/>
      <c r="J124" s="390">
        <f>SUBTOTAL(9,G124:I124)</f>
        <v>0</v>
      </c>
      <c r="K124" s="391" t="str">
        <f>IFERROR(J124/$J$18*100,"0.00")</f>
        <v>0.00</v>
      </c>
    </row>
    <row r="125" spans="1:52">
      <c r="A125" s="377">
        <v>2</v>
      </c>
      <c r="B125" s="378">
        <v>2</v>
      </c>
      <c r="C125" s="378">
        <v>7</v>
      </c>
      <c r="D125" s="378"/>
      <c r="E125" s="378"/>
      <c r="F125" s="379" t="s">
        <v>2627</v>
      </c>
      <c r="G125" s="380">
        <f>+G126+G131+G141</f>
        <v>0</v>
      </c>
      <c r="H125" s="380">
        <f>+H126+H131+H141</f>
        <v>0</v>
      </c>
      <c r="I125" s="380">
        <f>+I126+I131+I141</f>
        <v>0</v>
      </c>
      <c r="J125" s="380">
        <f>+J126+J131+J141</f>
        <v>0</v>
      </c>
      <c r="K125" s="399">
        <f>+K126+K131+K141</f>
        <v>0</v>
      </c>
    </row>
    <row r="126" spans="1:52">
      <c r="A126" s="381">
        <v>2</v>
      </c>
      <c r="B126" s="382">
        <v>2</v>
      </c>
      <c r="C126" s="382">
        <v>7</v>
      </c>
      <c r="D126" s="382">
        <v>1</v>
      </c>
      <c r="E126" s="382"/>
      <c r="F126" s="383" t="s">
        <v>2628</v>
      </c>
      <c r="G126" s="384">
        <f>SUM(G127:G130)</f>
        <v>0</v>
      </c>
      <c r="H126" s="384">
        <f>SUM(H127:H130)</f>
        <v>0</v>
      </c>
      <c r="I126" s="384">
        <f>SUM(I127:I130)</f>
        <v>0</v>
      </c>
      <c r="J126" s="384">
        <f>SUM(J127:J130)</f>
        <v>0</v>
      </c>
      <c r="K126" s="391">
        <f>SUM(K127:K130)</f>
        <v>0</v>
      </c>
    </row>
    <row r="127" spans="1:52">
      <c r="A127" s="386">
        <v>2</v>
      </c>
      <c r="B127" s="387">
        <v>2</v>
      </c>
      <c r="C127" s="387">
        <v>7</v>
      </c>
      <c r="D127" s="387">
        <v>1</v>
      </c>
      <c r="E127" s="387" t="s">
        <v>2545</v>
      </c>
      <c r="F127" s="392" t="s">
        <v>2629</v>
      </c>
      <c r="G127" s="389"/>
      <c r="H127" s="389"/>
      <c r="I127" s="389"/>
      <c r="J127" s="390">
        <f>SUBTOTAL(9,G127:I127)</f>
        <v>0</v>
      </c>
      <c r="K127" s="391" t="str">
        <f>IFERROR(J127/$J$18*100,"0.00")</f>
        <v>0.00</v>
      </c>
    </row>
    <row r="128" spans="1:52">
      <c r="A128" s="386">
        <v>2</v>
      </c>
      <c r="B128" s="387">
        <v>2</v>
      </c>
      <c r="C128" s="387">
        <v>7</v>
      </c>
      <c r="D128" s="387">
        <v>1</v>
      </c>
      <c r="E128" s="387" t="s">
        <v>2551</v>
      </c>
      <c r="F128" s="392" t="s">
        <v>2630</v>
      </c>
      <c r="G128" s="389"/>
      <c r="H128" s="389"/>
      <c r="I128" s="389"/>
      <c r="J128" s="390">
        <f>SUBTOTAL(9,G128:I128)</f>
        <v>0</v>
      </c>
      <c r="K128" s="391" t="str">
        <f>IFERROR(J128/$J$18*100,"0.00")</f>
        <v>0.00</v>
      </c>
    </row>
    <row r="129" spans="1:11">
      <c r="A129" s="386">
        <v>2</v>
      </c>
      <c r="B129" s="387">
        <v>2</v>
      </c>
      <c r="C129" s="387">
        <v>7</v>
      </c>
      <c r="D129" s="387">
        <v>1</v>
      </c>
      <c r="E129" s="387" t="s">
        <v>2578</v>
      </c>
      <c r="F129" s="392" t="s">
        <v>2631</v>
      </c>
      <c r="G129" s="389"/>
      <c r="H129" s="389"/>
      <c r="I129" s="389"/>
      <c r="J129" s="390">
        <f>SUBTOTAL(9,G129:I129)</f>
        <v>0</v>
      </c>
      <c r="K129" s="391" t="str">
        <f>IFERROR(J129/$J$18*100,"0.00")</f>
        <v>0.00</v>
      </c>
    </row>
    <row r="130" spans="1:11" ht="25.5">
      <c r="A130" s="386">
        <v>2</v>
      </c>
      <c r="B130" s="387">
        <v>2</v>
      </c>
      <c r="C130" s="387">
        <v>7</v>
      </c>
      <c r="D130" s="387">
        <v>1</v>
      </c>
      <c r="E130" s="387" t="s">
        <v>2632</v>
      </c>
      <c r="F130" s="392" t="s">
        <v>2633</v>
      </c>
      <c r="G130" s="389"/>
      <c r="H130" s="389"/>
      <c r="I130" s="389"/>
      <c r="J130" s="390">
        <f>SUBTOTAL(9,G130:I130)</f>
        <v>0</v>
      </c>
      <c r="K130" s="391" t="str">
        <f>IFERROR(J130/$J$18*100,"0.00")</f>
        <v>0.00</v>
      </c>
    </row>
    <row r="131" spans="1:11">
      <c r="A131" s="381">
        <v>2</v>
      </c>
      <c r="B131" s="382">
        <v>2</v>
      </c>
      <c r="C131" s="382">
        <v>7</v>
      </c>
      <c r="D131" s="382">
        <v>2</v>
      </c>
      <c r="E131" s="382"/>
      <c r="F131" s="398" t="s">
        <v>2634</v>
      </c>
      <c r="G131" s="384">
        <f>SUM(G132:G140)</f>
        <v>0</v>
      </c>
      <c r="H131" s="384">
        <f>SUM(H132:H140)</f>
        <v>0</v>
      </c>
      <c r="I131" s="384">
        <f>SUM(I132:I140)</f>
        <v>0</v>
      </c>
      <c r="J131" s="384">
        <f>SUM(J132:J140)</f>
        <v>0</v>
      </c>
      <c r="K131" s="385">
        <f>SUM(K132:K139)</f>
        <v>0</v>
      </c>
    </row>
    <row r="132" spans="1:11">
      <c r="A132" s="386">
        <v>2</v>
      </c>
      <c r="B132" s="387">
        <v>2</v>
      </c>
      <c r="C132" s="387">
        <v>7</v>
      </c>
      <c r="D132" s="387">
        <v>2</v>
      </c>
      <c r="E132" s="387" t="s">
        <v>2545</v>
      </c>
      <c r="F132" s="392" t="s">
        <v>2635</v>
      </c>
      <c r="G132" s="389"/>
      <c r="H132" s="389"/>
      <c r="I132" s="389"/>
      <c r="J132" s="390">
        <f t="shared" ref="J132:J140" si="4">SUBTOTAL(9,G132:I132)</f>
        <v>0</v>
      </c>
      <c r="K132" s="391" t="str">
        <f t="shared" ref="K132:K140" si="5">IFERROR(J132/$J$18*100,"0.00")</f>
        <v>0.00</v>
      </c>
    </row>
    <row r="133" spans="1:11">
      <c r="A133" s="386">
        <v>2</v>
      </c>
      <c r="B133" s="387">
        <v>2</v>
      </c>
      <c r="C133" s="387">
        <v>7</v>
      </c>
      <c r="D133" s="387">
        <v>2</v>
      </c>
      <c r="E133" s="387" t="s">
        <v>2547</v>
      </c>
      <c r="F133" s="392" t="s">
        <v>2636</v>
      </c>
      <c r="G133" s="389"/>
      <c r="H133" s="389"/>
      <c r="I133" s="389"/>
      <c r="J133" s="390">
        <f t="shared" si="4"/>
        <v>0</v>
      </c>
      <c r="K133" s="391" t="str">
        <f t="shared" si="5"/>
        <v>0.00</v>
      </c>
    </row>
    <row r="134" spans="1:11" ht="33.75" customHeight="1">
      <c r="A134" s="386">
        <v>2</v>
      </c>
      <c r="B134" s="387">
        <v>2</v>
      </c>
      <c r="C134" s="387">
        <v>7</v>
      </c>
      <c r="D134" s="387">
        <v>2</v>
      </c>
      <c r="E134" s="387" t="s">
        <v>2554</v>
      </c>
      <c r="F134" s="392" t="s">
        <v>2637</v>
      </c>
      <c r="G134" s="389"/>
      <c r="H134" s="389"/>
      <c r="I134" s="389"/>
      <c r="J134" s="390">
        <f t="shared" si="4"/>
        <v>0</v>
      </c>
      <c r="K134" s="391" t="str">
        <f t="shared" si="5"/>
        <v>0.00</v>
      </c>
    </row>
    <row r="135" spans="1:11">
      <c r="A135" s="386">
        <v>2</v>
      </c>
      <c r="B135" s="387">
        <v>2</v>
      </c>
      <c r="C135" s="387">
        <v>7</v>
      </c>
      <c r="D135" s="387">
        <v>2</v>
      </c>
      <c r="E135" s="387" t="s">
        <v>2569</v>
      </c>
      <c r="F135" s="392" t="s">
        <v>2638</v>
      </c>
      <c r="G135" s="389"/>
      <c r="H135" s="389"/>
      <c r="I135" s="389"/>
      <c r="J135" s="390">
        <f t="shared" si="4"/>
        <v>0</v>
      </c>
      <c r="K135" s="391" t="str">
        <f t="shared" si="5"/>
        <v>0.00</v>
      </c>
    </row>
    <row r="136" spans="1:11">
      <c r="A136" s="386">
        <v>2</v>
      </c>
      <c r="B136" s="387">
        <v>2</v>
      </c>
      <c r="C136" s="387">
        <v>7</v>
      </c>
      <c r="D136" s="387">
        <v>2</v>
      </c>
      <c r="E136" s="387" t="s">
        <v>2549</v>
      </c>
      <c r="F136" s="392" t="s">
        <v>2639</v>
      </c>
      <c r="G136" s="389"/>
      <c r="H136" s="389"/>
      <c r="I136" s="389"/>
      <c r="J136" s="390">
        <f t="shared" si="4"/>
        <v>0</v>
      </c>
      <c r="K136" s="391" t="str">
        <f t="shared" si="5"/>
        <v>0.00</v>
      </c>
    </row>
    <row r="137" spans="1:11">
      <c r="A137" s="386">
        <v>2</v>
      </c>
      <c r="B137" s="387">
        <v>2</v>
      </c>
      <c r="C137" s="387">
        <v>7</v>
      </c>
      <c r="D137" s="387">
        <v>2</v>
      </c>
      <c r="E137" s="387" t="s">
        <v>2551</v>
      </c>
      <c r="F137" s="388" t="s">
        <v>2640</v>
      </c>
      <c r="G137" s="389"/>
      <c r="H137" s="389"/>
      <c r="I137" s="389"/>
      <c r="J137" s="390">
        <f t="shared" si="4"/>
        <v>0</v>
      </c>
      <c r="K137" s="391" t="str">
        <f t="shared" si="5"/>
        <v>0.00</v>
      </c>
    </row>
    <row r="138" spans="1:11">
      <c r="A138" s="386">
        <v>2</v>
      </c>
      <c r="B138" s="387">
        <v>2</v>
      </c>
      <c r="C138" s="387">
        <v>7</v>
      </c>
      <c r="D138" s="387">
        <v>2</v>
      </c>
      <c r="E138" s="387" t="s">
        <v>2578</v>
      </c>
      <c r="F138" s="388" t="s">
        <v>2641</v>
      </c>
      <c r="G138" s="389"/>
      <c r="H138" s="389"/>
      <c r="I138" s="389"/>
      <c r="J138" s="390">
        <f t="shared" si="4"/>
        <v>0</v>
      </c>
      <c r="K138" s="391" t="str">
        <f t="shared" si="5"/>
        <v>0.00</v>
      </c>
    </row>
    <row r="139" spans="1:11">
      <c r="A139" s="386">
        <v>2</v>
      </c>
      <c r="B139" s="387">
        <v>2</v>
      </c>
      <c r="C139" s="387">
        <v>7</v>
      </c>
      <c r="D139" s="387">
        <v>2</v>
      </c>
      <c r="E139" s="387" t="s">
        <v>2558</v>
      </c>
      <c r="F139" s="388" t="s">
        <v>2642</v>
      </c>
      <c r="G139" s="389"/>
      <c r="H139" s="389"/>
      <c r="I139" s="389"/>
      <c r="J139" s="390">
        <f t="shared" si="4"/>
        <v>0</v>
      </c>
      <c r="K139" s="391" t="str">
        <f t="shared" si="5"/>
        <v>0.00</v>
      </c>
    </row>
    <row r="140" spans="1:11" ht="33.75" customHeight="1">
      <c r="A140" s="386">
        <v>2</v>
      </c>
      <c r="B140" s="387">
        <v>2</v>
      </c>
      <c r="C140" s="387">
        <v>7</v>
      </c>
      <c r="D140" s="387">
        <v>2</v>
      </c>
      <c r="E140" s="387" t="s">
        <v>2632</v>
      </c>
      <c r="F140" s="388" t="s">
        <v>2643</v>
      </c>
      <c r="G140" s="389"/>
      <c r="H140" s="389"/>
      <c r="I140" s="389"/>
      <c r="J140" s="390">
        <f t="shared" si="4"/>
        <v>0</v>
      </c>
      <c r="K140" s="391" t="str">
        <f t="shared" si="5"/>
        <v>0.00</v>
      </c>
    </row>
    <row r="141" spans="1:11">
      <c r="A141" s="381">
        <v>2</v>
      </c>
      <c r="B141" s="382">
        <v>2</v>
      </c>
      <c r="C141" s="382">
        <v>7</v>
      </c>
      <c r="D141" s="382">
        <v>3</v>
      </c>
      <c r="E141" s="382"/>
      <c r="F141" s="398" t="s">
        <v>2644</v>
      </c>
      <c r="G141" s="384">
        <f>G142</f>
        <v>0</v>
      </c>
      <c r="H141" s="384">
        <f>H142</f>
        <v>0</v>
      </c>
      <c r="I141" s="384">
        <f>I142</f>
        <v>0</v>
      </c>
      <c r="J141" s="384">
        <f>J142</f>
        <v>0</v>
      </c>
      <c r="K141" s="385" t="str">
        <f>K142</f>
        <v>0.00</v>
      </c>
    </row>
    <row r="142" spans="1:11">
      <c r="A142" s="386">
        <v>2</v>
      </c>
      <c r="B142" s="387">
        <v>2</v>
      </c>
      <c r="C142" s="387">
        <v>7</v>
      </c>
      <c r="D142" s="387">
        <v>3</v>
      </c>
      <c r="E142" s="387" t="s">
        <v>2545</v>
      </c>
      <c r="F142" s="388" t="s">
        <v>2644</v>
      </c>
      <c r="G142" s="389"/>
      <c r="H142" s="389"/>
      <c r="I142" s="389"/>
      <c r="J142" s="390">
        <f>SUBTOTAL(9,G142:I142)</f>
        <v>0</v>
      </c>
      <c r="K142" s="391" t="str">
        <f>IFERROR(J142/$J$18*100,"0.00")</f>
        <v>0.00</v>
      </c>
    </row>
    <row r="143" spans="1:11">
      <c r="A143" s="377">
        <v>2</v>
      </c>
      <c r="B143" s="378">
        <v>2</v>
      </c>
      <c r="C143" s="378">
        <v>8</v>
      </c>
      <c r="D143" s="378"/>
      <c r="E143" s="378"/>
      <c r="F143" s="379" t="s">
        <v>2645</v>
      </c>
      <c r="G143" s="380">
        <f>+G144+G146+G148+G150+G154+G157+G164</f>
        <v>0</v>
      </c>
      <c r="H143" s="380">
        <f>+H144+H146+H148+H150+H154+H157+H164</f>
        <v>0</v>
      </c>
      <c r="I143" s="380">
        <f>+I144+I146+I148+I150+I154+I157+I164</f>
        <v>0</v>
      </c>
      <c r="J143" s="380">
        <f>+J144+J146+J148+J150+J154+J157+J164</f>
        <v>0</v>
      </c>
      <c r="K143" s="380">
        <f>+K144+K146+K148+K150+K154+K157+K164</f>
        <v>0</v>
      </c>
    </row>
    <row r="144" spans="1:11">
      <c r="A144" s="381">
        <v>2</v>
      </c>
      <c r="B144" s="382">
        <v>2</v>
      </c>
      <c r="C144" s="382">
        <v>8</v>
      </c>
      <c r="D144" s="382">
        <v>1</v>
      </c>
      <c r="E144" s="382"/>
      <c r="F144" s="398" t="s">
        <v>2646</v>
      </c>
      <c r="G144" s="384">
        <f>G145</f>
        <v>0</v>
      </c>
      <c r="H144" s="384">
        <f>H145</f>
        <v>0</v>
      </c>
      <c r="I144" s="384">
        <f>I145</f>
        <v>0</v>
      </c>
      <c r="J144" s="384">
        <f>J145</f>
        <v>0</v>
      </c>
      <c r="K144" s="385" t="str">
        <f>K145</f>
        <v>0.00</v>
      </c>
    </row>
    <row r="145" spans="1:11">
      <c r="A145" s="386">
        <v>2</v>
      </c>
      <c r="B145" s="387">
        <v>2</v>
      </c>
      <c r="C145" s="387">
        <v>8</v>
      </c>
      <c r="D145" s="387">
        <v>1</v>
      </c>
      <c r="E145" s="387" t="s">
        <v>2545</v>
      </c>
      <c r="F145" s="388" t="s">
        <v>2646</v>
      </c>
      <c r="G145" s="389"/>
      <c r="H145" s="389"/>
      <c r="I145" s="389"/>
      <c r="J145" s="390">
        <f>SUBTOTAL(9,G145:I145)</f>
        <v>0</v>
      </c>
      <c r="K145" s="391" t="str">
        <f>IFERROR(J145/$J$18*100,"0.00")</f>
        <v>0.00</v>
      </c>
    </row>
    <row r="146" spans="1:11">
      <c r="A146" s="381">
        <v>2</v>
      </c>
      <c r="B146" s="382">
        <v>2</v>
      </c>
      <c r="C146" s="382">
        <v>8</v>
      </c>
      <c r="D146" s="382">
        <v>2</v>
      </c>
      <c r="E146" s="382"/>
      <c r="F146" s="398" t="s">
        <v>2647</v>
      </c>
      <c r="G146" s="384">
        <f>G147</f>
        <v>0</v>
      </c>
      <c r="H146" s="384">
        <f>H147</f>
        <v>0</v>
      </c>
      <c r="I146" s="384">
        <f>I147</f>
        <v>0</v>
      </c>
      <c r="J146" s="384">
        <f>J147</f>
        <v>0</v>
      </c>
      <c r="K146" s="385" t="str">
        <f>K147</f>
        <v>0.00</v>
      </c>
    </row>
    <row r="147" spans="1:11">
      <c r="A147" s="386">
        <v>2</v>
      </c>
      <c r="B147" s="387">
        <v>2</v>
      </c>
      <c r="C147" s="387">
        <v>8</v>
      </c>
      <c r="D147" s="387">
        <v>2</v>
      </c>
      <c r="E147" s="387" t="s">
        <v>2545</v>
      </c>
      <c r="F147" s="388" t="s">
        <v>2648</v>
      </c>
      <c r="G147" s="389"/>
      <c r="H147" s="389"/>
      <c r="I147" s="389"/>
      <c r="J147" s="390">
        <f>SUBTOTAL(9,G147:I147)</f>
        <v>0</v>
      </c>
      <c r="K147" s="391" t="str">
        <f>IFERROR(J147/$J$18*100,"0.00")</f>
        <v>0.00</v>
      </c>
    </row>
    <row r="148" spans="1:11">
      <c r="A148" s="381">
        <v>2</v>
      </c>
      <c r="B148" s="382">
        <v>2</v>
      </c>
      <c r="C148" s="382">
        <v>8</v>
      </c>
      <c r="D148" s="382">
        <v>4</v>
      </c>
      <c r="E148" s="382"/>
      <c r="F148" s="398" t="s">
        <v>2649</v>
      </c>
      <c r="G148" s="384">
        <f>G149</f>
        <v>0</v>
      </c>
      <c r="H148" s="384">
        <f>H149</f>
        <v>0</v>
      </c>
      <c r="I148" s="384">
        <f>I149</f>
        <v>0</v>
      </c>
      <c r="J148" s="384">
        <f>J149</f>
        <v>0</v>
      </c>
      <c r="K148" s="385" t="str">
        <f>K149</f>
        <v>0.00</v>
      </c>
    </row>
    <row r="149" spans="1:11">
      <c r="A149" s="386">
        <v>2</v>
      </c>
      <c r="B149" s="387">
        <v>2</v>
      </c>
      <c r="C149" s="387">
        <v>8</v>
      </c>
      <c r="D149" s="387">
        <v>4</v>
      </c>
      <c r="E149" s="387" t="s">
        <v>2545</v>
      </c>
      <c r="F149" s="388" t="s">
        <v>2649</v>
      </c>
      <c r="G149" s="389"/>
      <c r="H149" s="389"/>
      <c r="I149" s="389"/>
      <c r="J149" s="390">
        <f>SUBTOTAL(9,G149:I149)</f>
        <v>0</v>
      </c>
      <c r="K149" s="391" t="str">
        <f>IFERROR(J149/$J$18*100,"0.00")</f>
        <v>0.00</v>
      </c>
    </row>
    <row r="150" spans="1:11">
      <c r="A150" s="381">
        <v>2</v>
      </c>
      <c r="B150" s="382">
        <v>2</v>
      </c>
      <c r="C150" s="382">
        <v>8</v>
      </c>
      <c r="D150" s="382">
        <v>5</v>
      </c>
      <c r="E150" s="382"/>
      <c r="F150" s="398" t="s">
        <v>2650</v>
      </c>
      <c r="G150" s="384">
        <f>SUM(G151:G153)</f>
        <v>0</v>
      </c>
      <c r="H150" s="384">
        <f>SUM(H151:H153)</f>
        <v>0</v>
      </c>
      <c r="I150" s="384">
        <f>SUM(I151:I153)</f>
        <v>0</v>
      </c>
      <c r="J150" s="384">
        <f>SUM(J151:J153)</f>
        <v>0</v>
      </c>
      <c r="K150" s="385">
        <f>SUM(K151:K153)</f>
        <v>0</v>
      </c>
    </row>
    <row r="151" spans="1:11">
      <c r="A151" s="386">
        <v>2</v>
      </c>
      <c r="B151" s="387">
        <v>2</v>
      </c>
      <c r="C151" s="387">
        <v>8</v>
      </c>
      <c r="D151" s="387">
        <v>5</v>
      </c>
      <c r="E151" s="387" t="s">
        <v>2545</v>
      </c>
      <c r="F151" s="388" t="s">
        <v>2651</v>
      </c>
      <c r="G151" s="389"/>
      <c r="H151" s="389"/>
      <c r="I151" s="389"/>
      <c r="J151" s="390">
        <f>SUBTOTAL(9,G151:I151)</f>
        <v>0</v>
      </c>
      <c r="K151" s="391" t="str">
        <f>IFERROR(J151/$J$18*100,"0.00")</f>
        <v>0.00</v>
      </c>
    </row>
    <row r="152" spans="1:11">
      <c r="A152" s="386">
        <v>2</v>
      </c>
      <c r="B152" s="387">
        <v>2</v>
      </c>
      <c r="C152" s="387">
        <v>8</v>
      </c>
      <c r="D152" s="387">
        <v>5</v>
      </c>
      <c r="E152" s="387" t="s">
        <v>2547</v>
      </c>
      <c r="F152" s="388" t="s">
        <v>2652</v>
      </c>
      <c r="G152" s="389"/>
      <c r="H152" s="389"/>
      <c r="I152" s="389"/>
      <c r="J152" s="390">
        <f>SUBTOTAL(9,G152:I152)</f>
        <v>0</v>
      </c>
      <c r="K152" s="391" t="str">
        <f>IFERROR(J152/$J$18*100,"0.00")</f>
        <v>0.00</v>
      </c>
    </row>
    <row r="153" spans="1:11">
      <c r="A153" s="386">
        <v>2</v>
      </c>
      <c r="B153" s="387">
        <v>2</v>
      </c>
      <c r="C153" s="387">
        <v>8</v>
      </c>
      <c r="D153" s="387">
        <v>5</v>
      </c>
      <c r="E153" s="387" t="s">
        <v>2554</v>
      </c>
      <c r="F153" s="388" t="s">
        <v>2653</v>
      </c>
      <c r="G153" s="389"/>
      <c r="H153" s="389"/>
      <c r="I153" s="389"/>
      <c r="J153" s="390">
        <f>SUBTOTAL(9,G153:I153)</f>
        <v>0</v>
      </c>
      <c r="K153" s="391" t="str">
        <f>IFERROR(J153/$J$18*100,"0.00")</f>
        <v>0.00</v>
      </c>
    </row>
    <row r="154" spans="1:11">
      <c r="A154" s="381">
        <v>2</v>
      </c>
      <c r="B154" s="382">
        <v>2</v>
      </c>
      <c r="C154" s="382">
        <v>8</v>
      </c>
      <c r="D154" s="382">
        <v>6</v>
      </c>
      <c r="E154" s="382"/>
      <c r="F154" s="398" t="s">
        <v>2654</v>
      </c>
      <c r="G154" s="384">
        <f>SUM(G155:G156)</f>
        <v>0</v>
      </c>
      <c r="H154" s="384">
        <f>SUM(H155:H156)</f>
        <v>0</v>
      </c>
      <c r="I154" s="384">
        <f>SUM(I155:I156)</f>
        <v>0</v>
      </c>
      <c r="J154" s="384">
        <f>SUM(J155:J156)</f>
        <v>0</v>
      </c>
      <c r="K154" s="385">
        <f>SUM(K155:K156)</f>
        <v>0</v>
      </c>
    </row>
    <row r="155" spans="1:11">
      <c r="A155" s="386">
        <v>2</v>
      </c>
      <c r="B155" s="387">
        <v>2</v>
      </c>
      <c r="C155" s="387">
        <v>8</v>
      </c>
      <c r="D155" s="387">
        <v>6</v>
      </c>
      <c r="E155" s="387" t="s">
        <v>2545</v>
      </c>
      <c r="F155" s="388" t="s">
        <v>2035</v>
      </c>
      <c r="G155" s="389"/>
      <c r="H155" s="389"/>
      <c r="I155" s="389"/>
      <c r="J155" s="390">
        <f>SUBTOTAL(9,G155:I155)</f>
        <v>0</v>
      </c>
      <c r="K155" s="391" t="str">
        <f>IFERROR(J155/$J$18*100,"0.00")</f>
        <v>0.00</v>
      </c>
    </row>
    <row r="156" spans="1:11">
      <c r="A156" s="386">
        <v>2</v>
      </c>
      <c r="B156" s="387">
        <v>2</v>
      </c>
      <c r="C156" s="387">
        <v>8</v>
      </c>
      <c r="D156" s="387">
        <v>6</v>
      </c>
      <c r="E156" s="387" t="s">
        <v>2547</v>
      </c>
      <c r="F156" s="388" t="s">
        <v>2655</v>
      </c>
      <c r="G156" s="389"/>
      <c r="H156" s="389"/>
      <c r="I156" s="389"/>
      <c r="J156" s="390">
        <f>SUBTOTAL(9,G156:I156)</f>
        <v>0</v>
      </c>
      <c r="K156" s="391" t="str">
        <f>IFERROR(J156/$J$18*100,"0.00")</f>
        <v>0.00</v>
      </c>
    </row>
    <row r="157" spans="1:11">
      <c r="A157" s="381">
        <v>2</v>
      </c>
      <c r="B157" s="382">
        <v>2</v>
      </c>
      <c r="C157" s="382">
        <v>8</v>
      </c>
      <c r="D157" s="382">
        <v>7</v>
      </c>
      <c r="E157" s="382"/>
      <c r="F157" s="398" t="s">
        <v>2656</v>
      </c>
      <c r="G157" s="384">
        <f>SUM(G158:G163)</f>
        <v>0</v>
      </c>
      <c r="H157" s="384">
        <f>SUM(H158:H163)</f>
        <v>0</v>
      </c>
      <c r="I157" s="384">
        <f>SUM(I158:I163)</f>
        <v>0</v>
      </c>
      <c r="J157" s="384">
        <f>SUM(J158:J163)</f>
        <v>0</v>
      </c>
      <c r="K157" s="385">
        <f>SUM(K158:K163)</f>
        <v>0</v>
      </c>
    </row>
    <row r="158" spans="1:11">
      <c r="A158" s="386">
        <v>2</v>
      </c>
      <c r="B158" s="387">
        <v>2</v>
      </c>
      <c r="C158" s="387">
        <v>8</v>
      </c>
      <c r="D158" s="387">
        <v>7</v>
      </c>
      <c r="E158" s="387" t="s">
        <v>2545</v>
      </c>
      <c r="F158" s="388" t="s">
        <v>2656</v>
      </c>
      <c r="G158" s="389"/>
      <c r="H158" s="389"/>
      <c r="I158" s="389"/>
      <c r="J158" s="390">
        <f t="shared" ref="J158:J163" si="6">SUBTOTAL(9,G158:I158)</f>
        <v>0</v>
      </c>
      <c r="K158" s="391" t="str">
        <f t="shared" ref="K158:K163" si="7">IFERROR(J158/$J$18*100,"0.00")</f>
        <v>0.00</v>
      </c>
    </row>
    <row r="159" spans="1:11">
      <c r="A159" s="386">
        <v>2</v>
      </c>
      <c r="B159" s="387">
        <v>2</v>
      </c>
      <c r="C159" s="387">
        <v>8</v>
      </c>
      <c r="D159" s="387">
        <v>7</v>
      </c>
      <c r="E159" s="387" t="s">
        <v>2547</v>
      </c>
      <c r="F159" s="388" t="s">
        <v>2657</v>
      </c>
      <c r="G159" s="389"/>
      <c r="H159" s="389"/>
      <c r="I159" s="389"/>
      <c r="J159" s="390">
        <f t="shared" si="6"/>
        <v>0</v>
      </c>
      <c r="K159" s="391" t="str">
        <f t="shared" si="7"/>
        <v>0.00</v>
      </c>
    </row>
    <row r="160" spans="1:11">
      <c r="A160" s="386">
        <v>2</v>
      </c>
      <c r="B160" s="387">
        <v>2</v>
      </c>
      <c r="C160" s="387">
        <v>8</v>
      </c>
      <c r="D160" s="387">
        <v>7</v>
      </c>
      <c r="E160" s="387" t="s">
        <v>2554</v>
      </c>
      <c r="F160" s="388" t="s">
        <v>2658</v>
      </c>
      <c r="G160" s="389"/>
      <c r="H160" s="389"/>
      <c r="I160" s="389"/>
      <c r="J160" s="390">
        <f t="shared" si="6"/>
        <v>0</v>
      </c>
      <c r="K160" s="391" t="str">
        <f t="shared" si="7"/>
        <v>0.00</v>
      </c>
    </row>
    <row r="161" spans="1:11">
      <c r="A161" s="386">
        <v>2</v>
      </c>
      <c r="B161" s="387">
        <v>2</v>
      </c>
      <c r="C161" s="387">
        <v>8</v>
      </c>
      <c r="D161" s="387">
        <v>7</v>
      </c>
      <c r="E161" s="387" t="s">
        <v>2569</v>
      </c>
      <c r="F161" s="388" t="s">
        <v>2659</v>
      </c>
      <c r="G161" s="389"/>
      <c r="H161" s="389"/>
      <c r="I161" s="389"/>
      <c r="J161" s="390">
        <f t="shared" si="6"/>
        <v>0</v>
      </c>
      <c r="K161" s="391" t="str">
        <f t="shared" si="7"/>
        <v>0.00</v>
      </c>
    </row>
    <row r="162" spans="1:11">
      <c r="A162" s="386">
        <v>2</v>
      </c>
      <c r="B162" s="387">
        <v>2</v>
      </c>
      <c r="C162" s="387">
        <v>8</v>
      </c>
      <c r="D162" s="387">
        <v>7</v>
      </c>
      <c r="E162" s="387" t="s">
        <v>2549</v>
      </c>
      <c r="F162" s="388" t="s">
        <v>2660</v>
      </c>
      <c r="G162" s="389"/>
      <c r="H162" s="389"/>
      <c r="I162" s="389"/>
      <c r="J162" s="390">
        <f t="shared" si="6"/>
        <v>0</v>
      </c>
      <c r="K162" s="391" t="str">
        <f t="shared" si="7"/>
        <v>0.00</v>
      </c>
    </row>
    <row r="163" spans="1:11">
      <c r="A163" s="386">
        <v>2</v>
      </c>
      <c r="B163" s="387">
        <v>2</v>
      </c>
      <c r="C163" s="387">
        <v>8</v>
      </c>
      <c r="D163" s="387">
        <v>7</v>
      </c>
      <c r="E163" s="387" t="s">
        <v>2551</v>
      </c>
      <c r="F163" s="388" t="s">
        <v>2661</v>
      </c>
      <c r="G163" s="389"/>
      <c r="H163" s="389"/>
      <c r="I163" s="389"/>
      <c r="J163" s="390">
        <f t="shared" si="6"/>
        <v>0</v>
      </c>
      <c r="K163" s="391" t="str">
        <f t="shared" si="7"/>
        <v>0.00</v>
      </c>
    </row>
    <row r="164" spans="1:11">
      <c r="A164" s="381">
        <v>2</v>
      </c>
      <c r="B164" s="382">
        <v>2</v>
      </c>
      <c r="C164" s="382">
        <v>8</v>
      </c>
      <c r="D164" s="382">
        <v>8</v>
      </c>
      <c r="E164" s="382"/>
      <c r="F164" s="398" t="s">
        <v>2662</v>
      </c>
      <c r="G164" s="384">
        <f>SUM(G165:G166)</f>
        <v>0</v>
      </c>
      <c r="H164" s="384">
        <f>SUM(H165:H166)</f>
        <v>0</v>
      </c>
      <c r="I164" s="384">
        <f>SUM(I165:I166)</f>
        <v>0</v>
      </c>
      <c r="J164" s="384">
        <f>SUM(J165:J166)</f>
        <v>0</v>
      </c>
      <c r="K164" s="385">
        <f>SUM(K165:K166)</f>
        <v>0</v>
      </c>
    </row>
    <row r="165" spans="1:11">
      <c r="A165" s="386">
        <v>2</v>
      </c>
      <c r="B165" s="387">
        <v>2</v>
      </c>
      <c r="C165" s="387">
        <v>8</v>
      </c>
      <c r="D165" s="387">
        <v>8</v>
      </c>
      <c r="E165" s="387" t="s">
        <v>2545</v>
      </c>
      <c r="F165" s="388" t="s">
        <v>2663</v>
      </c>
      <c r="G165" s="389"/>
      <c r="H165" s="389"/>
      <c r="I165" s="389"/>
      <c r="J165" s="390">
        <f>SUBTOTAL(9,G165:I165)</f>
        <v>0</v>
      </c>
      <c r="K165" s="391" t="str">
        <f>IFERROR(J165/$J$18*100,"0.00")</f>
        <v>0.00</v>
      </c>
    </row>
    <row r="166" spans="1:11">
      <c r="A166" s="386">
        <v>2</v>
      </c>
      <c r="B166" s="387">
        <v>2</v>
      </c>
      <c r="C166" s="387">
        <v>8</v>
      </c>
      <c r="D166" s="387">
        <v>8</v>
      </c>
      <c r="E166" s="387" t="s">
        <v>2547</v>
      </c>
      <c r="F166" s="388" t="s">
        <v>2664</v>
      </c>
      <c r="G166" s="389"/>
      <c r="H166" s="389"/>
      <c r="I166" s="389"/>
      <c r="J166" s="390">
        <f>SUBTOTAL(9,G166:I166)</f>
        <v>0</v>
      </c>
      <c r="K166" s="391" t="str">
        <f>IFERROR(J166/$J$18*100,"0.00")</f>
        <v>0.00</v>
      </c>
    </row>
    <row r="167" spans="1:11">
      <c r="A167" s="381">
        <v>2</v>
      </c>
      <c r="B167" s="382">
        <v>2</v>
      </c>
      <c r="C167" s="382">
        <v>9</v>
      </c>
      <c r="D167" s="382">
        <v>2</v>
      </c>
      <c r="E167" s="387"/>
      <c r="F167" s="398" t="s">
        <v>2665</v>
      </c>
      <c r="G167" s="384">
        <f>+G168+G169</f>
        <v>0</v>
      </c>
      <c r="H167" s="384">
        <f>+H168+H169</f>
        <v>0</v>
      </c>
      <c r="I167" s="384">
        <f>+I168+I169</f>
        <v>0</v>
      </c>
      <c r="J167" s="384">
        <f>+J168+J169</f>
        <v>0</v>
      </c>
      <c r="K167" s="393" t="str">
        <f>+K169</f>
        <v>0.00</v>
      </c>
    </row>
    <row r="168" spans="1:11">
      <c r="A168" s="386">
        <v>2</v>
      </c>
      <c r="B168" s="387">
        <v>2</v>
      </c>
      <c r="C168" s="387">
        <v>9</v>
      </c>
      <c r="D168" s="387">
        <v>2</v>
      </c>
      <c r="E168" s="387" t="s">
        <v>2505</v>
      </c>
      <c r="F168" s="388" t="s">
        <v>2665</v>
      </c>
      <c r="G168" s="404"/>
      <c r="H168" s="404"/>
      <c r="I168" s="404"/>
      <c r="J168" s="404">
        <f>SUBTOTAL(9,G168:I168)</f>
        <v>0</v>
      </c>
      <c r="K168" s="391" t="str">
        <f>IFERROR(J168/$J$18*100,"0.00")</f>
        <v>0.00</v>
      </c>
    </row>
    <row r="169" spans="1:11">
      <c r="A169" s="386">
        <v>2</v>
      </c>
      <c r="B169" s="387">
        <v>2</v>
      </c>
      <c r="C169" s="387">
        <v>9</v>
      </c>
      <c r="D169" s="387">
        <v>2</v>
      </c>
      <c r="E169" s="387" t="s">
        <v>2554</v>
      </c>
      <c r="F169" s="388" t="s">
        <v>2666</v>
      </c>
      <c r="G169" s="389"/>
      <c r="H169" s="389"/>
      <c r="I169" s="389"/>
      <c r="J169" s="404">
        <f>SUBTOTAL(9,G169:I169)</f>
        <v>0</v>
      </c>
      <c r="K169" s="391" t="str">
        <f>IFERROR(J169/$J$18*100,"0.00")</f>
        <v>0.00</v>
      </c>
    </row>
    <row r="170" spans="1:11">
      <c r="A170" s="373">
        <v>2</v>
      </c>
      <c r="B170" s="374">
        <v>3</v>
      </c>
      <c r="C170" s="374"/>
      <c r="D170" s="374"/>
      <c r="E170" s="374"/>
      <c r="F170" s="375" t="s">
        <v>2667</v>
      </c>
      <c r="G170" s="376">
        <f>+G171+G179+G188+G197+G200+G209+G224+G237</f>
        <v>0</v>
      </c>
      <c r="H170" s="376">
        <f>+H171+H179+H188+H197+H200+H209+H224+H237</f>
        <v>0</v>
      </c>
      <c r="I170" s="376">
        <f>+I171+I179+I188+I197+I200+I209+I224+I237</f>
        <v>0</v>
      </c>
      <c r="J170" s="376">
        <f>+J171+J179+J188+J197+J200+J209+J224+J237</f>
        <v>0</v>
      </c>
      <c r="K170" s="376">
        <f>+K171+K179+K188+K197+K200+K209+K224+K237</f>
        <v>0</v>
      </c>
    </row>
    <row r="171" spans="1:11">
      <c r="A171" s="377">
        <v>2</v>
      </c>
      <c r="B171" s="378">
        <v>3</v>
      </c>
      <c r="C171" s="378">
        <v>1</v>
      </c>
      <c r="D171" s="378"/>
      <c r="E171" s="378"/>
      <c r="F171" s="379" t="s">
        <v>2668</v>
      </c>
      <c r="G171" s="380">
        <f>+G172+G174+G177</f>
        <v>0</v>
      </c>
      <c r="H171" s="380">
        <f>+H172+H174+H177</f>
        <v>0</v>
      </c>
      <c r="I171" s="380">
        <f>+I172+I174+I177</f>
        <v>0</v>
      </c>
      <c r="J171" s="380">
        <f>+J172+J174+J177</f>
        <v>0</v>
      </c>
      <c r="K171" s="380">
        <f>+K172+K174+K177</f>
        <v>0</v>
      </c>
    </row>
    <row r="172" spans="1:11">
      <c r="A172" s="381">
        <v>2</v>
      </c>
      <c r="B172" s="382">
        <v>3</v>
      </c>
      <c r="C172" s="382">
        <v>1</v>
      </c>
      <c r="D172" s="382">
        <v>1</v>
      </c>
      <c r="E172" s="382"/>
      <c r="F172" s="398" t="s">
        <v>1999</v>
      </c>
      <c r="G172" s="384">
        <f>+G173</f>
        <v>0</v>
      </c>
      <c r="H172" s="384">
        <f>+H173</f>
        <v>0</v>
      </c>
      <c r="I172" s="384">
        <f>+I173</f>
        <v>0</v>
      </c>
      <c r="J172" s="384">
        <f>+J173</f>
        <v>0</v>
      </c>
      <c r="K172" s="385" t="str">
        <f>+K173</f>
        <v>0.00</v>
      </c>
    </row>
    <row r="173" spans="1:11">
      <c r="A173" s="386">
        <v>2</v>
      </c>
      <c r="B173" s="387">
        <v>3</v>
      </c>
      <c r="C173" s="387">
        <v>1</v>
      </c>
      <c r="D173" s="387">
        <v>1</v>
      </c>
      <c r="E173" s="387" t="s">
        <v>2545</v>
      </c>
      <c r="F173" s="388" t="s">
        <v>1999</v>
      </c>
      <c r="G173" s="389"/>
      <c r="H173" s="389"/>
      <c r="I173" s="389"/>
      <c r="J173" s="390">
        <f>SUBTOTAL(9,G173:I173)</f>
        <v>0</v>
      </c>
      <c r="K173" s="391" t="str">
        <f>IFERROR(J173/$J$18*100,"0.00")</f>
        <v>0.00</v>
      </c>
    </row>
    <row r="174" spans="1:11">
      <c r="A174" s="381">
        <v>2</v>
      </c>
      <c r="B174" s="382">
        <v>3</v>
      </c>
      <c r="C174" s="382">
        <v>1</v>
      </c>
      <c r="D174" s="382">
        <v>3</v>
      </c>
      <c r="E174" s="382"/>
      <c r="F174" s="398" t="s">
        <v>2669</v>
      </c>
      <c r="G174" s="384">
        <f>SUM(G175:G176)</f>
        <v>0</v>
      </c>
      <c r="H174" s="384">
        <f>SUM(H175:H176)</f>
        <v>0</v>
      </c>
      <c r="I174" s="384">
        <f>SUM(I175:I176)</f>
        <v>0</v>
      </c>
      <c r="J174" s="384">
        <f>SUM(J175:J176)</f>
        <v>0</v>
      </c>
      <c r="K174" s="385">
        <f>SUM(K175:K176)</f>
        <v>0</v>
      </c>
    </row>
    <row r="175" spans="1:11">
      <c r="A175" s="386">
        <v>2</v>
      </c>
      <c r="B175" s="387">
        <v>3</v>
      </c>
      <c r="C175" s="387">
        <v>1</v>
      </c>
      <c r="D175" s="387">
        <v>3</v>
      </c>
      <c r="E175" s="387" t="s">
        <v>2547</v>
      </c>
      <c r="F175" s="388" t="s">
        <v>2670</v>
      </c>
      <c r="G175" s="389"/>
      <c r="H175" s="389"/>
      <c r="I175" s="389"/>
      <c r="J175" s="390">
        <f>SUBTOTAL(9,G175:I175)</f>
        <v>0</v>
      </c>
      <c r="K175" s="391" t="str">
        <f>IFERROR(J175/$J$18*100,"0.00")</f>
        <v>0.00</v>
      </c>
    </row>
    <row r="176" spans="1:11">
      <c r="A176" s="386">
        <v>2</v>
      </c>
      <c r="B176" s="387">
        <v>3</v>
      </c>
      <c r="C176" s="387">
        <v>1</v>
      </c>
      <c r="D176" s="387">
        <v>3</v>
      </c>
      <c r="E176" s="387" t="s">
        <v>2554</v>
      </c>
      <c r="F176" s="388" t="s">
        <v>2671</v>
      </c>
      <c r="G176" s="389"/>
      <c r="H176" s="389"/>
      <c r="I176" s="389"/>
      <c r="J176" s="390">
        <f>SUBTOTAL(9,G176:I176)</f>
        <v>0</v>
      </c>
      <c r="K176" s="391" t="str">
        <f>IFERROR(J176/$J$18*100,"0.00")</f>
        <v>0.00</v>
      </c>
    </row>
    <row r="177" spans="1:11">
      <c r="A177" s="381">
        <v>2</v>
      </c>
      <c r="B177" s="382">
        <v>3</v>
      </c>
      <c r="C177" s="382">
        <v>1</v>
      </c>
      <c r="D177" s="382">
        <v>4</v>
      </c>
      <c r="E177" s="382"/>
      <c r="F177" s="398" t="s">
        <v>2672</v>
      </c>
      <c r="G177" s="403">
        <f>+G178</f>
        <v>0</v>
      </c>
      <c r="H177" s="403">
        <f>+H178</f>
        <v>0</v>
      </c>
      <c r="I177" s="403">
        <f>+I178</f>
        <v>0</v>
      </c>
      <c r="J177" s="403">
        <f>+J178</f>
        <v>0</v>
      </c>
      <c r="K177" s="393" t="str">
        <f>+K178</f>
        <v>0.00</v>
      </c>
    </row>
    <row r="178" spans="1:11">
      <c r="A178" s="386">
        <v>2</v>
      </c>
      <c r="B178" s="387">
        <v>3</v>
      </c>
      <c r="C178" s="387">
        <v>1</v>
      </c>
      <c r="D178" s="387">
        <v>4</v>
      </c>
      <c r="E178" s="387" t="s">
        <v>2545</v>
      </c>
      <c r="F178" s="388" t="s">
        <v>2672</v>
      </c>
      <c r="G178" s="389"/>
      <c r="H178" s="389"/>
      <c r="I178" s="389"/>
      <c r="J178" s="390">
        <f>SUBTOTAL(9,G178:I178)</f>
        <v>0</v>
      </c>
      <c r="K178" s="391" t="str">
        <f>IFERROR(J178/$J$18*100,"0.00")</f>
        <v>0.00</v>
      </c>
    </row>
    <row r="179" spans="1:11">
      <c r="A179" s="377">
        <v>2</v>
      </c>
      <c r="B179" s="378">
        <v>3</v>
      </c>
      <c r="C179" s="378">
        <v>2</v>
      </c>
      <c r="D179" s="378"/>
      <c r="E179" s="378"/>
      <c r="F179" s="379" t="s">
        <v>2673</v>
      </c>
      <c r="G179" s="380">
        <f>+G180+G182+G184+G186</f>
        <v>0</v>
      </c>
      <c r="H179" s="380">
        <f>+H180+H182+H184+H186</f>
        <v>0</v>
      </c>
      <c r="I179" s="380">
        <f>+I180+I182+I184+I186</f>
        <v>0</v>
      </c>
      <c r="J179" s="380">
        <f>+J180+J182+J184+J186</f>
        <v>0</v>
      </c>
      <c r="K179" s="399">
        <f>+K180+K182+K184+K186</f>
        <v>0</v>
      </c>
    </row>
    <row r="180" spans="1:11">
      <c r="A180" s="381">
        <v>2</v>
      </c>
      <c r="B180" s="382">
        <v>3</v>
      </c>
      <c r="C180" s="382">
        <v>2</v>
      </c>
      <c r="D180" s="382">
        <v>1</v>
      </c>
      <c r="E180" s="382"/>
      <c r="F180" s="398" t="s">
        <v>2674</v>
      </c>
      <c r="G180" s="403">
        <f>+G181</f>
        <v>0</v>
      </c>
      <c r="H180" s="403">
        <f>+H181</f>
        <v>0</v>
      </c>
      <c r="I180" s="403">
        <f>+I181</f>
        <v>0</v>
      </c>
      <c r="J180" s="403">
        <f>+J181</f>
        <v>0</v>
      </c>
      <c r="K180" s="393" t="str">
        <f>+K181</f>
        <v>0.00</v>
      </c>
    </row>
    <row r="181" spans="1:11">
      <c r="A181" s="386">
        <v>2</v>
      </c>
      <c r="B181" s="387">
        <v>3</v>
      </c>
      <c r="C181" s="387">
        <v>2</v>
      </c>
      <c r="D181" s="387">
        <v>1</v>
      </c>
      <c r="E181" s="387" t="s">
        <v>2545</v>
      </c>
      <c r="F181" s="388" t="s">
        <v>2674</v>
      </c>
      <c r="G181" s="389"/>
      <c r="H181" s="389"/>
      <c r="I181" s="389"/>
      <c r="J181" s="390">
        <f>SUBTOTAL(9,G181:I181)</f>
        <v>0</v>
      </c>
      <c r="K181" s="391" t="str">
        <f>IFERROR(J181/$J$18*100,"0.00")</f>
        <v>0.00</v>
      </c>
    </row>
    <row r="182" spans="1:11">
      <c r="A182" s="381">
        <v>2</v>
      </c>
      <c r="B182" s="382">
        <v>3</v>
      </c>
      <c r="C182" s="382">
        <v>2</v>
      </c>
      <c r="D182" s="382">
        <v>2</v>
      </c>
      <c r="E182" s="382"/>
      <c r="F182" s="398" t="s">
        <v>2675</v>
      </c>
      <c r="G182" s="403">
        <f>+G183</f>
        <v>0</v>
      </c>
      <c r="H182" s="403">
        <f>+H183</f>
        <v>0</v>
      </c>
      <c r="I182" s="403">
        <f>+I183</f>
        <v>0</v>
      </c>
      <c r="J182" s="403">
        <f>+J183</f>
        <v>0</v>
      </c>
      <c r="K182" s="393" t="str">
        <f>+K183</f>
        <v>0.00</v>
      </c>
    </row>
    <row r="183" spans="1:11">
      <c r="A183" s="386">
        <v>2</v>
      </c>
      <c r="B183" s="387">
        <v>3</v>
      </c>
      <c r="C183" s="387">
        <v>2</v>
      </c>
      <c r="D183" s="387">
        <v>2</v>
      </c>
      <c r="E183" s="387" t="s">
        <v>2545</v>
      </c>
      <c r="F183" s="388" t="s">
        <v>2675</v>
      </c>
      <c r="G183" s="389"/>
      <c r="H183" s="389"/>
      <c r="I183" s="389"/>
      <c r="J183" s="390">
        <f>SUBTOTAL(9,G183:I183)</f>
        <v>0</v>
      </c>
      <c r="K183" s="391" t="str">
        <f>IFERROR(J183/$J$18*100,"0.00")</f>
        <v>0.00</v>
      </c>
    </row>
    <row r="184" spans="1:11">
      <c r="A184" s="381">
        <v>2</v>
      </c>
      <c r="B184" s="382">
        <v>3</v>
      </c>
      <c r="C184" s="382">
        <v>2</v>
      </c>
      <c r="D184" s="382">
        <v>3</v>
      </c>
      <c r="E184" s="382"/>
      <c r="F184" s="398" t="s">
        <v>2676</v>
      </c>
      <c r="G184" s="403">
        <f>+G185</f>
        <v>0</v>
      </c>
      <c r="H184" s="403">
        <f>+H185</f>
        <v>0</v>
      </c>
      <c r="I184" s="403">
        <f>+I185</f>
        <v>0</v>
      </c>
      <c r="J184" s="403">
        <f>+J185</f>
        <v>0</v>
      </c>
      <c r="K184" s="393" t="str">
        <f>+K185</f>
        <v>0.00</v>
      </c>
    </row>
    <row r="185" spans="1:11">
      <c r="A185" s="386">
        <v>2</v>
      </c>
      <c r="B185" s="387">
        <v>3</v>
      </c>
      <c r="C185" s="387">
        <v>2</v>
      </c>
      <c r="D185" s="387">
        <v>3</v>
      </c>
      <c r="E185" s="387" t="s">
        <v>2545</v>
      </c>
      <c r="F185" s="388" t="s">
        <v>2676</v>
      </c>
      <c r="G185" s="389"/>
      <c r="H185" s="389"/>
      <c r="I185" s="389"/>
      <c r="J185" s="390">
        <f>SUBTOTAL(9,G185:I185)</f>
        <v>0</v>
      </c>
      <c r="K185" s="391" t="str">
        <f>IFERROR(J185/$J$18*100,"0.00")</f>
        <v>0.00</v>
      </c>
    </row>
    <row r="186" spans="1:11">
      <c r="A186" s="381">
        <v>2</v>
      </c>
      <c r="B186" s="382">
        <v>3</v>
      </c>
      <c r="C186" s="382">
        <v>2</v>
      </c>
      <c r="D186" s="382">
        <v>4</v>
      </c>
      <c r="E186" s="382"/>
      <c r="F186" s="398" t="s">
        <v>2677</v>
      </c>
      <c r="G186" s="403">
        <f>+G187</f>
        <v>0</v>
      </c>
      <c r="H186" s="403">
        <f>+H187</f>
        <v>0</v>
      </c>
      <c r="I186" s="403">
        <f>+I187</f>
        <v>0</v>
      </c>
      <c r="J186" s="403">
        <f>+J187</f>
        <v>0</v>
      </c>
      <c r="K186" s="393" t="str">
        <f>+K187</f>
        <v>0.00</v>
      </c>
    </row>
    <row r="187" spans="1:11">
      <c r="A187" s="386">
        <v>2</v>
      </c>
      <c r="B187" s="387">
        <v>3</v>
      </c>
      <c r="C187" s="387">
        <v>2</v>
      </c>
      <c r="D187" s="387">
        <v>4</v>
      </c>
      <c r="E187" s="387" t="s">
        <v>2545</v>
      </c>
      <c r="F187" s="388" t="s">
        <v>2677</v>
      </c>
      <c r="G187" s="389"/>
      <c r="H187" s="389"/>
      <c r="I187" s="389"/>
      <c r="J187" s="390">
        <f>SUBTOTAL(9,G187:I187)</f>
        <v>0</v>
      </c>
      <c r="K187" s="391" t="str">
        <f>IFERROR(J187/$J$18*100,"0.00")</f>
        <v>0.00</v>
      </c>
    </row>
    <row r="188" spans="1:11">
      <c r="A188" s="377">
        <v>2</v>
      </c>
      <c r="B188" s="378">
        <v>3</v>
      </c>
      <c r="C188" s="378">
        <v>3</v>
      </c>
      <c r="D188" s="378"/>
      <c r="E188" s="378"/>
      <c r="F188" s="379" t="s">
        <v>2010</v>
      </c>
      <c r="G188" s="380">
        <f>+G189+G191+G193+G195</f>
        <v>0</v>
      </c>
      <c r="H188" s="380">
        <f>+H189+H191+H193+H195</f>
        <v>0</v>
      </c>
      <c r="I188" s="380">
        <f>+I189+I191+I193+I195</f>
        <v>0</v>
      </c>
      <c r="J188" s="380">
        <f>+J189+J191+J193+J195</f>
        <v>0</v>
      </c>
      <c r="K188" s="380">
        <f>+K189+K191+K193+K195</f>
        <v>0</v>
      </c>
    </row>
    <row r="189" spans="1:11">
      <c r="A189" s="381">
        <v>2</v>
      </c>
      <c r="B189" s="382">
        <v>3</v>
      </c>
      <c r="C189" s="382">
        <v>3</v>
      </c>
      <c r="D189" s="382">
        <v>1</v>
      </c>
      <c r="E189" s="382"/>
      <c r="F189" s="398" t="s">
        <v>2678</v>
      </c>
      <c r="G189" s="384">
        <f>G190</f>
        <v>0</v>
      </c>
      <c r="H189" s="384">
        <f>H190</f>
        <v>0</v>
      </c>
      <c r="I189" s="384">
        <f>I190</f>
        <v>0</v>
      </c>
      <c r="J189" s="384">
        <f>J190</f>
        <v>0</v>
      </c>
      <c r="K189" s="385" t="str">
        <f>K190</f>
        <v>0.00</v>
      </c>
    </row>
    <row r="190" spans="1:11">
      <c r="A190" s="386">
        <v>2</v>
      </c>
      <c r="B190" s="387">
        <v>3</v>
      </c>
      <c r="C190" s="387">
        <v>3</v>
      </c>
      <c r="D190" s="387">
        <v>1</v>
      </c>
      <c r="E190" s="387" t="s">
        <v>2545</v>
      </c>
      <c r="F190" s="388" t="s">
        <v>2678</v>
      </c>
      <c r="G190" s="389"/>
      <c r="H190" s="389"/>
      <c r="I190" s="389"/>
      <c r="J190" s="390">
        <f>SUBTOTAL(9,G190:I190)</f>
        <v>0</v>
      </c>
      <c r="K190" s="391" t="str">
        <f>IFERROR(J190/$J$18*100,"0.00")</f>
        <v>0.00</v>
      </c>
    </row>
    <row r="191" spans="1:11">
      <c r="A191" s="381">
        <v>2</v>
      </c>
      <c r="B191" s="382">
        <v>3</v>
      </c>
      <c r="C191" s="382">
        <v>3</v>
      </c>
      <c r="D191" s="382">
        <v>2</v>
      </c>
      <c r="E191" s="382"/>
      <c r="F191" s="398" t="s">
        <v>2679</v>
      </c>
      <c r="G191" s="403">
        <f>+G192</f>
        <v>0</v>
      </c>
      <c r="H191" s="403">
        <f>+H192</f>
        <v>0</v>
      </c>
      <c r="I191" s="403">
        <f>+I192</f>
        <v>0</v>
      </c>
      <c r="J191" s="403">
        <f>+J192</f>
        <v>0</v>
      </c>
      <c r="K191" s="393" t="str">
        <f>+K192</f>
        <v>0.00</v>
      </c>
    </row>
    <row r="192" spans="1:11">
      <c r="A192" s="386">
        <v>2</v>
      </c>
      <c r="B192" s="387">
        <v>3</v>
      </c>
      <c r="C192" s="387">
        <v>3</v>
      </c>
      <c r="D192" s="387">
        <v>2</v>
      </c>
      <c r="E192" s="387" t="s">
        <v>2545</v>
      </c>
      <c r="F192" s="388" t="s">
        <v>2679</v>
      </c>
      <c r="G192" s="389"/>
      <c r="H192" s="389"/>
      <c r="I192" s="389"/>
      <c r="J192" s="390">
        <f>SUBTOTAL(9,G192:I192)</f>
        <v>0</v>
      </c>
      <c r="K192" s="391" t="str">
        <f>IFERROR(J192/$J$18*100,"0.00")</f>
        <v>0.00</v>
      </c>
    </row>
    <row r="193" spans="1:11">
      <c r="A193" s="381">
        <v>2</v>
      </c>
      <c r="B193" s="382">
        <v>3</v>
      </c>
      <c r="C193" s="382">
        <v>3</v>
      </c>
      <c r="D193" s="382">
        <v>3</v>
      </c>
      <c r="E193" s="382"/>
      <c r="F193" s="398" t="s">
        <v>2044</v>
      </c>
      <c r="G193" s="403">
        <f>+G194</f>
        <v>0</v>
      </c>
      <c r="H193" s="403">
        <f>+H194</f>
        <v>0</v>
      </c>
      <c r="I193" s="403">
        <f>+I194</f>
        <v>0</v>
      </c>
      <c r="J193" s="403">
        <f>+J194</f>
        <v>0</v>
      </c>
      <c r="K193" s="393" t="str">
        <f>+K194</f>
        <v>0.00</v>
      </c>
    </row>
    <row r="194" spans="1:11">
      <c r="A194" s="386">
        <v>2</v>
      </c>
      <c r="B194" s="387">
        <v>3</v>
      </c>
      <c r="C194" s="387">
        <v>3</v>
      </c>
      <c r="D194" s="387">
        <v>3</v>
      </c>
      <c r="E194" s="387" t="s">
        <v>2545</v>
      </c>
      <c r="F194" s="388" t="s">
        <v>2044</v>
      </c>
      <c r="G194" s="389"/>
      <c r="H194" s="389"/>
      <c r="I194" s="389"/>
      <c r="J194" s="390">
        <f>SUBTOTAL(9,G194:I194)</f>
        <v>0</v>
      </c>
      <c r="K194" s="391" t="str">
        <f>IFERROR(J194/$J$18*100,"0.00")</f>
        <v>0.00</v>
      </c>
    </row>
    <row r="195" spans="1:11">
      <c r="A195" s="381">
        <v>2</v>
      </c>
      <c r="B195" s="382">
        <v>3</v>
      </c>
      <c r="C195" s="382">
        <v>3</v>
      </c>
      <c r="D195" s="382">
        <v>4</v>
      </c>
      <c r="E195" s="382"/>
      <c r="F195" s="398" t="s">
        <v>2680</v>
      </c>
      <c r="G195" s="403">
        <f>+G196</f>
        <v>0</v>
      </c>
      <c r="H195" s="403">
        <f>+H196</f>
        <v>0</v>
      </c>
      <c r="I195" s="403">
        <f>+I196</f>
        <v>0</v>
      </c>
      <c r="J195" s="403">
        <f>+J196</f>
        <v>0</v>
      </c>
      <c r="K195" s="393" t="str">
        <f>+K196</f>
        <v>0.00</v>
      </c>
    </row>
    <row r="196" spans="1:11">
      <c r="A196" s="386">
        <v>2</v>
      </c>
      <c r="B196" s="387">
        <v>3</v>
      </c>
      <c r="C196" s="387">
        <v>3</v>
      </c>
      <c r="D196" s="387">
        <v>4</v>
      </c>
      <c r="E196" s="387" t="s">
        <v>2545</v>
      </c>
      <c r="F196" s="388" t="s">
        <v>2680</v>
      </c>
      <c r="G196" s="389"/>
      <c r="H196" s="389"/>
      <c r="I196" s="389"/>
      <c r="J196" s="390">
        <f>SUBTOTAL(9,G196:I196)</f>
        <v>0</v>
      </c>
      <c r="K196" s="391" t="str">
        <f>IFERROR(J196/$J$18*100,"0.00")</f>
        <v>0.00</v>
      </c>
    </row>
    <row r="197" spans="1:11">
      <c r="A197" s="377">
        <v>2</v>
      </c>
      <c r="B197" s="378">
        <v>3</v>
      </c>
      <c r="C197" s="378">
        <v>4</v>
      </c>
      <c r="D197" s="378"/>
      <c r="E197" s="378"/>
      <c r="F197" s="379" t="s">
        <v>2681</v>
      </c>
      <c r="G197" s="380">
        <f t="shared" ref="G197:K198" si="8">+G198</f>
        <v>0</v>
      </c>
      <c r="H197" s="380">
        <f t="shared" si="8"/>
        <v>0</v>
      </c>
      <c r="I197" s="380">
        <f t="shared" si="8"/>
        <v>0</v>
      </c>
      <c r="J197" s="380">
        <f t="shared" si="8"/>
        <v>0</v>
      </c>
      <c r="K197" s="399" t="str">
        <f t="shared" si="8"/>
        <v>0.00</v>
      </c>
    </row>
    <row r="198" spans="1:11">
      <c r="A198" s="381">
        <v>2</v>
      </c>
      <c r="B198" s="382">
        <v>3</v>
      </c>
      <c r="C198" s="382">
        <v>4</v>
      </c>
      <c r="D198" s="382">
        <v>1</v>
      </c>
      <c r="E198" s="382"/>
      <c r="F198" s="398" t="s">
        <v>2682</v>
      </c>
      <c r="G198" s="403">
        <f t="shared" si="8"/>
        <v>0</v>
      </c>
      <c r="H198" s="403">
        <f t="shared" si="8"/>
        <v>0</v>
      </c>
      <c r="I198" s="403">
        <f t="shared" si="8"/>
        <v>0</v>
      </c>
      <c r="J198" s="403">
        <f t="shared" si="8"/>
        <v>0</v>
      </c>
      <c r="K198" s="393" t="str">
        <f t="shared" si="8"/>
        <v>0.00</v>
      </c>
    </row>
    <row r="199" spans="1:11">
      <c r="A199" s="386">
        <v>2</v>
      </c>
      <c r="B199" s="387">
        <v>3</v>
      </c>
      <c r="C199" s="387">
        <v>4</v>
      </c>
      <c r="D199" s="387">
        <v>1</v>
      </c>
      <c r="E199" s="387" t="s">
        <v>2545</v>
      </c>
      <c r="F199" s="388" t="s">
        <v>2682</v>
      </c>
      <c r="G199" s="389"/>
      <c r="H199" s="389"/>
      <c r="I199" s="389"/>
      <c r="J199" s="390">
        <f>SUBTOTAL(9,G199:I199)</f>
        <v>0</v>
      </c>
      <c r="K199" s="391" t="str">
        <f>IFERROR(J199/$J$18*100,"0.00")</f>
        <v>0.00</v>
      </c>
    </row>
    <row r="200" spans="1:11">
      <c r="A200" s="377">
        <v>2</v>
      </c>
      <c r="B200" s="378">
        <v>3</v>
      </c>
      <c r="C200" s="378">
        <v>5</v>
      </c>
      <c r="D200" s="378"/>
      <c r="E200" s="378"/>
      <c r="F200" s="379" t="s">
        <v>2683</v>
      </c>
      <c r="G200" s="380">
        <f>+G201+G203+G205+G207</f>
        <v>0</v>
      </c>
      <c r="H200" s="380">
        <f>+H201+H203+H205+H207</f>
        <v>0</v>
      </c>
      <c r="I200" s="380">
        <f>+I201+I203+I205+I207</f>
        <v>0</v>
      </c>
      <c r="J200" s="380">
        <f>+J201+J203+J205+J207</f>
        <v>0</v>
      </c>
      <c r="K200" s="380">
        <f>+K201+K203+K205+K207</f>
        <v>0</v>
      </c>
    </row>
    <row r="201" spans="1:11">
      <c r="A201" s="381">
        <v>2</v>
      </c>
      <c r="B201" s="382">
        <v>3</v>
      </c>
      <c r="C201" s="382">
        <v>5</v>
      </c>
      <c r="D201" s="382">
        <v>2</v>
      </c>
      <c r="E201" s="382"/>
      <c r="F201" s="398" t="s">
        <v>2684</v>
      </c>
      <c r="G201" s="403">
        <f>+G202</f>
        <v>0</v>
      </c>
      <c r="H201" s="403">
        <f>+H202</f>
        <v>0</v>
      </c>
      <c r="I201" s="403">
        <f>+I202</f>
        <v>0</v>
      </c>
      <c r="J201" s="403">
        <f>+J202</f>
        <v>0</v>
      </c>
      <c r="K201" s="393" t="str">
        <f>+K202</f>
        <v>0.00</v>
      </c>
    </row>
    <row r="202" spans="1:11">
      <c r="A202" s="386">
        <v>2</v>
      </c>
      <c r="B202" s="387">
        <v>3</v>
      </c>
      <c r="C202" s="387">
        <v>5</v>
      </c>
      <c r="D202" s="387">
        <v>2</v>
      </c>
      <c r="E202" s="387" t="s">
        <v>2545</v>
      </c>
      <c r="F202" s="388" t="s">
        <v>2684</v>
      </c>
      <c r="G202" s="389"/>
      <c r="H202" s="389"/>
      <c r="I202" s="389"/>
      <c r="J202" s="390">
        <f>SUBTOTAL(9,G202:I202)</f>
        <v>0</v>
      </c>
      <c r="K202" s="391" t="str">
        <f>IFERROR(J202/$J$18*100,"0.00")</f>
        <v>0.00</v>
      </c>
    </row>
    <row r="203" spans="1:11">
      <c r="A203" s="381">
        <v>2</v>
      </c>
      <c r="B203" s="382">
        <v>3</v>
      </c>
      <c r="C203" s="382">
        <v>5</v>
      </c>
      <c r="D203" s="382">
        <v>3</v>
      </c>
      <c r="E203" s="382"/>
      <c r="F203" s="398" t="s">
        <v>2685</v>
      </c>
      <c r="G203" s="403">
        <f>+G204</f>
        <v>0</v>
      </c>
      <c r="H203" s="403">
        <f>+H204</f>
        <v>0</v>
      </c>
      <c r="I203" s="403">
        <f>+I204</f>
        <v>0</v>
      </c>
      <c r="J203" s="403">
        <f>+J204</f>
        <v>0</v>
      </c>
      <c r="K203" s="393" t="str">
        <f>+K204</f>
        <v>0.00</v>
      </c>
    </row>
    <row r="204" spans="1:11">
      <c r="A204" s="386">
        <v>2</v>
      </c>
      <c r="B204" s="387">
        <v>3</v>
      </c>
      <c r="C204" s="387">
        <v>5</v>
      </c>
      <c r="D204" s="387">
        <v>3</v>
      </c>
      <c r="E204" s="387" t="s">
        <v>2545</v>
      </c>
      <c r="F204" s="388" t="s">
        <v>2685</v>
      </c>
      <c r="G204" s="389"/>
      <c r="H204" s="389"/>
      <c r="I204" s="389"/>
      <c r="J204" s="390">
        <f>SUBTOTAL(9,G204:I204)</f>
        <v>0</v>
      </c>
      <c r="K204" s="391" t="str">
        <f>IFERROR(J204/$J$18*100,"0.00")</f>
        <v>0.00</v>
      </c>
    </row>
    <row r="205" spans="1:11">
      <c r="A205" s="381">
        <v>2</v>
      </c>
      <c r="B205" s="382">
        <v>3</v>
      </c>
      <c r="C205" s="382">
        <v>5</v>
      </c>
      <c r="D205" s="382">
        <v>4</v>
      </c>
      <c r="E205" s="382"/>
      <c r="F205" s="398" t="s">
        <v>2686</v>
      </c>
      <c r="G205" s="403">
        <f>+G206</f>
        <v>0</v>
      </c>
      <c r="H205" s="403">
        <f>+H206</f>
        <v>0</v>
      </c>
      <c r="I205" s="403">
        <f>+I206</f>
        <v>0</v>
      </c>
      <c r="J205" s="403">
        <f>+J206</f>
        <v>0</v>
      </c>
      <c r="K205" s="393" t="str">
        <f>+K206</f>
        <v>0.00</v>
      </c>
    </row>
    <row r="206" spans="1:11">
      <c r="A206" s="386">
        <v>2</v>
      </c>
      <c r="B206" s="387">
        <v>3</v>
      </c>
      <c r="C206" s="387">
        <v>5</v>
      </c>
      <c r="D206" s="387">
        <v>4</v>
      </c>
      <c r="E206" s="387" t="s">
        <v>2545</v>
      </c>
      <c r="F206" s="388" t="s">
        <v>2686</v>
      </c>
      <c r="G206" s="389"/>
      <c r="H206" s="389"/>
      <c r="I206" s="389"/>
      <c r="J206" s="390">
        <f>SUBTOTAL(9,G206:I206)</f>
        <v>0</v>
      </c>
      <c r="K206" s="391" t="str">
        <f>IFERROR(J206/$J$18*100,"0.00")</f>
        <v>0.00</v>
      </c>
    </row>
    <row r="207" spans="1:11">
      <c r="A207" s="381">
        <v>2</v>
      </c>
      <c r="B207" s="382">
        <v>3</v>
      </c>
      <c r="C207" s="382">
        <v>5</v>
      </c>
      <c r="D207" s="382">
        <v>5</v>
      </c>
      <c r="E207" s="382"/>
      <c r="F207" s="398" t="s">
        <v>2687</v>
      </c>
      <c r="G207" s="403">
        <f>+G208</f>
        <v>0</v>
      </c>
      <c r="H207" s="403">
        <f>+H208</f>
        <v>0</v>
      </c>
      <c r="I207" s="403">
        <f>+I208</f>
        <v>0</v>
      </c>
      <c r="J207" s="403">
        <f>+J208</f>
        <v>0</v>
      </c>
      <c r="K207" s="393" t="str">
        <f>+K208</f>
        <v>0.00</v>
      </c>
    </row>
    <row r="208" spans="1:11">
      <c r="A208" s="386">
        <v>2</v>
      </c>
      <c r="B208" s="387">
        <v>3</v>
      </c>
      <c r="C208" s="387">
        <v>5</v>
      </c>
      <c r="D208" s="387">
        <v>5</v>
      </c>
      <c r="E208" s="387" t="s">
        <v>2545</v>
      </c>
      <c r="F208" s="388" t="s">
        <v>2688</v>
      </c>
      <c r="G208" s="389"/>
      <c r="H208" s="389"/>
      <c r="I208" s="389"/>
      <c r="J208" s="390">
        <f>SUBTOTAL(9,G208:I208)</f>
        <v>0</v>
      </c>
      <c r="K208" s="391" t="str">
        <f>IFERROR(J208/$J$18*100,"0.00")</f>
        <v>0.00</v>
      </c>
    </row>
    <row r="209" spans="1:11">
      <c r="A209" s="377">
        <v>2</v>
      </c>
      <c r="B209" s="378">
        <v>3</v>
      </c>
      <c r="C209" s="378">
        <v>6</v>
      </c>
      <c r="D209" s="378"/>
      <c r="E209" s="378"/>
      <c r="F209" s="379" t="s">
        <v>2689</v>
      </c>
      <c r="G209" s="380">
        <f>+G210+G214+G218+G222</f>
        <v>0</v>
      </c>
      <c r="H209" s="380">
        <f>+H210+H214+H218+H222</f>
        <v>0</v>
      </c>
      <c r="I209" s="380">
        <f>+I210+I214+I218+I222</f>
        <v>0</v>
      </c>
      <c r="J209" s="380">
        <f>+J210+J214+J218+J222</f>
        <v>0</v>
      </c>
      <c r="K209" s="380">
        <f>+K210+K214+K218+K222</f>
        <v>0</v>
      </c>
    </row>
    <row r="210" spans="1:11">
      <c r="A210" s="381">
        <v>2</v>
      </c>
      <c r="B210" s="382">
        <v>3</v>
      </c>
      <c r="C210" s="382">
        <v>6</v>
      </c>
      <c r="D210" s="382">
        <v>1</v>
      </c>
      <c r="E210" s="382"/>
      <c r="F210" s="398" t="s">
        <v>2690</v>
      </c>
      <c r="G210" s="403">
        <f>+G211+G212+G213</f>
        <v>0</v>
      </c>
      <c r="H210" s="403">
        <f>+H211+H212+H213</f>
        <v>0</v>
      </c>
      <c r="I210" s="403">
        <f>+I211+I212+I213</f>
        <v>0</v>
      </c>
      <c r="J210" s="403">
        <f>+J211+J212+J213</f>
        <v>0</v>
      </c>
      <c r="K210" s="391">
        <f>+K211+K212+K213</f>
        <v>0</v>
      </c>
    </row>
    <row r="211" spans="1:11">
      <c r="A211" s="386">
        <v>2</v>
      </c>
      <c r="B211" s="387">
        <v>3</v>
      </c>
      <c r="C211" s="387">
        <v>6</v>
      </c>
      <c r="D211" s="387">
        <v>1</v>
      </c>
      <c r="E211" s="387" t="s">
        <v>2545</v>
      </c>
      <c r="F211" s="388" t="s">
        <v>2691</v>
      </c>
      <c r="G211" s="389"/>
      <c r="H211" s="389"/>
      <c r="I211" s="389"/>
      <c r="J211" s="390">
        <f>SUBTOTAL(9,G211:I211)</f>
        <v>0</v>
      </c>
      <c r="K211" s="391" t="str">
        <f>IFERROR(J211/$J$18*100,"0.00")</f>
        <v>0.00</v>
      </c>
    </row>
    <row r="212" spans="1:11">
      <c r="A212" s="386">
        <v>2</v>
      </c>
      <c r="B212" s="387">
        <v>3</v>
      </c>
      <c r="C212" s="387">
        <v>6</v>
      </c>
      <c r="D212" s="387">
        <v>1</v>
      </c>
      <c r="E212" s="387" t="s">
        <v>2547</v>
      </c>
      <c r="F212" s="388" t="s">
        <v>2692</v>
      </c>
      <c r="G212" s="389"/>
      <c r="H212" s="389"/>
      <c r="I212" s="389"/>
      <c r="J212" s="390">
        <f>SUBTOTAL(9,G212:I212)</f>
        <v>0</v>
      </c>
      <c r="K212" s="391" t="str">
        <f>IFERROR(J212/$J$18*100,"0.00")</f>
        <v>0.00</v>
      </c>
    </row>
    <row r="213" spans="1:11">
      <c r="A213" s="386">
        <v>2</v>
      </c>
      <c r="B213" s="387">
        <v>3</v>
      </c>
      <c r="C213" s="387">
        <v>6</v>
      </c>
      <c r="D213" s="387">
        <v>1</v>
      </c>
      <c r="E213" s="387" t="s">
        <v>2569</v>
      </c>
      <c r="F213" s="388" t="s">
        <v>2693</v>
      </c>
      <c r="G213" s="389"/>
      <c r="H213" s="389"/>
      <c r="I213" s="389"/>
      <c r="J213" s="390">
        <f>SUBTOTAL(9,G213:I213)</f>
        <v>0</v>
      </c>
      <c r="K213" s="391" t="str">
        <f>IFERROR(J213/$J$18*100,"0.00")</f>
        <v>0.00</v>
      </c>
    </row>
    <row r="214" spans="1:11">
      <c r="A214" s="381">
        <v>2</v>
      </c>
      <c r="B214" s="382">
        <v>3</v>
      </c>
      <c r="C214" s="382">
        <v>6</v>
      </c>
      <c r="D214" s="382">
        <v>2</v>
      </c>
      <c r="E214" s="382"/>
      <c r="F214" s="398" t="s">
        <v>2694</v>
      </c>
      <c r="G214" s="403">
        <f>+G215+G216+G217</f>
        <v>0</v>
      </c>
      <c r="H214" s="403">
        <f>+H215+H216+H217</f>
        <v>0</v>
      </c>
      <c r="I214" s="403">
        <f>+I215+I216+I217</f>
        <v>0</v>
      </c>
      <c r="J214" s="403">
        <f>+J215+J216+J217</f>
        <v>0</v>
      </c>
      <c r="K214" s="393">
        <f>+K215+K216+K217</f>
        <v>0</v>
      </c>
    </row>
    <row r="215" spans="1:11">
      <c r="A215" s="386">
        <v>2</v>
      </c>
      <c r="B215" s="387">
        <v>3</v>
      </c>
      <c r="C215" s="387">
        <v>6</v>
      </c>
      <c r="D215" s="387">
        <v>2</v>
      </c>
      <c r="E215" s="387" t="s">
        <v>2545</v>
      </c>
      <c r="F215" s="388" t="s">
        <v>2695</v>
      </c>
      <c r="G215" s="389"/>
      <c r="H215" s="389"/>
      <c r="I215" s="389"/>
      <c r="J215" s="390">
        <f>SUBTOTAL(9,G215:I215)</f>
        <v>0</v>
      </c>
      <c r="K215" s="391" t="str">
        <f>IFERROR(J215/$J$18*100,"0.00")</f>
        <v>0.00</v>
      </c>
    </row>
    <row r="216" spans="1:11">
      <c r="A216" s="386">
        <v>2</v>
      </c>
      <c r="B216" s="387">
        <v>3</v>
      </c>
      <c r="C216" s="387">
        <v>6</v>
      </c>
      <c r="D216" s="387">
        <v>2</v>
      </c>
      <c r="E216" s="387" t="s">
        <v>2547</v>
      </c>
      <c r="F216" s="388" t="s">
        <v>2696</v>
      </c>
      <c r="G216" s="389"/>
      <c r="H216" s="389"/>
      <c r="I216" s="389"/>
      <c r="J216" s="390">
        <f>SUBTOTAL(9,G216:I216)</f>
        <v>0</v>
      </c>
      <c r="K216" s="391" t="str">
        <f>IFERROR(J216/$J$18*100,"0.00")</f>
        <v>0.00</v>
      </c>
    </row>
    <row r="217" spans="1:11">
      <c r="A217" s="386">
        <v>2</v>
      </c>
      <c r="B217" s="387">
        <v>3</v>
      </c>
      <c r="C217" s="387">
        <v>6</v>
      </c>
      <c r="D217" s="387">
        <v>2</v>
      </c>
      <c r="E217" s="387" t="s">
        <v>2554</v>
      </c>
      <c r="F217" s="388" t="s">
        <v>2697</v>
      </c>
      <c r="G217" s="389"/>
      <c r="H217" s="389"/>
      <c r="I217" s="389"/>
      <c r="J217" s="390">
        <f>SUBTOTAL(9,G217:I217)</f>
        <v>0</v>
      </c>
      <c r="K217" s="391" t="str">
        <f>IFERROR(J217/$J$18*100,"0.00")</f>
        <v>0.00</v>
      </c>
    </row>
    <row r="218" spans="1:11">
      <c r="A218" s="381">
        <v>2</v>
      </c>
      <c r="B218" s="382">
        <v>3</v>
      </c>
      <c r="C218" s="382">
        <v>6</v>
      </c>
      <c r="D218" s="382">
        <v>3</v>
      </c>
      <c r="E218" s="382"/>
      <c r="F218" s="398" t="s">
        <v>2698</v>
      </c>
      <c r="G218" s="403">
        <f>+G219+G220+G221</f>
        <v>0</v>
      </c>
      <c r="H218" s="403">
        <f>+H219+H220+H221</f>
        <v>0</v>
      </c>
      <c r="I218" s="403">
        <f>+I219+I220+I221</f>
        <v>0</v>
      </c>
      <c r="J218" s="403">
        <f>+J219+J220+J221</f>
        <v>0</v>
      </c>
      <c r="K218" s="393">
        <f>+K219+K220+K221</f>
        <v>0</v>
      </c>
    </row>
    <row r="219" spans="1:11">
      <c r="A219" s="386">
        <v>2</v>
      </c>
      <c r="B219" s="387">
        <v>3</v>
      </c>
      <c r="C219" s="387">
        <v>6</v>
      </c>
      <c r="D219" s="387">
        <v>3</v>
      </c>
      <c r="E219" s="387" t="s">
        <v>2569</v>
      </c>
      <c r="F219" s="388" t="s">
        <v>2699</v>
      </c>
      <c r="G219" s="389"/>
      <c r="H219" s="389"/>
      <c r="I219" s="389"/>
      <c r="J219" s="390">
        <f>SUBTOTAL(9,G219:I219)</f>
        <v>0</v>
      </c>
      <c r="K219" s="391" t="str">
        <f>IFERROR(J219/$J$18*100,"0.00")</f>
        <v>0.00</v>
      </c>
    </row>
    <row r="220" spans="1:11">
      <c r="A220" s="386">
        <v>2</v>
      </c>
      <c r="B220" s="387">
        <v>3</v>
      </c>
      <c r="C220" s="387">
        <v>6</v>
      </c>
      <c r="D220" s="387">
        <v>3</v>
      </c>
      <c r="E220" s="387" t="s">
        <v>2549</v>
      </c>
      <c r="F220" s="388" t="s">
        <v>2700</v>
      </c>
      <c r="G220" s="389"/>
      <c r="H220" s="389"/>
      <c r="I220" s="389"/>
      <c r="J220" s="390">
        <f>SUBTOTAL(9,G220:I220)</f>
        <v>0</v>
      </c>
      <c r="K220" s="391" t="str">
        <f>IFERROR(J220/$J$18*100,"0.00")</f>
        <v>0.00</v>
      </c>
    </row>
    <row r="221" spans="1:11">
      <c r="A221" s="386">
        <v>2</v>
      </c>
      <c r="B221" s="387">
        <v>3</v>
      </c>
      <c r="C221" s="387">
        <v>6</v>
      </c>
      <c r="D221" s="387">
        <v>3</v>
      </c>
      <c r="E221" s="387" t="s">
        <v>2551</v>
      </c>
      <c r="F221" s="388" t="s">
        <v>2701</v>
      </c>
      <c r="G221" s="389"/>
      <c r="H221" s="389"/>
      <c r="I221" s="389"/>
      <c r="J221" s="390">
        <f>SUBTOTAL(9,G221:I221)</f>
        <v>0</v>
      </c>
      <c r="K221" s="391" t="str">
        <f>IFERROR(J221/$J$18*100,"0.00")</f>
        <v>0.00</v>
      </c>
    </row>
    <row r="222" spans="1:11">
      <c r="A222" s="381">
        <v>2</v>
      </c>
      <c r="B222" s="382">
        <v>3</v>
      </c>
      <c r="C222" s="382">
        <v>6</v>
      </c>
      <c r="D222" s="382">
        <v>4</v>
      </c>
      <c r="E222" s="382"/>
      <c r="F222" s="398" t="s">
        <v>2702</v>
      </c>
      <c r="G222" s="403">
        <f>+G223</f>
        <v>0</v>
      </c>
      <c r="H222" s="403">
        <f>+H223</f>
        <v>0</v>
      </c>
      <c r="I222" s="403">
        <f>+I223</f>
        <v>0</v>
      </c>
      <c r="J222" s="403">
        <f>+J223</f>
        <v>0</v>
      </c>
      <c r="K222" s="393" t="str">
        <f>IFERROR(J222/$J$18*100,"0.00")</f>
        <v>0.00</v>
      </c>
    </row>
    <row r="223" spans="1:11">
      <c r="A223" s="386">
        <v>2</v>
      </c>
      <c r="B223" s="387">
        <v>3</v>
      </c>
      <c r="C223" s="387">
        <v>6</v>
      </c>
      <c r="D223" s="387">
        <v>4</v>
      </c>
      <c r="E223" s="387" t="s">
        <v>2569</v>
      </c>
      <c r="F223" s="388" t="s">
        <v>2703</v>
      </c>
      <c r="G223" s="389"/>
      <c r="H223" s="389"/>
      <c r="I223" s="389"/>
      <c r="J223" s="390">
        <f>SUBTOTAL(9,G223:I223)</f>
        <v>0</v>
      </c>
      <c r="K223" s="391" t="str">
        <f>IFERROR(J223/$J$18*100,"0.00")</f>
        <v>0.00</v>
      </c>
    </row>
    <row r="224" spans="1:11">
      <c r="A224" s="377">
        <v>2</v>
      </c>
      <c r="B224" s="378">
        <v>3</v>
      </c>
      <c r="C224" s="378">
        <v>7</v>
      </c>
      <c r="D224" s="378"/>
      <c r="E224" s="378"/>
      <c r="F224" s="379" t="s">
        <v>2704</v>
      </c>
      <c r="G224" s="380">
        <f>+G225+G232</f>
        <v>0</v>
      </c>
      <c r="H224" s="380">
        <f>+H225+H232</f>
        <v>0</v>
      </c>
      <c r="I224" s="380">
        <f>+I225+I232</f>
        <v>0</v>
      </c>
      <c r="J224" s="380">
        <f>+J225+J232</f>
        <v>0</v>
      </c>
      <c r="K224" s="399">
        <f>+K225+K232</f>
        <v>0</v>
      </c>
    </row>
    <row r="225" spans="1:11">
      <c r="A225" s="381">
        <v>2</v>
      </c>
      <c r="B225" s="382">
        <v>3</v>
      </c>
      <c r="C225" s="382">
        <v>7</v>
      </c>
      <c r="D225" s="382">
        <v>1</v>
      </c>
      <c r="E225" s="382"/>
      <c r="F225" s="398" t="s">
        <v>2705</v>
      </c>
      <c r="G225" s="403">
        <f>+G226+G227+G228+G229+G230+G231</f>
        <v>0</v>
      </c>
      <c r="H225" s="403">
        <f>+H226+H227+H228+H229+H230+H231</f>
        <v>0</v>
      </c>
      <c r="I225" s="403">
        <f>+I226+I227+I228+I229+I230+I231</f>
        <v>0</v>
      </c>
      <c r="J225" s="403">
        <f>SUBTOTAL(9,G225:I225)</f>
        <v>0</v>
      </c>
      <c r="K225" s="393">
        <f>+K226+K227+K228+K229+K230+K231</f>
        <v>0</v>
      </c>
    </row>
    <row r="226" spans="1:11">
      <c r="A226" s="386">
        <v>2</v>
      </c>
      <c r="B226" s="387">
        <v>3</v>
      </c>
      <c r="C226" s="387">
        <v>7</v>
      </c>
      <c r="D226" s="387">
        <v>1</v>
      </c>
      <c r="E226" s="387" t="s">
        <v>2545</v>
      </c>
      <c r="F226" s="388" t="s">
        <v>2706</v>
      </c>
      <c r="G226" s="389"/>
      <c r="H226" s="389"/>
      <c r="I226" s="389"/>
      <c r="J226" s="390">
        <f>SUBTOTAL(9,G226:I226)</f>
        <v>0</v>
      </c>
      <c r="K226" s="391" t="str">
        <f t="shared" ref="K226:K231" si="9">IFERROR(J226/$J$18*100,"0.00")</f>
        <v>0.00</v>
      </c>
    </row>
    <row r="227" spans="1:11">
      <c r="A227" s="386">
        <v>2</v>
      </c>
      <c r="B227" s="387">
        <v>3</v>
      </c>
      <c r="C227" s="387">
        <v>7</v>
      </c>
      <c r="D227" s="387">
        <v>1</v>
      </c>
      <c r="E227" s="387" t="s">
        <v>2547</v>
      </c>
      <c r="F227" s="388" t="s">
        <v>2002</v>
      </c>
      <c r="G227" s="389"/>
      <c r="H227" s="389"/>
      <c r="I227" s="389"/>
      <c r="J227" s="390">
        <f t="shared" ref="J227:J235" si="10">SUBTOTAL(9,G227:I227)</f>
        <v>0</v>
      </c>
      <c r="K227" s="391" t="str">
        <f t="shared" si="9"/>
        <v>0.00</v>
      </c>
    </row>
    <row r="228" spans="1:11">
      <c r="A228" s="386">
        <v>2</v>
      </c>
      <c r="B228" s="387">
        <v>3</v>
      </c>
      <c r="C228" s="387">
        <v>7</v>
      </c>
      <c r="D228" s="387">
        <v>1</v>
      </c>
      <c r="E228" s="387" t="s">
        <v>2554</v>
      </c>
      <c r="F228" s="388" t="s">
        <v>2707</v>
      </c>
      <c r="G228" s="389"/>
      <c r="H228" s="389"/>
      <c r="I228" s="389"/>
      <c r="J228" s="390">
        <f t="shared" si="10"/>
        <v>0</v>
      </c>
      <c r="K228" s="391" t="str">
        <f t="shared" si="9"/>
        <v>0.00</v>
      </c>
    </row>
    <row r="229" spans="1:11">
      <c r="A229" s="386">
        <v>2</v>
      </c>
      <c r="B229" s="387">
        <v>3</v>
      </c>
      <c r="C229" s="387">
        <v>7</v>
      </c>
      <c r="D229" s="387">
        <v>1</v>
      </c>
      <c r="E229" s="387" t="s">
        <v>2569</v>
      </c>
      <c r="F229" s="388" t="s">
        <v>2708</v>
      </c>
      <c r="G229" s="389"/>
      <c r="H229" s="389"/>
      <c r="I229" s="389"/>
      <c r="J229" s="390">
        <f t="shared" si="10"/>
        <v>0</v>
      </c>
      <c r="K229" s="391" t="str">
        <f t="shared" si="9"/>
        <v>0.00</v>
      </c>
    </row>
    <row r="230" spans="1:11">
      <c r="A230" s="386">
        <v>2</v>
      </c>
      <c r="B230" s="387">
        <v>3</v>
      </c>
      <c r="C230" s="387">
        <v>7</v>
      </c>
      <c r="D230" s="387">
        <v>1</v>
      </c>
      <c r="E230" s="387" t="s">
        <v>2549</v>
      </c>
      <c r="F230" s="388" t="s">
        <v>2709</v>
      </c>
      <c r="G230" s="389"/>
      <c r="H230" s="389"/>
      <c r="I230" s="389"/>
      <c r="J230" s="390">
        <f t="shared" si="10"/>
        <v>0</v>
      </c>
      <c r="K230" s="391" t="str">
        <f t="shared" si="9"/>
        <v>0.00</v>
      </c>
    </row>
    <row r="231" spans="1:11">
      <c r="A231" s="386">
        <v>2</v>
      </c>
      <c r="B231" s="387">
        <v>3</v>
      </c>
      <c r="C231" s="387">
        <v>7</v>
      </c>
      <c r="D231" s="387">
        <v>1</v>
      </c>
      <c r="E231" s="387" t="s">
        <v>2551</v>
      </c>
      <c r="F231" s="388" t="s">
        <v>2710</v>
      </c>
      <c r="G231" s="389"/>
      <c r="H231" s="389"/>
      <c r="I231" s="389"/>
      <c r="J231" s="390">
        <f t="shared" si="10"/>
        <v>0</v>
      </c>
      <c r="K231" s="391" t="str">
        <f t="shared" si="9"/>
        <v>0.00</v>
      </c>
    </row>
    <row r="232" spans="1:11">
      <c r="A232" s="381">
        <v>2</v>
      </c>
      <c r="B232" s="382">
        <v>3</v>
      </c>
      <c r="C232" s="382">
        <v>7</v>
      </c>
      <c r="D232" s="382">
        <v>2</v>
      </c>
      <c r="E232" s="382"/>
      <c r="F232" s="398" t="s">
        <v>2711</v>
      </c>
      <c r="G232" s="403">
        <f>+G233+G234+G235+G236</f>
        <v>0</v>
      </c>
      <c r="H232" s="403">
        <f>+H233+H234+H235+H236</f>
        <v>0</v>
      </c>
      <c r="I232" s="403">
        <f>+I233+I234+I235+I236</f>
        <v>0</v>
      </c>
      <c r="J232" s="403">
        <f>+J233+J234+J235+J236</f>
        <v>0</v>
      </c>
      <c r="K232" s="393">
        <f>+K233+K234+K235+K236</f>
        <v>0</v>
      </c>
    </row>
    <row r="233" spans="1:11">
      <c r="A233" s="386">
        <v>2</v>
      </c>
      <c r="B233" s="387">
        <v>3</v>
      </c>
      <c r="C233" s="387">
        <v>7</v>
      </c>
      <c r="D233" s="387">
        <v>2</v>
      </c>
      <c r="E233" s="387" t="s">
        <v>2547</v>
      </c>
      <c r="F233" s="388" t="s">
        <v>2712</v>
      </c>
      <c r="G233" s="389"/>
      <c r="H233" s="389"/>
      <c r="I233" s="389"/>
      <c r="J233" s="390">
        <f t="shared" si="10"/>
        <v>0</v>
      </c>
      <c r="K233" s="391" t="str">
        <f>IFERROR(J233/$J$18*100,"0.00")</f>
        <v>0.00</v>
      </c>
    </row>
    <row r="234" spans="1:11">
      <c r="A234" s="386">
        <v>2</v>
      </c>
      <c r="B234" s="387">
        <v>3</v>
      </c>
      <c r="C234" s="387">
        <v>7</v>
      </c>
      <c r="D234" s="387">
        <v>2</v>
      </c>
      <c r="E234" s="387" t="s">
        <v>2554</v>
      </c>
      <c r="F234" s="388" t="s">
        <v>2713</v>
      </c>
      <c r="G234" s="389"/>
      <c r="H234" s="389"/>
      <c r="I234" s="389"/>
      <c r="J234" s="390">
        <f t="shared" si="10"/>
        <v>0</v>
      </c>
      <c r="K234" s="391" t="str">
        <f>IFERROR(J234/$J$18*100,"0.00")</f>
        <v>0.00</v>
      </c>
    </row>
    <row r="235" spans="1:11">
      <c r="A235" s="386">
        <v>2</v>
      </c>
      <c r="B235" s="387">
        <v>3</v>
      </c>
      <c r="C235" s="387">
        <v>7</v>
      </c>
      <c r="D235" s="387">
        <v>2</v>
      </c>
      <c r="E235" s="387" t="s">
        <v>2549</v>
      </c>
      <c r="F235" s="388" t="s">
        <v>2714</v>
      </c>
      <c r="G235" s="389"/>
      <c r="H235" s="389"/>
      <c r="I235" s="389"/>
      <c r="J235" s="390">
        <f t="shared" si="10"/>
        <v>0</v>
      </c>
      <c r="K235" s="391" t="str">
        <f>IFERROR(J235/$J$18*100,"0.00")</f>
        <v>0.00</v>
      </c>
    </row>
    <row r="236" spans="1:11">
      <c r="A236" s="388">
        <v>2</v>
      </c>
      <c r="B236" s="405">
        <v>3</v>
      </c>
      <c r="C236" s="405">
        <v>7</v>
      </c>
      <c r="D236" s="405">
        <v>2</v>
      </c>
      <c r="E236" s="405" t="s">
        <v>2551</v>
      </c>
      <c r="F236" s="392" t="s">
        <v>2715</v>
      </c>
      <c r="G236" s="389"/>
      <c r="H236" s="389"/>
      <c r="I236" s="389"/>
      <c r="J236" s="390">
        <f>SUBTOTAL(9,G236:I236)</f>
        <v>0</v>
      </c>
      <c r="K236" s="391" t="str">
        <f>IFERROR(J236/$J$18*100,"0.00")</f>
        <v>0.00</v>
      </c>
    </row>
    <row r="237" spans="1:11">
      <c r="A237" s="377">
        <v>2</v>
      </c>
      <c r="B237" s="378">
        <v>3</v>
      </c>
      <c r="C237" s="378">
        <v>9</v>
      </c>
      <c r="D237" s="378"/>
      <c r="E237" s="378"/>
      <c r="F237" s="379" t="s">
        <v>2716</v>
      </c>
      <c r="G237" s="380">
        <f>+G238+G241+G244+G246+G248+G250+G252</f>
        <v>0</v>
      </c>
      <c r="H237" s="380">
        <f>+H238+H241+H244+H246+H248+H250+H252</f>
        <v>0</v>
      </c>
      <c r="I237" s="380">
        <f>+I238+I241+I244+I246+I248+I250+I252</f>
        <v>0</v>
      </c>
      <c r="J237" s="380">
        <f>+J238+J241+J244+J246+J248+J250+J252</f>
        <v>0</v>
      </c>
      <c r="K237" s="380">
        <f>+K238+K241+K244+K246+K248+K250+K252</f>
        <v>0</v>
      </c>
    </row>
    <row r="238" spans="1:11">
      <c r="A238" s="381">
        <v>2</v>
      </c>
      <c r="B238" s="382">
        <v>3</v>
      </c>
      <c r="C238" s="382">
        <v>9</v>
      </c>
      <c r="D238" s="382">
        <v>1</v>
      </c>
      <c r="E238" s="382"/>
      <c r="F238" s="398" t="s">
        <v>2717</v>
      </c>
      <c r="G238" s="403">
        <f>+G239+G240</f>
        <v>0</v>
      </c>
      <c r="H238" s="403">
        <f>+H239+H240</f>
        <v>0</v>
      </c>
      <c r="I238" s="403">
        <f>+I239+I240</f>
        <v>0</v>
      </c>
      <c r="J238" s="403">
        <f>+J239+J240</f>
        <v>0</v>
      </c>
      <c r="K238" s="393" t="str">
        <f>+K239</f>
        <v>0.00</v>
      </c>
    </row>
    <row r="239" spans="1:11">
      <c r="A239" s="386">
        <v>2</v>
      </c>
      <c r="B239" s="387">
        <v>3</v>
      </c>
      <c r="C239" s="387">
        <v>9</v>
      </c>
      <c r="D239" s="387">
        <v>1</v>
      </c>
      <c r="E239" s="387" t="s">
        <v>2545</v>
      </c>
      <c r="F239" s="388" t="s">
        <v>2718</v>
      </c>
      <c r="G239" s="389"/>
      <c r="H239" s="389"/>
      <c r="I239" s="389"/>
      <c r="J239" s="390">
        <f>+J240+J241</f>
        <v>0</v>
      </c>
      <c r="K239" s="391" t="str">
        <f>IFERROR(J239/$J$18*100,"0.00")</f>
        <v>0.00</v>
      </c>
    </row>
    <row r="240" spans="1:11">
      <c r="A240" s="386">
        <v>2</v>
      </c>
      <c r="B240" s="387">
        <v>3</v>
      </c>
      <c r="C240" s="387">
        <v>9</v>
      </c>
      <c r="D240" s="387">
        <v>1</v>
      </c>
      <c r="E240" s="387" t="s">
        <v>2547</v>
      </c>
      <c r="F240" s="388" t="s">
        <v>2719</v>
      </c>
      <c r="G240" s="389"/>
      <c r="H240" s="389"/>
      <c r="I240" s="389"/>
      <c r="J240" s="390">
        <f>+J241+J242</f>
        <v>0</v>
      </c>
      <c r="K240" s="391" t="str">
        <f>IFERROR(J240/$J$18*100,"0.00")</f>
        <v>0.00</v>
      </c>
    </row>
    <row r="241" spans="1:11">
      <c r="A241" s="381">
        <v>2</v>
      </c>
      <c r="B241" s="382">
        <v>3</v>
      </c>
      <c r="C241" s="382">
        <v>9</v>
      </c>
      <c r="D241" s="382">
        <v>2</v>
      </c>
      <c r="E241" s="382"/>
      <c r="F241" s="398" t="s">
        <v>2720</v>
      </c>
      <c r="G241" s="403">
        <f>+G242+G243</f>
        <v>0</v>
      </c>
      <c r="H241" s="403">
        <f>+H242+H243</f>
        <v>0</v>
      </c>
      <c r="I241" s="403">
        <f>+I242+I243</f>
        <v>0</v>
      </c>
      <c r="J241" s="403">
        <f>+J242+J243</f>
        <v>0</v>
      </c>
      <c r="K241" s="393">
        <f>+K242+K243</f>
        <v>0</v>
      </c>
    </row>
    <row r="242" spans="1:11">
      <c r="A242" s="386">
        <v>2</v>
      </c>
      <c r="B242" s="387">
        <v>3</v>
      </c>
      <c r="C242" s="387">
        <v>9</v>
      </c>
      <c r="D242" s="387">
        <v>2</v>
      </c>
      <c r="E242" s="387" t="s">
        <v>2545</v>
      </c>
      <c r="F242" s="388" t="s">
        <v>2721</v>
      </c>
      <c r="G242" s="389"/>
      <c r="H242" s="389"/>
      <c r="I242" s="389"/>
      <c r="J242" s="390">
        <f>SUBTOTAL(9,G242:I242)</f>
        <v>0</v>
      </c>
      <c r="K242" s="391" t="str">
        <f>IFERROR(J242/$J$18*100,"0.00")</f>
        <v>0.00</v>
      </c>
    </row>
    <row r="243" spans="1:11">
      <c r="A243" s="386">
        <v>2</v>
      </c>
      <c r="B243" s="387">
        <v>3</v>
      </c>
      <c r="C243" s="387">
        <v>9</v>
      </c>
      <c r="D243" s="387">
        <v>2</v>
      </c>
      <c r="E243" s="387" t="s">
        <v>2547</v>
      </c>
      <c r="F243" s="388" t="s">
        <v>2722</v>
      </c>
      <c r="G243" s="389"/>
      <c r="H243" s="389"/>
      <c r="I243" s="389"/>
      <c r="J243" s="390">
        <f>SUBTOTAL(9,G243:I243)</f>
        <v>0</v>
      </c>
      <c r="K243" s="391" t="str">
        <f>IFERROR(J243/$J$18*100,"0.00")</f>
        <v>0.00</v>
      </c>
    </row>
    <row r="244" spans="1:11">
      <c r="A244" s="381">
        <v>2</v>
      </c>
      <c r="B244" s="382">
        <v>3</v>
      </c>
      <c r="C244" s="382">
        <v>9</v>
      </c>
      <c r="D244" s="382">
        <v>3</v>
      </c>
      <c r="E244" s="382"/>
      <c r="F244" s="398" t="s">
        <v>2723</v>
      </c>
      <c r="G244" s="403">
        <f>+G245</f>
        <v>0</v>
      </c>
      <c r="H244" s="403">
        <f>+H245</f>
        <v>0</v>
      </c>
      <c r="I244" s="403">
        <f>+I245</f>
        <v>0</v>
      </c>
      <c r="J244" s="403">
        <f>+J245</f>
        <v>0</v>
      </c>
      <c r="K244" s="393" t="str">
        <f>+K245</f>
        <v>0.00</v>
      </c>
    </row>
    <row r="245" spans="1:11">
      <c r="A245" s="386">
        <v>2</v>
      </c>
      <c r="B245" s="387">
        <v>3</v>
      </c>
      <c r="C245" s="387">
        <v>9</v>
      </c>
      <c r="D245" s="387">
        <v>3</v>
      </c>
      <c r="E245" s="387" t="s">
        <v>2545</v>
      </c>
      <c r="F245" s="388" t="s">
        <v>2723</v>
      </c>
      <c r="G245" s="389"/>
      <c r="H245" s="389"/>
      <c r="I245" s="389"/>
      <c r="J245" s="390">
        <f>SUBTOTAL(9,G245:I245)</f>
        <v>0</v>
      </c>
      <c r="K245" s="391" t="str">
        <f>IFERROR(J245/$J$18*100,"0.00")</f>
        <v>0.00</v>
      </c>
    </row>
    <row r="246" spans="1:11">
      <c r="A246" s="381">
        <v>2</v>
      </c>
      <c r="B246" s="382">
        <v>3</v>
      </c>
      <c r="C246" s="382">
        <v>9</v>
      </c>
      <c r="D246" s="382">
        <v>5</v>
      </c>
      <c r="E246" s="382"/>
      <c r="F246" s="398" t="s">
        <v>2724</v>
      </c>
      <c r="G246" s="403">
        <f>+G247</f>
        <v>0</v>
      </c>
      <c r="H246" s="403">
        <f>+H247</f>
        <v>0</v>
      </c>
      <c r="I246" s="403">
        <f>+I247</f>
        <v>0</v>
      </c>
      <c r="J246" s="403">
        <f>+J247</f>
        <v>0</v>
      </c>
      <c r="K246" s="393" t="str">
        <f>+K247</f>
        <v>0.00</v>
      </c>
    </row>
    <row r="247" spans="1:11">
      <c r="A247" s="386">
        <v>2</v>
      </c>
      <c r="B247" s="387">
        <v>3</v>
      </c>
      <c r="C247" s="387">
        <v>9</v>
      </c>
      <c r="D247" s="387">
        <v>5</v>
      </c>
      <c r="E247" s="387" t="s">
        <v>2545</v>
      </c>
      <c r="F247" s="388" t="s">
        <v>2724</v>
      </c>
      <c r="G247" s="389"/>
      <c r="H247" s="389"/>
      <c r="I247" s="389"/>
      <c r="J247" s="390">
        <f>SUBTOTAL(9,G247:I247)</f>
        <v>0</v>
      </c>
      <c r="K247" s="391" t="str">
        <f>IFERROR(J247/$J$18*100,"0.00")</f>
        <v>0.00</v>
      </c>
    </row>
    <row r="248" spans="1:11">
      <c r="A248" s="381">
        <v>2</v>
      </c>
      <c r="B248" s="382">
        <v>3</v>
      </c>
      <c r="C248" s="382">
        <v>9</v>
      </c>
      <c r="D248" s="382">
        <v>6</v>
      </c>
      <c r="E248" s="382"/>
      <c r="F248" s="398" t="s">
        <v>2725</v>
      </c>
      <c r="G248" s="403">
        <f>+G249</f>
        <v>0</v>
      </c>
      <c r="H248" s="403">
        <f>+H249</f>
        <v>0</v>
      </c>
      <c r="I248" s="403">
        <f>+I249</f>
        <v>0</v>
      </c>
      <c r="J248" s="403">
        <f>+J249</f>
        <v>0</v>
      </c>
      <c r="K248" s="393" t="str">
        <f>+K249</f>
        <v>0.00</v>
      </c>
    </row>
    <row r="249" spans="1:11">
      <c r="A249" s="386">
        <v>2</v>
      </c>
      <c r="B249" s="387">
        <v>3</v>
      </c>
      <c r="C249" s="387">
        <v>9</v>
      </c>
      <c r="D249" s="387">
        <v>6</v>
      </c>
      <c r="E249" s="387" t="s">
        <v>2545</v>
      </c>
      <c r="F249" s="388" t="s">
        <v>2725</v>
      </c>
      <c r="G249" s="389"/>
      <c r="H249" s="389"/>
      <c r="I249" s="389"/>
      <c r="J249" s="390">
        <f>SUBTOTAL(9,G249:I249)</f>
        <v>0</v>
      </c>
      <c r="K249" s="391" t="str">
        <f>IFERROR(J249/$J$18*100,"0.00")</f>
        <v>0.00</v>
      </c>
    </row>
    <row r="250" spans="1:11">
      <c r="A250" s="381">
        <v>2</v>
      </c>
      <c r="B250" s="382">
        <v>3</v>
      </c>
      <c r="C250" s="382">
        <v>9</v>
      </c>
      <c r="D250" s="382">
        <v>8</v>
      </c>
      <c r="E250" s="382"/>
      <c r="F250" s="398" t="s">
        <v>2726</v>
      </c>
      <c r="G250" s="403">
        <f>+G251</f>
        <v>0</v>
      </c>
      <c r="H250" s="403">
        <f>+H251</f>
        <v>0</v>
      </c>
      <c r="I250" s="403">
        <f>+I251</f>
        <v>0</v>
      </c>
      <c r="J250" s="403">
        <f>+J251</f>
        <v>0</v>
      </c>
      <c r="K250" s="393" t="str">
        <f>+K251</f>
        <v>0.00</v>
      </c>
    </row>
    <row r="251" spans="1:11">
      <c r="A251" s="386">
        <v>2</v>
      </c>
      <c r="B251" s="387">
        <v>3</v>
      </c>
      <c r="C251" s="387">
        <v>9</v>
      </c>
      <c r="D251" s="387">
        <v>8</v>
      </c>
      <c r="E251" s="387" t="s">
        <v>2545</v>
      </c>
      <c r="F251" s="388" t="s">
        <v>2726</v>
      </c>
      <c r="G251" s="389"/>
      <c r="H251" s="389"/>
      <c r="I251" s="389"/>
      <c r="J251" s="390">
        <f>SUBTOTAL(9,G251:I251)</f>
        <v>0</v>
      </c>
      <c r="K251" s="391" t="str">
        <f>IFERROR(J251/$J$18*100,"0.00")</f>
        <v>0.00</v>
      </c>
    </row>
    <row r="252" spans="1:11">
      <c r="A252" s="381">
        <v>2</v>
      </c>
      <c r="B252" s="382">
        <v>3</v>
      </c>
      <c r="C252" s="382">
        <v>9</v>
      </c>
      <c r="D252" s="382">
        <v>9</v>
      </c>
      <c r="E252" s="382"/>
      <c r="F252" s="398" t="s">
        <v>2727</v>
      </c>
      <c r="G252" s="403">
        <f>+G253</f>
        <v>0</v>
      </c>
      <c r="H252" s="403">
        <f>+H253</f>
        <v>0</v>
      </c>
      <c r="I252" s="403">
        <f>+I253</f>
        <v>0</v>
      </c>
      <c r="J252" s="403">
        <f>+J253</f>
        <v>0</v>
      </c>
      <c r="K252" s="391" t="str">
        <f>+K253</f>
        <v>0.00</v>
      </c>
    </row>
    <row r="253" spans="1:11">
      <c r="A253" s="386">
        <v>2</v>
      </c>
      <c r="B253" s="387">
        <v>3</v>
      </c>
      <c r="C253" s="387">
        <v>9</v>
      </c>
      <c r="D253" s="387">
        <v>9</v>
      </c>
      <c r="E253" s="387" t="s">
        <v>2545</v>
      </c>
      <c r="F253" s="388" t="s">
        <v>2727</v>
      </c>
      <c r="G253" s="389"/>
      <c r="H253" s="389"/>
      <c r="I253" s="389"/>
      <c r="J253" s="390">
        <f>SUBTOTAL(9,G253:I253)</f>
        <v>0</v>
      </c>
      <c r="K253" s="391" t="str">
        <f>IFERROR(J253/$J$18*100,"0.00")</f>
        <v>0.00</v>
      </c>
    </row>
    <row r="254" spans="1:11">
      <c r="A254" s="373">
        <v>2</v>
      </c>
      <c r="B254" s="374">
        <v>4</v>
      </c>
      <c r="C254" s="374"/>
      <c r="D254" s="374"/>
      <c r="E254" s="374"/>
      <c r="F254" s="375" t="s">
        <v>2503</v>
      </c>
      <c r="G254" s="376">
        <f>+G262+G265</f>
        <v>0</v>
      </c>
      <c r="H254" s="376">
        <f>+H262+H265</f>
        <v>0</v>
      </c>
      <c r="I254" s="376">
        <f>+I262+I265</f>
        <v>0</v>
      </c>
      <c r="J254" s="376">
        <f>+J262+J265</f>
        <v>0</v>
      </c>
      <c r="K254" s="376">
        <f>+K262+K265</f>
        <v>0</v>
      </c>
    </row>
    <row r="255" spans="1:11">
      <c r="A255" s="381">
        <v>2</v>
      </c>
      <c r="B255" s="382">
        <v>4</v>
      </c>
      <c r="C255" s="382">
        <v>1</v>
      </c>
      <c r="D255" s="382">
        <v>2</v>
      </c>
      <c r="E255" s="382"/>
      <c r="F255" s="398" t="s">
        <v>2728</v>
      </c>
      <c r="G255" s="403">
        <f>+G256+G257</f>
        <v>0</v>
      </c>
      <c r="H255" s="403">
        <f>+H256+H257</f>
        <v>0</v>
      </c>
      <c r="I255" s="403">
        <f>+I256+I257</f>
        <v>0</v>
      </c>
      <c r="J255" s="403">
        <f>+J256+J257</f>
        <v>0</v>
      </c>
      <c r="K255" s="391">
        <f>+K256+K257</f>
        <v>0</v>
      </c>
    </row>
    <row r="256" spans="1:11">
      <c r="A256" s="386">
        <v>2</v>
      </c>
      <c r="B256" s="387">
        <v>4</v>
      </c>
      <c r="C256" s="387">
        <v>1</v>
      </c>
      <c r="D256" s="387">
        <v>2</v>
      </c>
      <c r="E256" s="387" t="s">
        <v>2545</v>
      </c>
      <c r="F256" s="392" t="s">
        <v>2729</v>
      </c>
      <c r="G256" s="389"/>
      <c r="H256" s="389"/>
      <c r="I256" s="389"/>
      <c r="J256" s="390">
        <f>SUBTOTAL(9,G256:I256)</f>
        <v>0</v>
      </c>
      <c r="K256" s="391" t="str">
        <f>IFERROR(J256/$J$18*100,"0.00")</f>
        <v>0.00</v>
      </c>
    </row>
    <row r="257" spans="1:11">
      <c r="A257" s="386">
        <v>2</v>
      </c>
      <c r="B257" s="387">
        <v>4</v>
      </c>
      <c r="C257" s="387">
        <v>1</v>
      </c>
      <c r="D257" s="387">
        <v>2</v>
      </c>
      <c r="E257" s="387" t="s">
        <v>2547</v>
      </c>
      <c r="F257" s="392" t="s">
        <v>2730</v>
      </c>
      <c r="G257" s="389"/>
      <c r="H257" s="389"/>
      <c r="I257" s="389"/>
      <c r="J257" s="390">
        <f>SUBTOTAL(9,G257:I257)</f>
        <v>0</v>
      </c>
      <c r="K257" s="391" t="str">
        <f>IFERROR(J257/$J$18*100,"0.00")</f>
        <v>0.00</v>
      </c>
    </row>
    <row r="258" spans="1:11">
      <c r="A258" s="381">
        <v>2</v>
      </c>
      <c r="B258" s="382">
        <v>4</v>
      </c>
      <c r="C258" s="382">
        <v>1</v>
      </c>
      <c r="D258" s="382">
        <v>5</v>
      </c>
      <c r="E258" s="382"/>
      <c r="F258" s="383" t="s">
        <v>2731</v>
      </c>
      <c r="G258" s="384">
        <f>+G259</f>
        <v>0</v>
      </c>
      <c r="H258" s="384">
        <f>+H259</f>
        <v>0</v>
      </c>
      <c r="I258" s="384">
        <f>+I259</f>
        <v>0</v>
      </c>
      <c r="J258" s="384">
        <f>+J259</f>
        <v>0</v>
      </c>
      <c r="K258" s="385" t="str">
        <f>+K259</f>
        <v>0.00</v>
      </c>
    </row>
    <row r="259" spans="1:11">
      <c r="A259" s="386">
        <v>2</v>
      </c>
      <c r="B259" s="387">
        <v>4</v>
      </c>
      <c r="C259" s="387">
        <v>1</v>
      </c>
      <c r="D259" s="387">
        <v>5</v>
      </c>
      <c r="E259" s="387" t="s">
        <v>2545</v>
      </c>
      <c r="F259" s="392" t="s">
        <v>2731</v>
      </c>
      <c r="G259" s="389"/>
      <c r="H259" s="389"/>
      <c r="I259" s="389"/>
      <c r="J259" s="390">
        <f>SUBTOTAL(9,G259:I259)</f>
        <v>0</v>
      </c>
      <c r="K259" s="391" t="str">
        <f>IFERROR(J259/$J$18*100,"0.00")</f>
        <v>0.00</v>
      </c>
    </row>
    <row r="260" spans="1:11">
      <c r="A260" s="381">
        <v>2</v>
      </c>
      <c r="B260" s="382">
        <v>4</v>
      </c>
      <c r="C260" s="382">
        <v>1</v>
      </c>
      <c r="D260" s="382">
        <v>6</v>
      </c>
      <c r="E260" s="387"/>
      <c r="F260" s="383" t="s">
        <v>2732</v>
      </c>
      <c r="G260" s="403">
        <f>+G261</f>
        <v>0</v>
      </c>
      <c r="H260" s="403">
        <f>+H261</f>
        <v>0</v>
      </c>
      <c r="I260" s="403">
        <f>+I261</f>
        <v>0</v>
      </c>
      <c r="J260" s="403">
        <f>+J261</f>
        <v>0</v>
      </c>
      <c r="K260" s="393" t="str">
        <f>+K261</f>
        <v>0.00</v>
      </c>
    </row>
    <row r="261" spans="1:11">
      <c r="A261" s="386">
        <v>2</v>
      </c>
      <c r="B261" s="387">
        <v>4</v>
      </c>
      <c r="C261" s="387">
        <v>1</v>
      </c>
      <c r="D261" s="387">
        <v>6</v>
      </c>
      <c r="E261" s="387" t="s">
        <v>2545</v>
      </c>
      <c r="F261" s="392" t="s">
        <v>2733</v>
      </c>
      <c r="G261" s="389"/>
      <c r="H261" s="389"/>
      <c r="I261" s="389"/>
      <c r="J261" s="390">
        <f>SUBTOTAL(9,G261:I261)</f>
        <v>0</v>
      </c>
      <c r="K261" s="391" t="str">
        <f>IFERROR(J261/$J$18*100,"0.00")</f>
        <v>0.00</v>
      </c>
    </row>
    <row r="262" spans="1:11">
      <c r="A262" s="377">
        <v>2</v>
      </c>
      <c r="B262" s="378">
        <v>4</v>
      </c>
      <c r="C262" s="378">
        <v>4</v>
      </c>
      <c r="D262" s="378"/>
      <c r="E262" s="378"/>
      <c r="F262" s="379" t="s">
        <v>2734</v>
      </c>
      <c r="G262" s="380">
        <f>+G263</f>
        <v>0</v>
      </c>
      <c r="H262" s="380">
        <f t="shared" ref="H262:K263" si="11">+H263</f>
        <v>0</v>
      </c>
      <c r="I262" s="380">
        <f t="shared" si="11"/>
        <v>0</v>
      </c>
      <c r="J262" s="380">
        <f t="shared" si="11"/>
        <v>0</v>
      </c>
      <c r="K262" s="399" t="str">
        <f t="shared" si="11"/>
        <v>0.00</v>
      </c>
    </row>
    <row r="263" spans="1:11">
      <c r="A263" s="406">
        <v>2</v>
      </c>
      <c r="B263" s="382">
        <v>4</v>
      </c>
      <c r="C263" s="382">
        <v>4</v>
      </c>
      <c r="D263" s="382">
        <v>1</v>
      </c>
      <c r="E263" s="382"/>
      <c r="F263" s="383" t="s">
        <v>2735</v>
      </c>
      <c r="G263" s="403">
        <f>+G264</f>
        <v>0</v>
      </c>
      <c r="H263" s="403">
        <f t="shared" si="11"/>
        <v>0</v>
      </c>
      <c r="I263" s="403">
        <f t="shared" si="11"/>
        <v>0</v>
      </c>
      <c r="J263" s="403">
        <f t="shared" si="11"/>
        <v>0</v>
      </c>
      <c r="K263" s="391" t="str">
        <f>IFERROR(J263/$J$18*100,"0.00")</f>
        <v>0.00</v>
      </c>
    </row>
    <row r="264" spans="1:11" ht="25.5">
      <c r="A264" s="407">
        <v>2</v>
      </c>
      <c r="B264" s="387">
        <v>4</v>
      </c>
      <c r="C264" s="387">
        <v>4</v>
      </c>
      <c r="D264" s="387">
        <v>1</v>
      </c>
      <c r="E264" s="387" t="s">
        <v>2554</v>
      </c>
      <c r="F264" s="392" t="s">
        <v>2736</v>
      </c>
      <c r="G264" s="389"/>
      <c r="H264" s="389"/>
      <c r="I264" s="389"/>
      <c r="J264" s="390">
        <f>SUBTOTAL(9,G264:I264)</f>
        <v>0</v>
      </c>
      <c r="K264" s="391" t="str">
        <f>IFERROR(J264/$J$18*100,"0.00")</f>
        <v>0.00</v>
      </c>
    </row>
    <row r="265" spans="1:11">
      <c r="A265" s="377">
        <v>2</v>
      </c>
      <c r="B265" s="378">
        <v>4</v>
      </c>
      <c r="C265" s="378">
        <v>9</v>
      </c>
      <c r="D265" s="378"/>
      <c r="E265" s="378"/>
      <c r="F265" s="379" t="s">
        <v>2737</v>
      </c>
      <c r="G265" s="380">
        <f>+G266+G268</f>
        <v>0</v>
      </c>
      <c r="H265" s="380">
        <f>+H266+H268</f>
        <v>0</v>
      </c>
      <c r="I265" s="380">
        <f>+I266+I268</f>
        <v>0</v>
      </c>
      <c r="J265" s="380">
        <f>+J266+J268</f>
        <v>0</v>
      </c>
      <c r="K265" s="380">
        <f>+K266+K268</f>
        <v>0</v>
      </c>
    </row>
    <row r="266" spans="1:11">
      <c r="A266" s="381">
        <v>2</v>
      </c>
      <c r="B266" s="382">
        <v>4</v>
      </c>
      <c r="C266" s="382">
        <v>9</v>
      </c>
      <c r="D266" s="382">
        <v>1</v>
      </c>
      <c r="E266" s="382"/>
      <c r="F266" s="383" t="s">
        <v>2737</v>
      </c>
      <c r="G266" s="403">
        <f>+G267</f>
        <v>0</v>
      </c>
      <c r="H266" s="403">
        <f>+H267</f>
        <v>0</v>
      </c>
      <c r="I266" s="403">
        <f>+I267</f>
        <v>0</v>
      </c>
      <c r="J266" s="403">
        <f>+J267</f>
        <v>0</v>
      </c>
      <c r="K266" s="393" t="str">
        <f>+K267</f>
        <v>0.00</v>
      </c>
    </row>
    <row r="267" spans="1:11">
      <c r="A267" s="386">
        <v>2</v>
      </c>
      <c r="B267" s="387">
        <v>4</v>
      </c>
      <c r="C267" s="387">
        <v>9</v>
      </c>
      <c r="D267" s="387">
        <v>1</v>
      </c>
      <c r="E267" s="387" t="s">
        <v>2545</v>
      </c>
      <c r="F267" s="392" t="s">
        <v>2737</v>
      </c>
      <c r="G267" s="389"/>
      <c r="H267" s="389"/>
      <c r="I267" s="389"/>
      <c r="J267" s="390">
        <f>SUBTOTAL(9,G267:I267)</f>
        <v>0</v>
      </c>
      <c r="K267" s="391" t="str">
        <f>IFERROR(J267/$J$18*100,"0.00")</f>
        <v>0.00</v>
      </c>
    </row>
    <row r="268" spans="1:11">
      <c r="A268" s="381">
        <v>2</v>
      </c>
      <c r="B268" s="382">
        <v>4</v>
      </c>
      <c r="C268" s="382">
        <v>9</v>
      </c>
      <c r="D268" s="382">
        <v>4</v>
      </c>
      <c r="E268" s="382"/>
      <c r="F268" s="383" t="s">
        <v>2738</v>
      </c>
      <c r="G268" s="403">
        <f>+G269</f>
        <v>0</v>
      </c>
      <c r="H268" s="403">
        <f>+H269</f>
        <v>0</v>
      </c>
      <c r="I268" s="403">
        <f>+I269</f>
        <v>0</v>
      </c>
      <c r="J268" s="403">
        <f>+J269</f>
        <v>0</v>
      </c>
      <c r="K268" s="393" t="str">
        <f>+K269</f>
        <v>0.00</v>
      </c>
    </row>
    <row r="269" spans="1:11">
      <c r="A269" s="386">
        <v>2</v>
      </c>
      <c r="B269" s="387">
        <v>4</v>
      </c>
      <c r="C269" s="387">
        <v>9</v>
      </c>
      <c r="D269" s="387">
        <v>4</v>
      </c>
      <c r="E269" s="387" t="s">
        <v>2545</v>
      </c>
      <c r="F269" s="392" t="s">
        <v>2738</v>
      </c>
      <c r="G269" s="389"/>
      <c r="H269" s="389"/>
      <c r="I269" s="389"/>
      <c r="J269" s="390">
        <f>SUBTOTAL(9,G269:I269)</f>
        <v>0</v>
      </c>
      <c r="K269" s="391" t="str">
        <f>IFERROR(J269/$J$18*100,"0.00")</f>
        <v>0.00</v>
      </c>
    </row>
    <row r="270" spans="1:11">
      <c r="A270" s="373">
        <v>2</v>
      </c>
      <c r="B270" s="374">
        <v>6</v>
      </c>
      <c r="C270" s="374"/>
      <c r="D270" s="374"/>
      <c r="E270" s="374"/>
      <c r="F270" s="375" t="s">
        <v>2739</v>
      </c>
      <c r="G270" s="376">
        <f>+G271+G282+G289+G294+G301+G310+G313</f>
        <v>0</v>
      </c>
      <c r="H270" s="376">
        <f>+H271+H282+H289+H294+H301+H310+H313</f>
        <v>0</v>
      </c>
      <c r="I270" s="376">
        <f>+I271+I282+I289+I294+I301+I310+I313</f>
        <v>0</v>
      </c>
      <c r="J270" s="376">
        <f>+J271+J282+J289+J294+J301+J310+J313</f>
        <v>0</v>
      </c>
      <c r="K270" s="376">
        <f>+K271+K282+K289+K294+K301+K310+K313</f>
        <v>0</v>
      </c>
    </row>
    <row r="271" spans="1:11">
      <c r="A271" s="377">
        <v>2</v>
      </c>
      <c r="B271" s="378">
        <v>6</v>
      </c>
      <c r="C271" s="378">
        <v>1</v>
      </c>
      <c r="D271" s="378"/>
      <c r="E271" s="378"/>
      <c r="F271" s="379" t="s">
        <v>2740</v>
      </c>
      <c r="G271" s="380">
        <f>+G272+G274+G276+G278+G280</f>
        <v>0</v>
      </c>
      <c r="H271" s="380">
        <f>+H272+H274+H276+H278+H280</f>
        <v>0</v>
      </c>
      <c r="I271" s="380">
        <f>+I272+I274+I276+I278+I280</f>
        <v>0</v>
      </c>
      <c r="J271" s="380">
        <f>+J272+J274+J276+J278+J280</f>
        <v>0</v>
      </c>
      <c r="K271" s="399">
        <f>+K272+K274+K276+K278+K280</f>
        <v>0</v>
      </c>
    </row>
    <row r="272" spans="1:11">
      <c r="A272" s="381">
        <v>2</v>
      </c>
      <c r="B272" s="382">
        <v>6</v>
      </c>
      <c r="C272" s="382">
        <v>1</v>
      </c>
      <c r="D272" s="382">
        <v>1</v>
      </c>
      <c r="E272" s="382"/>
      <c r="F272" s="398" t="s">
        <v>2741</v>
      </c>
      <c r="G272" s="403">
        <f>+G273</f>
        <v>0</v>
      </c>
      <c r="H272" s="403">
        <f>+H273</f>
        <v>0</v>
      </c>
      <c r="I272" s="403">
        <f>+I273</f>
        <v>0</v>
      </c>
      <c r="J272" s="403">
        <f>+J273</f>
        <v>0</v>
      </c>
      <c r="K272" s="393" t="str">
        <f>+K273</f>
        <v>0.00</v>
      </c>
    </row>
    <row r="273" spans="1:11">
      <c r="A273" s="386">
        <v>2</v>
      </c>
      <c r="B273" s="387">
        <v>6</v>
      </c>
      <c r="C273" s="387">
        <v>1</v>
      </c>
      <c r="D273" s="387">
        <v>1</v>
      </c>
      <c r="E273" s="387" t="s">
        <v>2545</v>
      </c>
      <c r="F273" s="388" t="s">
        <v>2741</v>
      </c>
      <c r="G273" s="389"/>
      <c r="H273" s="389"/>
      <c r="I273" s="389"/>
      <c r="J273" s="390">
        <f>SUBTOTAL(9,G273:I273)</f>
        <v>0</v>
      </c>
      <c r="K273" s="391" t="str">
        <f>IFERROR(J273/$J$18*100,"0.00")</f>
        <v>0.00</v>
      </c>
    </row>
    <row r="274" spans="1:11">
      <c r="A274" s="381">
        <v>2</v>
      </c>
      <c r="B274" s="382">
        <v>6</v>
      </c>
      <c r="C274" s="382">
        <v>1</v>
      </c>
      <c r="D274" s="382">
        <v>2</v>
      </c>
      <c r="E274" s="382"/>
      <c r="F274" s="398" t="s">
        <v>2742</v>
      </c>
      <c r="G274" s="403">
        <f>+G275</f>
        <v>0</v>
      </c>
      <c r="H274" s="403">
        <f>+H275</f>
        <v>0</v>
      </c>
      <c r="I274" s="403">
        <f>+I275</f>
        <v>0</v>
      </c>
      <c r="J274" s="403">
        <f>+J275</f>
        <v>0</v>
      </c>
      <c r="K274" s="393" t="str">
        <f>+K275</f>
        <v>0.00</v>
      </c>
    </row>
    <row r="275" spans="1:11">
      <c r="A275" s="386">
        <v>2</v>
      </c>
      <c r="B275" s="387">
        <v>6</v>
      </c>
      <c r="C275" s="387">
        <v>1</v>
      </c>
      <c r="D275" s="387">
        <v>2</v>
      </c>
      <c r="E275" s="387" t="s">
        <v>2545</v>
      </c>
      <c r="F275" s="392" t="s">
        <v>2742</v>
      </c>
      <c r="G275" s="389"/>
      <c r="H275" s="389"/>
      <c r="I275" s="389"/>
      <c r="J275" s="390">
        <f>SUBTOTAL(9,G275:I275)</f>
        <v>0</v>
      </c>
      <c r="K275" s="391" t="str">
        <f>IFERROR(J275/$J$18*100,"0.00")</f>
        <v>0.00</v>
      </c>
    </row>
    <row r="276" spans="1:11">
      <c r="A276" s="381">
        <v>2</v>
      </c>
      <c r="B276" s="382">
        <v>6</v>
      </c>
      <c r="C276" s="382">
        <v>1</v>
      </c>
      <c r="D276" s="382">
        <v>3</v>
      </c>
      <c r="E276" s="382"/>
      <c r="F276" s="383" t="s">
        <v>2743</v>
      </c>
      <c r="G276" s="403">
        <f>+G277</f>
        <v>0</v>
      </c>
      <c r="H276" s="403">
        <f>+H277</f>
        <v>0</v>
      </c>
      <c r="I276" s="403">
        <f>+I277</f>
        <v>0</v>
      </c>
      <c r="J276" s="403">
        <f>+J277</f>
        <v>0</v>
      </c>
      <c r="K276" s="393" t="str">
        <f>+K277</f>
        <v>0.00</v>
      </c>
    </row>
    <row r="277" spans="1:11">
      <c r="A277" s="386">
        <v>2</v>
      </c>
      <c r="B277" s="387">
        <v>6</v>
      </c>
      <c r="C277" s="387">
        <v>1</v>
      </c>
      <c r="D277" s="387">
        <v>3</v>
      </c>
      <c r="E277" s="387" t="s">
        <v>2545</v>
      </c>
      <c r="F277" s="392" t="s">
        <v>2743</v>
      </c>
      <c r="G277" s="389"/>
      <c r="H277" s="389"/>
      <c r="I277" s="389"/>
      <c r="J277" s="390">
        <f>SUBTOTAL(9,G277:I277)</f>
        <v>0</v>
      </c>
      <c r="K277" s="391" t="str">
        <f>IFERROR(J277/$J$18*100,"0.00")</f>
        <v>0.00</v>
      </c>
    </row>
    <row r="278" spans="1:11">
      <c r="A278" s="381">
        <v>2</v>
      </c>
      <c r="B278" s="382">
        <v>6</v>
      </c>
      <c r="C278" s="382">
        <v>1</v>
      </c>
      <c r="D278" s="382">
        <v>4</v>
      </c>
      <c r="E278" s="382"/>
      <c r="F278" s="398" t="s">
        <v>2744</v>
      </c>
      <c r="G278" s="403">
        <f>+G279</f>
        <v>0</v>
      </c>
      <c r="H278" s="403">
        <f>+H279</f>
        <v>0</v>
      </c>
      <c r="I278" s="403">
        <f>+I279</f>
        <v>0</v>
      </c>
      <c r="J278" s="403">
        <f>+J279</f>
        <v>0</v>
      </c>
      <c r="K278" s="393" t="str">
        <f>+K279</f>
        <v>0.00</v>
      </c>
    </row>
    <row r="279" spans="1:11">
      <c r="A279" s="386">
        <v>2</v>
      </c>
      <c r="B279" s="387">
        <v>6</v>
      </c>
      <c r="C279" s="387">
        <v>1</v>
      </c>
      <c r="D279" s="387">
        <v>4</v>
      </c>
      <c r="E279" s="387" t="s">
        <v>2545</v>
      </c>
      <c r="F279" s="392" t="s">
        <v>2744</v>
      </c>
      <c r="G279" s="389"/>
      <c r="H279" s="389"/>
      <c r="I279" s="389"/>
      <c r="J279" s="390">
        <f>SUBTOTAL(9,G279:I279)</f>
        <v>0</v>
      </c>
      <c r="K279" s="391" t="str">
        <f>IFERROR(J279/$J$18*100,"0.00")</f>
        <v>0.00</v>
      </c>
    </row>
    <row r="280" spans="1:11">
      <c r="A280" s="381">
        <v>2</v>
      </c>
      <c r="B280" s="382">
        <v>6</v>
      </c>
      <c r="C280" s="382">
        <v>1</v>
      </c>
      <c r="D280" s="382">
        <v>9</v>
      </c>
      <c r="E280" s="382"/>
      <c r="F280" s="398" t="s">
        <v>2745</v>
      </c>
      <c r="G280" s="403">
        <f>+G281</f>
        <v>0</v>
      </c>
      <c r="H280" s="403">
        <f>+H281</f>
        <v>0</v>
      </c>
      <c r="I280" s="403">
        <f>+I281</f>
        <v>0</v>
      </c>
      <c r="J280" s="403">
        <f>+J281</f>
        <v>0</v>
      </c>
      <c r="K280" s="393" t="str">
        <f>+K281</f>
        <v>0.00</v>
      </c>
    </row>
    <row r="281" spans="1:11">
      <c r="A281" s="386">
        <v>2</v>
      </c>
      <c r="B281" s="387">
        <v>6</v>
      </c>
      <c r="C281" s="387">
        <v>1</v>
      </c>
      <c r="D281" s="387">
        <v>9</v>
      </c>
      <c r="E281" s="387" t="s">
        <v>2545</v>
      </c>
      <c r="F281" s="392" t="s">
        <v>2745</v>
      </c>
      <c r="G281" s="389"/>
      <c r="H281" s="389"/>
      <c r="I281" s="389"/>
      <c r="J281" s="390">
        <f>SUBTOTAL(9,G281:I281)</f>
        <v>0</v>
      </c>
      <c r="K281" s="391" t="str">
        <f>IFERROR(J281/$J$18*100,"0.00")</f>
        <v>0.00</v>
      </c>
    </row>
    <row r="282" spans="1:11">
      <c r="A282" s="377">
        <v>2</v>
      </c>
      <c r="B282" s="378">
        <v>6</v>
      </c>
      <c r="C282" s="378">
        <v>2</v>
      </c>
      <c r="D282" s="378"/>
      <c r="E282" s="378"/>
      <c r="F282" s="379" t="s">
        <v>2746</v>
      </c>
      <c r="G282" s="380">
        <f>+G283+G285+G287</f>
        <v>0</v>
      </c>
      <c r="H282" s="380">
        <f>+H283+H285+H287</f>
        <v>0</v>
      </c>
      <c r="I282" s="380">
        <f>+I283+I285+I287</f>
        <v>0</v>
      </c>
      <c r="J282" s="380">
        <f>+J283+J285+J287</f>
        <v>0</v>
      </c>
      <c r="K282" s="380">
        <f>+K283+K285+K287</f>
        <v>0</v>
      </c>
    </row>
    <row r="283" spans="1:11">
      <c r="A283" s="381">
        <v>2</v>
      </c>
      <c r="B283" s="382">
        <v>6</v>
      </c>
      <c r="C283" s="382">
        <v>2</v>
      </c>
      <c r="D283" s="382">
        <v>1</v>
      </c>
      <c r="E283" s="382"/>
      <c r="F283" s="398" t="s">
        <v>2747</v>
      </c>
      <c r="G283" s="403">
        <f>+G284</f>
        <v>0</v>
      </c>
      <c r="H283" s="403">
        <f>+H284</f>
        <v>0</v>
      </c>
      <c r="I283" s="403">
        <f>+I284</f>
        <v>0</v>
      </c>
      <c r="J283" s="403">
        <f>+J284</f>
        <v>0</v>
      </c>
      <c r="K283" s="393" t="str">
        <f>+K284</f>
        <v>0.00</v>
      </c>
    </row>
    <row r="284" spans="1:11">
      <c r="A284" s="386">
        <v>2</v>
      </c>
      <c r="B284" s="387">
        <v>6</v>
      </c>
      <c r="C284" s="387">
        <v>2</v>
      </c>
      <c r="D284" s="387">
        <v>1</v>
      </c>
      <c r="E284" s="387" t="s">
        <v>2545</v>
      </c>
      <c r="F284" s="392" t="s">
        <v>2747</v>
      </c>
      <c r="G284" s="389"/>
      <c r="H284" s="389"/>
      <c r="I284" s="389"/>
      <c r="J284" s="390">
        <f>SUBTOTAL(9,G284:I284)</f>
        <v>0</v>
      </c>
      <c r="K284" s="391" t="str">
        <f>IFERROR(J284/$J$18*100,"0.00")</f>
        <v>0.00</v>
      </c>
    </row>
    <row r="285" spans="1:11">
      <c r="A285" s="381">
        <v>2</v>
      </c>
      <c r="B285" s="382">
        <v>6</v>
      </c>
      <c r="C285" s="382">
        <v>2</v>
      </c>
      <c r="D285" s="382">
        <v>3</v>
      </c>
      <c r="E285" s="382"/>
      <c r="F285" s="398" t="s">
        <v>2748</v>
      </c>
      <c r="G285" s="403">
        <f>+G286</f>
        <v>0</v>
      </c>
      <c r="H285" s="403">
        <f>+H286</f>
        <v>0</v>
      </c>
      <c r="I285" s="403">
        <f>+I286</f>
        <v>0</v>
      </c>
      <c r="J285" s="403">
        <f>+J286</f>
        <v>0</v>
      </c>
      <c r="K285" s="393" t="str">
        <f>+K286</f>
        <v>0.00</v>
      </c>
    </row>
    <row r="286" spans="1:11">
      <c r="A286" s="386">
        <v>2</v>
      </c>
      <c r="B286" s="387">
        <v>6</v>
      </c>
      <c r="C286" s="387">
        <v>2</v>
      </c>
      <c r="D286" s="387">
        <v>3</v>
      </c>
      <c r="E286" s="387" t="s">
        <v>2545</v>
      </c>
      <c r="F286" s="392" t="s">
        <v>2748</v>
      </c>
      <c r="G286" s="389"/>
      <c r="H286" s="389"/>
      <c r="I286" s="389"/>
      <c r="J286" s="390">
        <f>SUBTOTAL(9,G286:I286)</f>
        <v>0</v>
      </c>
      <c r="K286" s="391" t="str">
        <f>IFERROR(J286/$J$18*100,"0.00")</f>
        <v>0.00</v>
      </c>
    </row>
    <row r="287" spans="1:11">
      <c r="A287" s="381">
        <v>2</v>
      </c>
      <c r="B287" s="382">
        <v>6</v>
      </c>
      <c r="C287" s="382">
        <v>2</v>
      </c>
      <c r="D287" s="382">
        <v>4</v>
      </c>
      <c r="E287" s="382"/>
      <c r="F287" s="398" t="s">
        <v>2749</v>
      </c>
      <c r="G287" s="403">
        <f>+G288</f>
        <v>0</v>
      </c>
      <c r="H287" s="403">
        <f>+H288</f>
        <v>0</v>
      </c>
      <c r="I287" s="403">
        <f>+I288</f>
        <v>0</v>
      </c>
      <c r="J287" s="403">
        <f>+J288</f>
        <v>0</v>
      </c>
      <c r="K287" s="393" t="str">
        <f>+K288</f>
        <v>0.00</v>
      </c>
    </row>
    <row r="288" spans="1:11">
      <c r="A288" s="386">
        <v>2</v>
      </c>
      <c r="B288" s="387">
        <v>6</v>
      </c>
      <c r="C288" s="387">
        <v>2</v>
      </c>
      <c r="D288" s="387">
        <v>4</v>
      </c>
      <c r="E288" s="387" t="s">
        <v>2545</v>
      </c>
      <c r="F288" s="388" t="s">
        <v>2749</v>
      </c>
      <c r="G288" s="389"/>
      <c r="H288" s="389"/>
      <c r="I288" s="389"/>
      <c r="J288" s="390">
        <f>SUBTOTAL(9,G288:I288)</f>
        <v>0</v>
      </c>
      <c r="K288" s="391" t="str">
        <f>IFERROR(J288/$J$18*100,"0.00")</f>
        <v>0.00</v>
      </c>
    </row>
    <row r="289" spans="1:11">
      <c r="A289" s="377">
        <v>2</v>
      </c>
      <c r="B289" s="378">
        <v>6</v>
      </c>
      <c r="C289" s="378">
        <v>3</v>
      </c>
      <c r="D289" s="378"/>
      <c r="E289" s="378"/>
      <c r="F289" s="379" t="s">
        <v>2750</v>
      </c>
      <c r="G289" s="380">
        <f>+G290+G292</f>
        <v>0</v>
      </c>
      <c r="H289" s="380">
        <f>+H290+H292</f>
        <v>0</v>
      </c>
      <c r="I289" s="380">
        <f>+I290+I292</f>
        <v>0</v>
      </c>
      <c r="J289" s="380">
        <f>+J290+J292</f>
        <v>0</v>
      </c>
      <c r="K289" s="380">
        <f>+K290+K292</f>
        <v>0</v>
      </c>
    </row>
    <row r="290" spans="1:11">
      <c r="A290" s="381">
        <v>2</v>
      </c>
      <c r="B290" s="382">
        <v>6</v>
      </c>
      <c r="C290" s="382">
        <v>3</v>
      </c>
      <c r="D290" s="382">
        <v>1</v>
      </c>
      <c r="E290" s="382"/>
      <c r="F290" s="383" t="s">
        <v>2751</v>
      </c>
      <c r="G290" s="403">
        <f>+G291</f>
        <v>0</v>
      </c>
      <c r="H290" s="403">
        <f>+H291</f>
        <v>0</v>
      </c>
      <c r="I290" s="403">
        <f>+I291</f>
        <v>0</v>
      </c>
      <c r="J290" s="403">
        <f>+J291</f>
        <v>0</v>
      </c>
      <c r="K290" s="393" t="str">
        <f>+K291</f>
        <v>0.00</v>
      </c>
    </row>
    <row r="291" spans="1:11">
      <c r="A291" s="386">
        <v>2</v>
      </c>
      <c r="B291" s="387">
        <v>6</v>
      </c>
      <c r="C291" s="387">
        <v>3</v>
      </c>
      <c r="D291" s="387">
        <v>1</v>
      </c>
      <c r="E291" s="387" t="s">
        <v>2545</v>
      </c>
      <c r="F291" s="388" t="s">
        <v>2751</v>
      </c>
      <c r="G291" s="389"/>
      <c r="H291" s="389"/>
      <c r="I291" s="389"/>
      <c r="J291" s="390">
        <f>SUBTOTAL(9,G291:I291)</f>
        <v>0</v>
      </c>
      <c r="K291" s="391" t="str">
        <f>IFERROR(J291/$J$18*100,"0.00")</f>
        <v>0.00</v>
      </c>
    </row>
    <row r="292" spans="1:11">
      <c r="A292" s="381">
        <v>2</v>
      </c>
      <c r="B292" s="382">
        <v>6</v>
      </c>
      <c r="C292" s="382">
        <v>3</v>
      </c>
      <c r="D292" s="382">
        <v>2</v>
      </c>
      <c r="E292" s="382"/>
      <c r="F292" s="398" t="s">
        <v>2752</v>
      </c>
      <c r="G292" s="403">
        <f>+G293</f>
        <v>0</v>
      </c>
      <c r="H292" s="403">
        <f>+H293</f>
        <v>0</v>
      </c>
      <c r="I292" s="403">
        <f>+I293</f>
        <v>0</v>
      </c>
      <c r="J292" s="403">
        <f>+J293</f>
        <v>0</v>
      </c>
      <c r="K292" s="393" t="str">
        <f>+K293</f>
        <v>0.00</v>
      </c>
    </row>
    <row r="293" spans="1:11">
      <c r="A293" s="386">
        <v>2</v>
      </c>
      <c r="B293" s="387">
        <v>6</v>
      </c>
      <c r="C293" s="387">
        <v>3</v>
      </c>
      <c r="D293" s="387">
        <v>2</v>
      </c>
      <c r="E293" s="387" t="s">
        <v>2545</v>
      </c>
      <c r="F293" s="392" t="s">
        <v>2752</v>
      </c>
      <c r="G293" s="389"/>
      <c r="H293" s="389"/>
      <c r="I293" s="389"/>
      <c r="J293" s="390">
        <f>SUBTOTAL(9,G293:I293)</f>
        <v>0</v>
      </c>
      <c r="K293" s="391" t="str">
        <f>IFERROR(J293/$J$18*100,"0.00")</f>
        <v>0.00</v>
      </c>
    </row>
    <row r="294" spans="1:11">
      <c r="A294" s="377">
        <v>2</v>
      </c>
      <c r="B294" s="378">
        <v>6</v>
      </c>
      <c r="C294" s="378">
        <v>4</v>
      </c>
      <c r="D294" s="378"/>
      <c r="E294" s="378"/>
      <c r="F294" s="379" t="s">
        <v>2753</v>
      </c>
      <c r="G294" s="380">
        <f>+G295+G297+G299</f>
        <v>0</v>
      </c>
      <c r="H294" s="380">
        <f>+H295+H297+H299</f>
        <v>0</v>
      </c>
      <c r="I294" s="380">
        <f>+I295+I297+I299</f>
        <v>0</v>
      </c>
      <c r="J294" s="380">
        <f>+J295+J297+J299</f>
        <v>0</v>
      </c>
      <c r="K294" s="399">
        <f>+K295+K297+K299</f>
        <v>0</v>
      </c>
    </row>
    <row r="295" spans="1:11">
      <c r="A295" s="381">
        <v>2</v>
      </c>
      <c r="B295" s="382">
        <v>6</v>
      </c>
      <c r="C295" s="382">
        <v>4</v>
      </c>
      <c r="D295" s="382">
        <v>1</v>
      </c>
      <c r="E295" s="382"/>
      <c r="F295" s="398" t="s">
        <v>2754</v>
      </c>
      <c r="G295" s="403">
        <f>+G296</f>
        <v>0</v>
      </c>
      <c r="H295" s="403">
        <f>+H296</f>
        <v>0</v>
      </c>
      <c r="I295" s="403">
        <f>+I296</f>
        <v>0</v>
      </c>
      <c r="J295" s="403">
        <f>+J296</f>
        <v>0</v>
      </c>
      <c r="K295" s="393" t="str">
        <f>+K296</f>
        <v>0.00</v>
      </c>
    </row>
    <row r="296" spans="1:11">
      <c r="A296" s="386">
        <v>2</v>
      </c>
      <c r="B296" s="387">
        <v>6</v>
      </c>
      <c r="C296" s="387">
        <v>4</v>
      </c>
      <c r="D296" s="387">
        <v>1</v>
      </c>
      <c r="E296" s="387" t="s">
        <v>2545</v>
      </c>
      <c r="F296" s="392" t="s">
        <v>2754</v>
      </c>
      <c r="G296" s="389"/>
      <c r="H296" s="389"/>
      <c r="I296" s="389"/>
      <c r="J296" s="390">
        <f>SUBTOTAL(9,G296:I296)</f>
        <v>0</v>
      </c>
      <c r="K296" s="391" t="str">
        <f>IFERROR(J296/$J$18*100,"0.00")</f>
        <v>0.00</v>
      </c>
    </row>
    <row r="297" spans="1:11">
      <c r="A297" s="381">
        <v>2</v>
      </c>
      <c r="B297" s="382">
        <v>6</v>
      </c>
      <c r="C297" s="382">
        <v>4</v>
      </c>
      <c r="D297" s="382">
        <v>2</v>
      </c>
      <c r="E297" s="382"/>
      <c r="F297" s="398" t="s">
        <v>2755</v>
      </c>
      <c r="G297" s="403">
        <f>+G298</f>
        <v>0</v>
      </c>
      <c r="H297" s="403">
        <f>+H298</f>
        <v>0</v>
      </c>
      <c r="I297" s="403">
        <f>+I298</f>
        <v>0</v>
      </c>
      <c r="J297" s="403">
        <f>+J298</f>
        <v>0</v>
      </c>
      <c r="K297" s="393" t="str">
        <f>+K298</f>
        <v>0.00</v>
      </c>
    </row>
    <row r="298" spans="1:11">
      <c r="A298" s="386">
        <v>2</v>
      </c>
      <c r="B298" s="387">
        <v>6</v>
      </c>
      <c r="C298" s="387">
        <v>4</v>
      </c>
      <c r="D298" s="387">
        <v>2</v>
      </c>
      <c r="E298" s="387" t="s">
        <v>2545</v>
      </c>
      <c r="F298" s="392" t="s">
        <v>2755</v>
      </c>
      <c r="G298" s="389"/>
      <c r="H298" s="389"/>
      <c r="I298" s="389"/>
      <c r="J298" s="390">
        <f>SUBTOTAL(9,G298:I298)</f>
        <v>0</v>
      </c>
      <c r="K298" s="391" t="str">
        <f>IFERROR(J298/$J$18*100,"0.00")</f>
        <v>0.00</v>
      </c>
    </row>
    <row r="299" spans="1:11">
      <c r="A299" s="381">
        <v>2</v>
      </c>
      <c r="B299" s="382">
        <v>6</v>
      </c>
      <c r="C299" s="382">
        <v>4</v>
      </c>
      <c r="D299" s="382">
        <v>8</v>
      </c>
      <c r="E299" s="382"/>
      <c r="F299" s="398" t="s">
        <v>2756</v>
      </c>
      <c r="G299" s="403">
        <f>+G300</f>
        <v>0</v>
      </c>
      <c r="H299" s="403">
        <f>+H300</f>
        <v>0</v>
      </c>
      <c r="I299" s="403">
        <f>+I300</f>
        <v>0</v>
      </c>
      <c r="J299" s="403">
        <f>+J300</f>
        <v>0</v>
      </c>
      <c r="K299" s="393" t="str">
        <f>+K300</f>
        <v>0.00</v>
      </c>
    </row>
    <row r="300" spans="1:11">
      <c r="A300" s="386">
        <v>2</v>
      </c>
      <c r="B300" s="387">
        <v>6</v>
      </c>
      <c r="C300" s="387">
        <v>4</v>
      </c>
      <c r="D300" s="387">
        <v>8</v>
      </c>
      <c r="E300" s="387" t="s">
        <v>2545</v>
      </c>
      <c r="F300" s="392" t="s">
        <v>2756</v>
      </c>
      <c r="G300" s="389"/>
      <c r="H300" s="389"/>
      <c r="I300" s="389"/>
      <c r="J300" s="390">
        <f>SUBTOTAL(9,G300:I300)</f>
        <v>0</v>
      </c>
      <c r="K300" s="391" t="str">
        <f>IFERROR(J300/$J$18*100,"0.00")</f>
        <v>0.00</v>
      </c>
    </row>
    <row r="301" spans="1:11">
      <c r="A301" s="377">
        <v>2</v>
      </c>
      <c r="B301" s="378">
        <v>6</v>
      </c>
      <c r="C301" s="378">
        <v>5</v>
      </c>
      <c r="D301" s="378"/>
      <c r="E301" s="378"/>
      <c r="F301" s="379" t="s">
        <v>2757</v>
      </c>
      <c r="G301" s="380">
        <f>+G302+G304+G306+G308</f>
        <v>0</v>
      </c>
      <c r="H301" s="380">
        <f>+H302+H304+H306+H308</f>
        <v>0</v>
      </c>
      <c r="I301" s="380">
        <f>+I302+I304+I306+I308</f>
        <v>0</v>
      </c>
      <c r="J301" s="380">
        <f>+J302+J304+J306+J308</f>
        <v>0</v>
      </c>
      <c r="K301" s="380">
        <f>+K302+K304+K306+K308</f>
        <v>0</v>
      </c>
    </row>
    <row r="302" spans="1:11">
      <c r="A302" s="381">
        <v>2</v>
      </c>
      <c r="B302" s="382">
        <v>6</v>
      </c>
      <c r="C302" s="382">
        <v>5</v>
      </c>
      <c r="D302" s="382">
        <v>2</v>
      </c>
      <c r="E302" s="382"/>
      <c r="F302" s="398" t="s">
        <v>2758</v>
      </c>
      <c r="G302" s="403">
        <f>+G303</f>
        <v>0</v>
      </c>
      <c r="H302" s="403">
        <f>+H303</f>
        <v>0</v>
      </c>
      <c r="I302" s="403">
        <f>+I303</f>
        <v>0</v>
      </c>
      <c r="J302" s="403">
        <f>+J303</f>
        <v>0</v>
      </c>
      <c r="K302" s="393" t="str">
        <f>+K303</f>
        <v>0.00</v>
      </c>
    </row>
    <row r="303" spans="1:11">
      <c r="A303" s="386">
        <v>2</v>
      </c>
      <c r="B303" s="387">
        <v>6</v>
      </c>
      <c r="C303" s="387">
        <v>5</v>
      </c>
      <c r="D303" s="387">
        <v>2</v>
      </c>
      <c r="E303" s="387" t="s">
        <v>2545</v>
      </c>
      <c r="F303" s="392" t="s">
        <v>2758</v>
      </c>
      <c r="G303" s="389"/>
      <c r="H303" s="389"/>
      <c r="I303" s="389"/>
      <c r="J303" s="390">
        <f>SUBTOTAL(9,G303:I303)</f>
        <v>0</v>
      </c>
      <c r="K303" s="391" t="str">
        <f>IFERROR(J303/$J$18*100,"0.00")</f>
        <v>0.00</v>
      </c>
    </row>
    <row r="304" spans="1:11">
      <c r="A304" s="381">
        <v>2</v>
      </c>
      <c r="B304" s="382">
        <v>6</v>
      </c>
      <c r="C304" s="382">
        <v>5</v>
      </c>
      <c r="D304" s="382">
        <v>4</v>
      </c>
      <c r="E304" s="382"/>
      <c r="F304" s="398" t="s">
        <v>2759</v>
      </c>
      <c r="G304" s="403">
        <f>+G305</f>
        <v>0</v>
      </c>
      <c r="H304" s="403">
        <f>+H305</f>
        <v>0</v>
      </c>
      <c r="I304" s="403">
        <f>+I305</f>
        <v>0</v>
      </c>
      <c r="J304" s="403">
        <f>+J305</f>
        <v>0</v>
      </c>
      <c r="K304" s="393" t="str">
        <f>+K305</f>
        <v>0.00</v>
      </c>
    </row>
    <row r="305" spans="1:11">
      <c r="A305" s="386">
        <v>2</v>
      </c>
      <c r="B305" s="387">
        <v>6</v>
      </c>
      <c r="C305" s="387">
        <v>5</v>
      </c>
      <c r="D305" s="387">
        <v>4</v>
      </c>
      <c r="E305" s="387" t="s">
        <v>2545</v>
      </c>
      <c r="F305" s="392" t="s">
        <v>2759</v>
      </c>
      <c r="G305" s="389"/>
      <c r="H305" s="389"/>
      <c r="I305" s="389"/>
      <c r="J305" s="390">
        <f>SUBTOTAL(9,G305:I305)</f>
        <v>0</v>
      </c>
      <c r="K305" s="391" t="str">
        <f>IFERROR(J305/$J$18*100,"0.00")</f>
        <v>0.00</v>
      </c>
    </row>
    <row r="306" spans="1:11">
      <c r="A306" s="381">
        <v>2</v>
      </c>
      <c r="B306" s="382">
        <v>6</v>
      </c>
      <c r="C306" s="382">
        <v>5</v>
      </c>
      <c r="D306" s="382">
        <v>5</v>
      </c>
      <c r="E306" s="382"/>
      <c r="F306" s="398" t="s">
        <v>2760</v>
      </c>
      <c r="G306" s="403">
        <f>+G307</f>
        <v>0</v>
      </c>
      <c r="H306" s="403">
        <f>+H307</f>
        <v>0</v>
      </c>
      <c r="I306" s="403">
        <f>+I307</f>
        <v>0</v>
      </c>
      <c r="J306" s="403">
        <f>+J307</f>
        <v>0</v>
      </c>
      <c r="K306" s="393" t="str">
        <f>+K307</f>
        <v>0.00</v>
      </c>
    </row>
    <row r="307" spans="1:11">
      <c r="A307" s="386">
        <v>2</v>
      </c>
      <c r="B307" s="387">
        <v>6</v>
      </c>
      <c r="C307" s="387">
        <v>5</v>
      </c>
      <c r="D307" s="387">
        <v>5</v>
      </c>
      <c r="E307" s="387" t="s">
        <v>2545</v>
      </c>
      <c r="F307" s="392" t="s">
        <v>2760</v>
      </c>
      <c r="G307" s="389"/>
      <c r="H307" s="389"/>
      <c r="I307" s="389"/>
      <c r="J307" s="390">
        <f>SUBTOTAL(9,G307:I307)</f>
        <v>0</v>
      </c>
      <c r="K307" s="391" t="str">
        <f>IFERROR(J307/$J$18*100,"0.00")</f>
        <v>0.00</v>
      </c>
    </row>
    <row r="308" spans="1:11">
      <c r="A308" s="381">
        <v>2</v>
      </c>
      <c r="B308" s="382">
        <v>6</v>
      </c>
      <c r="C308" s="382">
        <v>5</v>
      </c>
      <c r="D308" s="382">
        <v>6</v>
      </c>
      <c r="E308" s="382"/>
      <c r="F308" s="398" t="s">
        <v>2761</v>
      </c>
      <c r="G308" s="403">
        <f>+G309</f>
        <v>0</v>
      </c>
      <c r="H308" s="403">
        <f>+H309</f>
        <v>0</v>
      </c>
      <c r="I308" s="403">
        <f>+I309</f>
        <v>0</v>
      </c>
      <c r="J308" s="403">
        <f>+J309</f>
        <v>0</v>
      </c>
      <c r="K308" s="393" t="str">
        <f>+K309</f>
        <v>0.00</v>
      </c>
    </row>
    <row r="309" spans="1:11">
      <c r="A309" s="386">
        <v>2</v>
      </c>
      <c r="B309" s="387">
        <v>6</v>
      </c>
      <c r="C309" s="387">
        <v>5</v>
      </c>
      <c r="D309" s="387">
        <v>6</v>
      </c>
      <c r="E309" s="387" t="s">
        <v>2545</v>
      </c>
      <c r="F309" s="392" t="s">
        <v>2761</v>
      </c>
      <c r="G309" s="389"/>
      <c r="H309" s="389"/>
      <c r="I309" s="389"/>
      <c r="J309" s="390">
        <f>SUBTOTAL(9,G309:I309)</f>
        <v>0</v>
      </c>
      <c r="K309" s="391" t="str">
        <f>IFERROR(J309/$J$18*100,"0.00")</f>
        <v>0.00</v>
      </c>
    </row>
    <row r="310" spans="1:11">
      <c r="A310" s="377">
        <v>2</v>
      </c>
      <c r="B310" s="378">
        <v>6</v>
      </c>
      <c r="C310" s="378">
        <v>6</v>
      </c>
      <c r="D310" s="378"/>
      <c r="E310" s="378"/>
      <c r="F310" s="379" t="s">
        <v>2762</v>
      </c>
      <c r="G310" s="380">
        <f t="shared" ref="G310:K311" si="12">+G311</f>
        <v>0</v>
      </c>
      <c r="H310" s="380">
        <f t="shared" si="12"/>
        <v>0</v>
      </c>
      <c r="I310" s="380">
        <f t="shared" si="12"/>
        <v>0</v>
      </c>
      <c r="J310" s="380">
        <f t="shared" si="12"/>
        <v>0</v>
      </c>
      <c r="K310" s="399" t="str">
        <f t="shared" si="12"/>
        <v>0.00</v>
      </c>
    </row>
    <row r="311" spans="1:11">
      <c r="A311" s="381">
        <v>2</v>
      </c>
      <c r="B311" s="382">
        <v>6</v>
      </c>
      <c r="C311" s="382">
        <v>6</v>
      </c>
      <c r="D311" s="382">
        <v>2</v>
      </c>
      <c r="E311" s="382"/>
      <c r="F311" s="383" t="s">
        <v>2028</v>
      </c>
      <c r="G311" s="403">
        <f t="shared" si="12"/>
        <v>0</v>
      </c>
      <c r="H311" s="403">
        <f t="shared" si="12"/>
        <v>0</v>
      </c>
      <c r="I311" s="403">
        <f t="shared" si="12"/>
        <v>0</v>
      </c>
      <c r="J311" s="403">
        <f t="shared" si="12"/>
        <v>0</v>
      </c>
      <c r="K311" s="393" t="str">
        <f t="shared" si="12"/>
        <v>0.00</v>
      </c>
    </row>
    <row r="312" spans="1:11">
      <c r="A312" s="386">
        <v>2</v>
      </c>
      <c r="B312" s="387">
        <v>6</v>
      </c>
      <c r="C312" s="387">
        <v>6</v>
      </c>
      <c r="D312" s="387">
        <v>2</v>
      </c>
      <c r="E312" s="387" t="s">
        <v>2545</v>
      </c>
      <c r="F312" s="392" t="s">
        <v>2028</v>
      </c>
      <c r="G312" s="389"/>
      <c r="H312" s="389"/>
      <c r="I312" s="389"/>
      <c r="J312" s="390">
        <f>SUBTOTAL(9,G312:I312)</f>
        <v>0</v>
      </c>
      <c r="K312" s="391" t="str">
        <f>IFERROR(J312/$J$18*100,"0.00")</f>
        <v>0.00</v>
      </c>
    </row>
    <row r="313" spans="1:11">
      <c r="A313" s="377">
        <v>2</v>
      </c>
      <c r="B313" s="378">
        <v>6</v>
      </c>
      <c r="C313" s="378">
        <v>8</v>
      </c>
      <c r="D313" s="378"/>
      <c r="E313" s="378"/>
      <c r="F313" s="379" t="s">
        <v>2763</v>
      </c>
      <c r="G313" s="380">
        <f>+G314+G317+G319+G321</f>
        <v>0</v>
      </c>
      <c r="H313" s="380">
        <f>+H314+H317+H319+H321</f>
        <v>0</v>
      </c>
      <c r="I313" s="380">
        <f>+I314+I317+I319+I321</f>
        <v>0</v>
      </c>
      <c r="J313" s="380">
        <f>+J314+J317+J319+J321</f>
        <v>0</v>
      </c>
      <c r="K313" s="380">
        <f>+K314+K317+K319+K321</f>
        <v>0</v>
      </c>
    </row>
    <row r="314" spans="1:11">
      <c r="A314" s="381">
        <v>2</v>
      </c>
      <c r="B314" s="382">
        <v>6</v>
      </c>
      <c r="C314" s="382">
        <v>8</v>
      </c>
      <c r="D314" s="382">
        <v>3</v>
      </c>
      <c r="E314" s="382"/>
      <c r="F314" s="398" t="s">
        <v>2764</v>
      </c>
      <c r="G314" s="403">
        <f>+G315+G316</f>
        <v>0</v>
      </c>
      <c r="H314" s="403">
        <f>+H315+H316</f>
        <v>0</v>
      </c>
      <c r="I314" s="403">
        <f>+I315+I316</f>
        <v>0</v>
      </c>
      <c r="J314" s="403">
        <f>+J315+J316</f>
        <v>0</v>
      </c>
      <c r="K314" s="393">
        <f>+K315+K316</f>
        <v>0</v>
      </c>
    </row>
    <row r="315" spans="1:11">
      <c r="A315" s="386">
        <v>2</v>
      </c>
      <c r="B315" s="387">
        <v>6</v>
      </c>
      <c r="C315" s="387">
        <v>8</v>
      </c>
      <c r="D315" s="387">
        <v>3</v>
      </c>
      <c r="E315" s="387" t="s">
        <v>2545</v>
      </c>
      <c r="F315" s="392" t="s">
        <v>2765</v>
      </c>
      <c r="G315" s="389"/>
      <c r="H315" s="389"/>
      <c r="I315" s="389"/>
      <c r="J315" s="390">
        <f>SUBTOTAL(9,G315:I315)</f>
        <v>0</v>
      </c>
      <c r="K315" s="391" t="str">
        <f>IFERROR(J315/$J$18*100,"0.00")</f>
        <v>0.00</v>
      </c>
    </row>
    <row r="316" spans="1:11">
      <c r="A316" s="386">
        <v>2</v>
      </c>
      <c r="B316" s="387">
        <v>6</v>
      </c>
      <c r="C316" s="387">
        <v>8</v>
      </c>
      <c r="D316" s="387">
        <v>3</v>
      </c>
      <c r="E316" s="387" t="s">
        <v>2547</v>
      </c>
      <c r="F316" s="392" t="s">
        <v>741</v>
      </c>
      <c r="G316" s="389"/>
      <c r="H316" s="389"/>
      <c r="I316" s="389"/>
      <c r="J316" s="390">
        <f>SUBTOTAL(9,G316:I316)</f>
        <v>0</v>
      </c>
      <c r="K316" s="391" t="str">
        <f>IFERROR(J316/$J$18*100,"0.00")</f>
        <v>0.00</v>
      </c>
    </row>
    <row r="317" spans="1:11">
      <c r="A317" s="381">
        <v>2</v>
      </c>
      <c r="B317" s="382">
        <v>6</v>
      </c>
      <c r="C317" s="382">
        <v>8</v>
      </c>
      <c r="D317" s="382">
        <v>5</v>
      </c>
      <c r="E317" s="382"/>
      <c r="F317" s="398" t="s">
        <v>2766</v>
      </c>
      <c r="G317" s="403">
        <f>+G318</f>
        <v>0</v>
      </c>
      <c r="H317" s="403">
        <f>+H318</f>
        <v>0</v>
      </c>
      <c r="I317" s="403">
        <f>+I318</f>
        <v>0</v>
      </c>
      <c r="J317" s="403">
        <f>+J318</f>
        <v>0</v>
      </c>
      <c r="K317" s="393" t="str">
        <f>+K318</f>
        <v>0.00</v>
      </c>
    </row>
    <row r="318" spans="1:11">
      <c r="A318" s="386">
        <v>2</v>
      </c>
      <c r="B318" s="387">
        <v>6</v>
      </c>
      <c r="C318" s="387">
        <v>8</v>
      </c>
      <c r="D318" s="387">
        <v>5</v>
      </c>
      <c r="E318" s="387" t="s">
        <v>2545</v>
      </c>
      <c r="F318" s="392" t="s">
        <v>2766</v>
      </c>
      <c r="G318" s="389"/>
      <c r="H318" s="389"/>
      <c r="I318" s="389"/>
      <c r="J318" s="390">
        <f>SUBTOTAL(9,G318:I318)</f>
        <v>0</v>
      </c>
      <c r="K318" s="391" t="str">
        <f>IFERROR(J318/$J$18*100,"0.00")</f>
        <v>0.00</v>
      </c>
    </row>
    <row r="319" spans="1:11">
      <c r="A319" s="381">
        <v>2</v>
      </c>
      <c r="B319" s="382">
        <v>6</v>
      </c>
      <c r="C319" s="382">
        <v>8</v>
      </c>
      <c r="D319" s="382">
        <v>8</v>
      </c>
      <c r="E319" s="382"/>
      <c r="F319" s="383" t="s">
        <v>2767</v>
      </c>
      <c r="G319" s="403">
        <f>+G320</f>
        <v>0</v>
      </c>
      <c r="H319" s="403">
        <f>+H320</f>
        <v>0</v>
      </c>
      <c r="I319" s="403">
        <f>+I320</f>
        <v>0</v>
      </c>
      <c r="J319" s="403">
        <f>+J320</f>
        <v>0</v>
      </c>
      <c r="K319" s="391" t="str">
        <f>+K320</f>
        <v>0.00</v>
      </c>
    </row>
    <row r="320" spans="1:11">
      <c r="A320" s="386">
        <v>2</v>
      </c>
      <c r="B320" s="387">
        <v>6</v>
      </c>
      <c r="C320" s="387">
        <v>8</v>
      </c>
      <c r="D320" s="387">
        <v>8</v>
      </c>
      <c r="E320" s="387" t="s">
        <v>2545</v>
      </c>
      <c r="F320" s="392" t="s">
        <v>2768</v>
      </c>
      <c r="G320" s="389"/>
      <c r="H320" s="389"/>
      <c r="I320" s="389"/>
      <c r="J320" s="390">
        <f>SUBTOTAL(9,G320:I320)</f>
        <v>0</v>
      </c>
      <c r="K320" s="391" t="str">
        <f>IFERROR(J320/$J$18*100,"0.00")</f>
        <v>0.00</v>
      </c>
    </row>
    <row r="321" spans="1:11">
      <c r="A321" s="381">
        <v>2</v>
      </c>
      <c r="B321" s="382">
        <v>6</v>
      </c>
      <c r="C321" s="382">
        <v>8</v>
      </c>
      <c r="D321" s="382">
        <v>9</v>
      </c>
      <c r="E321" s="382"/>
      <c r="F321" s="383" t="s">
        <v>2769</v>
      </c>
      <c r="G321" s="403">
        <f>+G322</f>
        <v>0</v>
      </c>
      <c r="H321" s="403">
        <f>+H322</f>
        <v>0</v>
      </c>
      <c r="I321" s="403">
        <f>+I322</f>
        <v>0</v>
      </c>
      <c r="J321" s="403">
        <f>+J322</f>
        <v>0</v>
      </c>
      <c r="K321" s="393" t="str">
        <f>+K322</f>
        <v>0.00</v>
      </c>
    </row>
    <row r="322" spans="1:11">
      <c r="A322" s="386">
        <v>2</v>
      </c>
      <c r="B322" s="387">
        <v>6</v>
      </c>
      <c r="C322" s="387">
        <v>8</v>
      </c>
      <c r="D322" s="387">
        <v>9</v>
      </c>
      <c r="E322" s="387" t="s">
        <v>2545</v>
      </c>
      <c r="F322" s="392" t="s">
        <v>2769</v>
      </c>
      <c r="G322" s="389"/>
      <c r="H322" s="389"/>
      <c r="I322" s="389"/>
      <c r="J322" s="390">
        <f>SUBTOTAL(9,G322:I322)</f>
        <v>0</v>
      </c>
      <c r="K322" s="391" t="str">
        <f>IFERROR(J322/$J$18*100,"0.00")</f>
        <v>0.00</v>
      </c>
    </row>
    <row r="323" spans="1:11">
      <c r="A323" s="373">
        <v>2</v>
      </c>
      <c r="B323" s="374">
        <v>7</v>
      </c>
      <c r="C323" s="374"/>
      <c r="D323" s="374"/>
      <c r="E323" s="374"/>
      <c r="F323" s="375" t="s">
        <v>2770</v>
      </c>
      <c r="G323" s="376">
        <f>+G324</f>
        <v>0</v>
      </c>
      <c r="H323" s="376">
        <f t="shared" ref="H323:K324" si="13">+H324</f>
        <v>0</v>
      </c>
      <c r="I323" s="376">
        <f t="shared" si="13"/>
        <v>0</v>
      </c>
      <c r="J323" s="376">
        <f t="shared" si="13"/>
        <v>0</v>
      </c>
      <c r="K323" s="408" t="str">
        <f t="shared" si="13"/>
        <v>0.00</v>
      </c>
    </row>
    <row r="324" spans="1:11">
      <c r="A324" s="377">
        <v>2</v>
      </c>
      <c r="B324" s="378">
        <v>7</v>
      </c>
      <c r="C324" s="378">
        <v>1</v>
      </c>
      <c r="D324" s="378"/>
      <c r="E324" s="378"/>
      <c r="F324" s="379" t="s">
        <v>2771</v>
      </c>
      <c r="G324" s="380">
        <f>+G325</f>
        <v>0</v>
      </c>
      <c r="H324" s="380">
        <f t="shared" si="13"/>
        <v>0</v>
      </c>
      <c r="I324" s="380">
        <f t="shared" si="13"/>
        <v>0</v>
      </c>
      <c r="J324" s="380">
        <f t="shared" si="13"/>
        <v>0</v>
      </c>
      <c r="K324" s="399" t="str">
        <f t="shared" si="13"/>
        <v>0.00</v>
      </c>
    </row>
    <row r="325" spans="1:11">
      <c r="A325" s="381">
        <v>2</v>
      </c>
      <c r="B325" s="382">
        <v>7</v>
      </c>
      <c r="C325" s="382">
        <v>1</v>
      </c>
      <c r="D325" s="382">
        <v>2</v>
      </c>
      <c r="E325" s="382"/>
      <c r="F325" s="398" t="s">
        <v>2772</v>
      </c>
      <c r="G325" s="403">
        <f>+G326</f>
        <v>0</v>
      </c>
      <c r="H325" s="403">
        <f>+H326</f>
        <v>0</v>
      </c>
      <c r="I325" s="403">
        <f>+I326</f>
        <v>0</v>
      </c>
      <c r="J325" s="403">
        <f>+J326</f>
        <v>0</v>
      </c>
      <c r="K325" s="393" t="str">
        <f>+K326</f>
        <v>0.00</v>
      </c>
    </row>
    <row r="326" spans="1:11">
      <c r="A326" s="409">
        <v>2</v>
      </c>
      <c r="B326" s="410">
        <v>7</v>
      </c>
      <c r="C326" s="410">
        <v>1</v>
      </c>
      <c r="D326" s="410">
        <v>2</v>
      </c>
      <c r="E326" s="410" t="s">
        <v>2545</v>
      </c>
      <c r="F326" s="411" t="s">
        <v>2772</v>
      </c>
      <c r="G326" s="415"/>
      <c r="H326" s="415"/>
      <c r="I326" s="415"/>
      <c r="J326" s="412">
        <f>SUBTOTAL(9,G326:I326)</f>
        <v>0</v>
      </c>
      <c r="K326" s="413" t="str">
        <f>IFERROR(J326/$J$18*100,"0.00")</f>
        <v>0.00</v>
      </c>
    </row>
    <row r="327" spans="1:11" s="344" customFormat="1">
      <c r="F327" s="345"/>
    </row>
    <row r="328" spans="1:11" s="344" customFormat="1">
      <c r="F328" s="345"/>
    </row>
    <row r="329" spans="1:11" s="344" customFormat="1">
      <c r="F329" s="345"/>
    </row>
    <row r="330" spans="1:11" s="344" customFormat="1">
      <c r="F330" s="345"/>
    </row>
    <row r="331" spans="1:11" s="344" customFormat="1">
      <c r="F331" s="345"/>
    </row>
    <row r="332" spans="1:11" s="344" customFormat="1">
      <c r="F332" s="345"/>
    </row>
    <row r="333" spans="1:11" s="344" customFormat="1">
      <c r="F333" s="345"/>
    </row>
    <row r="334" spans="1:11" s="344" customFormat="1">
      <c r="F334" s="345"/>
    </row>
    <row r="335" spans="1:11" s="344" customFormat="1">
      <c r="F335" s="345"/>
    </row>
    <row r="336" spans="1:11" s="344" customFormat="1">
      <c r="F336" s="345"/>
    </row>
    <row r="337" spans="6:6" s="344" customFormat="1">
      <c r="F337" s="345"/>
    </row>
    <row r="338" spans="6:6" s="344" customFormat="1">
      <c r="F338" s="345"/>
    </row>
    <row r="339" spans="6:6" s="344" customFormat="1">
      <c r="F339" s="345"/>
    </row>
    <row r="340" spans="6:6" s="344" customFormat="1">
      <c r="F340" s="345"/>
    </row>
    <row r="341" spans="6:6" s="344" customFormat="1">
      <c r="F341" s="345"/>
    </row>
    <row r="342" spans="6:6" s="344" customFormat="1">
      <c r="F342" s="345"/>
    </row>
    <row r="343" spans="6:6" s="344" customFormat="1">
      <c r="F343" s="345"/>
    </row>
    <row r="344" spans="6:6" s="344" customFormat="1">
      <c r="F344" s="345"/>
    </row>
    <row r="345" spans="6:6" s="344" customFormat="1">
      <c r="F345" s="345"/>
    </row>
    <row r="346" spans="6:6" s="344" customFormat="1">
      <c r="F346" s="345"/>
    </row>
    <row r="347" spans="6:6" s="344" customFormat="1">
      <c r="F347" s="345"/>
    </row>
    <row r="348" spans="6:6" s="344" customFormat="1">
      <c r="F348" s="345"/>
    </row>
    <row r="349" spans="6:6" s="344" customFormat="1">
      <c r="F349" s="345"/>
    </row>
    <row r="350" spans="6:6" s="344" customFormat="1">
      <c r="F350" s="345"/>
    </row>
    <row r="351" spans="6:6" s="344" customFormat="1">
      <c r="F351" s="345"/>
    </row>
    <row r="352" spans="6:6" s="344" customFormat="1">
      <c r="F352" s="345"/>
    </row>
    <row r="353" spans="6:6" s="344" customFormat="1">
      <c r="F353" s="345"/>
    </row>
    <row r="354" spans="6:6" s="344" customFormat="1">
      <c r="F354" s="345"/>
    </row>
    <row r="355" spans="6:6" s="344" customFormat="1">
      <c r="F355" s="345"/>
    </row>
    <row r="356" spans="6:6" s="344" customFormat="1">
      <c r="F356" s="345"/>
    </row>
    <row r="357" spans="6:6" s="344" customFormat="1">
      <c r="F357" s="345"/>
    </row>
    <row r="358" spans="6:6" s="344" customFormat="1">
      <c r="F358" s="345"/>
    </row>
    <row r="359" spans="6:6" s="344" customFormat="1">
      <c r="F359" s="345"/>
    </row>
    <row r="360" spans="6:6" s="344" customFormat="1">
      <c r="F360" s="345"/>
    </row>
    <row r="361" spans="6:6" s="344" customFormat="1">
      <c r="F361" s="345"/>
    </row>
    <row r="362" spans="6:6" s="344" customFormat="1">
      <c r="F362" s="345"/>
    </row>
    <row r="363" spans="6:6" s="344" customFormat="1">
      <c r="F363" s="345"/>
    </row>
    <row r="364" spans="6:6" s="344" customFormat="1">
      <c r="F364" s="345"/>
    </row>
    <row r="365" spans="6:6" s="344" customFormat="1">
      <c r="F365" s="345"/>
    </row>
    <row r="366" spans="6:6" s="344" customFormat="1">
      <c r="F366" s="345"/>
    </row>
    <row r="367" spans="6:6" s="344" customFormat="1">
      <c r="F367" s="345"/>
    </row>
    <row r="368" spans="6:6" s="344" customFormat="1">
      <c r="F368" s="345"/>
    </row>
    <row r="369" spans="6:6" s="344" customFormat="1">
      <c r="F369" s="345"/>
    </row>
    <row r="370" spans="6:6" s="344" customFormat="1">
      <c r="F370" s="345"/>
    </row>
    <row r="371" spans="6:6" s="344" customFormat="1">
      <c r="F371" s="345"/>
    </row>
    <row r="372" spans="6:6" s="344" customFormat="1">
      <c r="F372" s="345"/>
    </row>
    <row r="373" spans="6:6" s="344" customFormat="1">
      <c r="F373" s="345"/>
    </row>
    <row r="374" spans="6:6" s="344" customFormat="1">
      <c r="F374" s="345"/>
    </row>
    <row r="375" spans="6:6" s="344" customFormat="1">
      <c r="F375" s="345"/>
    </row>
    <row r="376" spans="6:6" s="344" customFormat="1">
      <c r="F376" s="345"/>
    </row>
    <row r="377" spans="6:6" s="344" customFormat="1">
      <c r="F377" s="345"/>
    </row>
    <row r="378" spans="6:6" s="344" customFormat="1">
      <c r="F378" s="345"/>
    </row>
    <row r="379" spans="6:6" s="344" customFormat="1">
      <c r="F379" s="345"/>
    </row>
    <row r="380" spans="6:6" s="344" customFormat="1">
      <c r="F380" s="345"/>
    </row>
    <row r="381" spans="6:6" s="344" customFormat="1">
      <c r="F381" s="345"/>
    </row>
    <row r="382" spans="6:6" s="344" customFormat="1">
      <c r="F382" s="345"/>
    </row>
    <row r="383" spans="6:6" s="344" customFormat="1">
      <c r="F383" s="345"/>
    </row>
    <row r="384" spans="6:6" s="344" customFormat="1">
      <c r="F384" s="345"/>
    </row>
    <row r="385" spans="6:6" s="344" customFormat="1">
      <c r="F385" s="345"/>
    </row>
    <row r="386" spans="6:6" s="344" customFormat="1">
      <c r="F386" s="345"/>
    </row>
    <row r="387" spans="6:6" s="344" customFormat="1">
      <c r="F387" s="345"/>
    </row>
    <row r="388" spans="6:6" s="344" customFormat="1">
      <c r="F388" s="345"/>
    </row>
    <row r="389" spans="6:6" s="344" customFormat="1">
      <c r="F389" s="345"/>
    </row>
    <row r="390" spans="6:6" s="344" customFormat="1">
      <c r="F390" s="345"/>
    </row>
    <row r="391" spans="6:6" s="344" customFormat="1">
      <c r="F391" s="345"/>
    </row>
    <row r="392" spans="6:6" s="344" customFormat="1">
      <c r="F392" s="345"/>
    </row>
    <row r="393" spans="6:6" s="344" customFormat="1">
      <c r="F393" s="345"/>
    </row>
    <row r="394" spans="6:6" s="344" customFormat="1">
      <c r="F394" s="345"/>
    </row>
    <row r="395" spans="6:6" s="344" customFormat="1">
      <c r="F395" s="345"/>
    </row>
    <row r="396" spans="6:6" s="344" customFormat="1">
      <c r="F396" s="345"/>
    </row>
    <row r="397" spans="6:6" s="344" customFormat="1">
      <c r="F397" s="345"/>
    </row>
    <row r="398" spans="6:6" s="344" customFormat="1">
      <c r="F398" s="345"/>
    </row>
    <row r="399" spans="6:6" s="344" customFormat="1">
      <c r="F399" s="345"/>
    </row>
    <row r="400" spans="6:6" s="344" customFormat="1">
      <c r="F400" s="345"/>
    </row>
    <row r="401" spans="6:6" s="344" customFormat="1">
      <c r="F401" s="345"/>
    </row>
    <row r="402" spans="6:6" s="344" customFormat="1">
      <c r="F402" s="345"/>
    </row>
    <row r="403" spans="6:6" s="344" customFormat="1">
      <c r="F403" s="345"/>
    </row>
    <row r="404" spans="6:6" s="344" customFormat="1">
      <c r="F404" s="345"/>
    </row>
    <row r="405" spans="6:6" s="344" customFormat="1">
      <c r="F405" s="345"/>
    </row>
    <row r="406" spans="6:6" s="344" customFormat="1">
      <c r="F406" s="345"/>
    </row>
    <row r="407" spans="6:6" s="344" customFormat="1">
      <c r="F407" s="345"/>
    </row>
    <row r="408" spans="6:6" s="344" customFormat="1">
      <c r="F408" s="345"/>
    </row>
    <row r="409" spans="6:6" s="344" customFormat="1">
      <c r="F409" s="345"/>
    </row>
    <row r="410" spans="6:6" s="344" customFormat="1">
      <c r="F410" s="345"/>
    </row>
    <row r="411" spans="6:6" s="344" customFormat="1">
      <c r="F411" s="345"/>
    </row>
    <row r="412" spans="6:6" s="344" customFormat="1">
      <c r="F412" s="345"/>
    </row>
    <row r="413" spans="6:6" s="344" customFormat="1">
      <c r="F413" s="345"/>
    </row>
    <row r="414" spans="6:6" s="344" customFormat="1">
      <c r="F414" s="345"/>
    </row>
    <row r="415" spans="6:6" s="344" customFormat="1">
      <c r="F415" s="345"/>
    </row>
    <row r="416" spans="6:6" s="344" customFormat="1">
      <c r="F416" s="345"/>
    </row>
    <row r="417" spans="6:6" s="344" customFormat="1">
      <c r="F417" s="345"/>
    </row>
    <row r="418" spans="6:6" s="344" customFormat="1">
      <c r="F418" s="345"/>
    </row>
    <row r="419" spans="6:6" s="344" customFormat="1">
      <c r="F419" s="345"/>
    </row>
    <row r="420" spans="6:6" s="344" customFormat="1">
      <c r="F420" s="345"/>
    </row>
    <row r="421" spans="6:6" s="344" customFormat="1">
      <c r="F421" s="345"/>
    </row>
    <row r="422" spans="6:6" s="344" customFormat="1">
      <c r="F422" s="345"/>
    </row>
    <row r="423" spans="6:6" s="344" customFormat="1">
      <c r="F423" s="345"/>
    </row>
    <row r="424" spans="6:6" s="344" customFormat="1">
      <c r="F424" s="345"/>
    </row>
    <row r="425" spans="6:6" s="344" customFormat="1">
      <c r="F425" s="345"/>
    </row>
    <row r="426" spans="6:6" s="344" customFormat="1">
      <c r="F426" s="345"/>
    </row>
    <row r="427" spans="6:6" s="344" customFormat="1">
      <c r="F427" s="345"/>
    </row>
    <row r="428" spans="6:6" s="344" customFormat="1">
      <c r="F428" s="345"/>
    </row>
    <row r="429" spans="6:6" s="344" customFormat="1">
      <c r="F429" s="345"/>
    </row>
    <row r="430" spans="6:6" s="344" customFormat="1">
      <c r="F430" s="345"/>
    </row>
    <row r="431" spans="6:6" s="344" customFormat="1">
      <c r="F431" s="345"/>
    </row>
    <row r="432" spans="6:6" s="344" customFormat="1">
      <c r="F432" s="345"/>
    </row>
    <row r="433" spans="6:6" s="344" customFormat="1">
      <c r="F433" s="345"/>
    </row>
    <row r="434" spans="6:6" s="344" customFormat="1">
      <c r="F434" s="345"/>
    </row>
    <row r="435" spans="6:6" s="344" customFormat="1">
      <c r="F435" s="345"/>
    </row>
    <row r="436" spans="6:6" s="344" customFormat="1">
      <c r="F436" s="345"/>
    </row>
    <row r="437" spans="6:6" s="344" customFormat="1">
      <c r="F437" s="345"/>
    </row>
    <row r="438" spans="6:6" s="344" customFormat="1">
      <c r="F438" s="345"/>
    </row>
    <row r="439" spans="6:6" s="344" customFormat="1">
      <c r="F439" s="345"/>
    </row>
    <row r="440" spans="6:6" s="344" customFormat="1">
      <c r="F440" s="345"/>
    </row>
    <row r="441" spans="6:6" s="344" customFormat="1">
      <c r="F441" s="345"/>
    </row>
    <row r="442" spans="6:6" s="344" customFormat="1">
      <c r="F442" s="345"/>
    </row>
    <row r="443" spans="6:6" s="344" customFormat="1">
      <c r="F443" s="345"/>
    </row>
    <row r="444" spans="6:6" s="344" customFormat="1">
      <c r="F444" s="345"/>
    </row>
    <row r="445" spans="6:6" s="344" customFormat="1">
      <c r="F445" s="345"/>
    </row>
    <row r="446" spans="6:6" s="344" customFormat="1">
      <c r="F446" s="345"/>
    </row>
    <row r="447" spans="6:6" s="344" customFormat="1">
      <c r="F447" s="345"/>
    </row>
    <row r="448" spans="6:6" s="344" customFormat="1">
      <c r="F448" s="345"/>
    </row>
    <row r="449" spans="6:6" s="344" customFormat="1">
      <c r="F449" s="345"/>
    </row>
    <row r="450" spans="6:6" s="344" customFormat="1">
      <c r="F450" s="345"/>
    </row>
    <row r="451" spans="6:6" s="344" customFormat="1">
      <c r="F451" s="345"/>
    </row>
    <row r="452" spans="6:6" s="344" customFormat="1">
      <c r="F452" s="345"/>
    </row>
    <row r="453" spans="6:6" s="344" customFormat="1">
      <c r="F453" s="345"/>
    </row>
    <row r="454" spans="6:6" s="344" customFormat="1">
      <c r="F454" s="345"/>
    </row>
    <row r="455" spans="6:6" s="344" customFormat="1">
      <c r="F455" s="345"/>
    </row>
    <row r="456" spans="6:6" s="344" customFormat="1">
      <c r="F456" s="345"/>
    </row>
    <row r="457" spans="6:6" s="344" customFormat="1">
      <c r="F457" s="345"/>
    </row>
    <row r="458" spans="6:6" s="344" customFormat="1">
      <c r="F458" s="345"/>
    </row>
    <row r="459" spans="6:6" s="344" customFormat="1">
      <c r="F459" s="345"/>
    </row>
    <row r="460" spans="6:6" s="344" customFormat="1">
      <c r="F460" s="345"/>
    </row>
    <row r="461" spans="6:6" s="344" customFormat="1">
      <c r="F461" s="345"/>
    </row>
    <row r="462" spans="6:6" s="344" customFormat="1">
      <c r="F462" s="345"/>
    </row>
    <row r="463" spans="6:6" s="344" customFormat="1">
      <c r="F463" s="345"/>
    </row>
    <row r="464" spans="6:6" s="344" customFormat="1">
      <c r="F464" s="345"/>
    </row>
    <row r="465" spans="6:6" s="344" customFormat="1">
      <c r="F465" s="345"/>
    </row>
    <row r="466" spans="6:6" s="344" customFormat="1">
      <c r="F466" s="345"/>
    </row>
    <row r="467" spans="6:6" s="344" customFormat="1">
      <c r="F467" s="345"/>
    </row>
    <row r="468" spans="6:6" s="344" customFormat="1">
      <c r="F468" s="345"/>
    </row>
    <row r="469" spans="6:6" s="344" customFormat="1">
      <c r="F469" s="345"/>
    </row>
    <row r="470" spans="6:6" s="344" customFormat="1">
      <c r="F470" s="345"/>
    </row>
    <row r="471" spans="6:6" s="344" customFormat="1">
      <c r="F471" s="345"/>
    </row>
    <row r="472" spans="6:6" s="344" customFormat="1">
      <c r="F472" s="345"/>
    </row>
    <row r="473" spans="6:6" s="344" customFormat="1">
      <c r="F473" s="345"/>
    </row>
    <row r="474" spans="6:6" s="344" customFormat="1">
      <c r="F474" s="345"/>
    </row>
    <row r="475" spans="6:6" s="344" customFormat="1">
      <c r="F475" s="345"/>
    </row>
    <row r="476" spans="6:6" s="344" customFormat="1">
      <c r="F476" s="345"/>
    </row>
    <row r="477" spans="6:6" s="344" customFormat="1">
      <c r="F477" s="345"/>
    </row>
    <row r="478" spans="6:6" s="344" customFormat="1">
      <c r="F478" s="345"/>
    </row>
    <row r="479" spans="6:6" s="344" customFormat="1">
      <c r="F479" s="345"/>
    </row>
    <row r="480" spans="6:6" s="344" customFormat="1">
      <c r="F480" s="345"/>
    </row>
    <row r="481" spans="6:6" s="344" customFormat="1">
      <c r="F481" s="345"/>
    </row>
    <row r="482" spans="6:6" s="344" customFormat="1">
      <c r="F482" s="345"/>
    </row>
    <row r="483" spans="6:6" s="344" customFormat="1">
      <c r="F483" s="345"/>
    </row>
    <row r="484" spans="6:6" s="344" customFormat="1">
      <c r="F484" s="345"/>
    </row>
    <row r="485" spans="6:6" s="344" customFormat="1">
      <c r="F485" s="345"/>
    </row>
    <row r="486" spans="6:6" s="344" customFormat="1">
      <c r="F486" s="345"/>
    </row>
    <row r="487" spans="6:6" s="344" customFormat="1">
      <c r="F487" s="345"/>
    </row>
    <row r="488" spans="6:6" s="344" customFormat="1">
      <c r="F488" s="345"/>
    </row>
    <row r="489" spans="6:6" s="344" customFormat="1">
      <c r="F489" s="345"/>
    </row>
    <row r="490" spans="6:6" s="344" customFormat="1">
      <c r="F490" s="345"/>
    </row>
    <row r="491" spans="6:6" s="344" customFormat="1">
      <c r="F491" s="345"/>
    </row>
    <row r="492" spans="6:6" s="344" customFormat="1">
      <c r="F492" s="345"/>
    </row>
    <row r="493" spans="6:6" s="344" customFormat="1">
      <c r="F493" s="345"/>
    </row>
    <row r="494" spans="6:6" s="344" customFormat="1">
      <c r="F494" s="345"/>
    </row>
    <row r="495" spans="6:6" s="344" customFormat="1">
      <c r="F495" s="345"/>
    </row>
    <row r="496" spans="6:6" s="344" customFormat="1">
      <c r="F496" s="345"/>
    </row>
    <row r="497" spans="6:6" s="344" customFormat="1">
      <c r="F497" s="345"/>
    </row>
    <row r="498" spans="6:6" s="344" customFormat="1">
      <c r="F498" s="345"/>
    </row>
    <row r="499" spans="6:6" s="344" customFormat="1">
      <c r="F499" s="345"/>
    </row>
    <row r="500" spans="6:6" s="344" customFormat="1">
      <c r="F500" s="345"/>
    </row>
    <row r="501" spans="6:6" s="344" customFormat="1">
      <c r="F501" s="345"/>
    </row>
    <row r="502" spans="6:6" s="344" customFormat="1">
      <c r="F502" s="345"/>
    </row>
    <row r="503" spans="6:6" s="344" customFormat="1">
      <c r="F503" s="345"/>
    </row>
    <row r="504" spans="6:6" s="344" customFormat="1">
      <c r="F504" s="345"/>
    </row>
    <row r="505" spans="6:6" s="344" customFormat="1">
      <c r="F505" s="345"/>
    </row>
    <row r="506" spans="6:6" s="344" customFormat="1">
      <c r="F506" s="345"/>
    </row>
    <row r="507" spans="6:6" s="344" customFormat="1">
      <c r="F507" s="345"/>
    </row>
    <row r="508" spans="6:6" s="344" customFormat="1">
      <c r="F508" s="345"/>
    </row>
    <row r="509" spans="6:6" s="344" customFormat="1">
      <c r="F509" s="345"/>
    </row>
    <row r="510" spans="6:6" s="344" customFormat="1">
      <c r="F510" s="345"/>
    </row>
    <row r="511" spans="6:6" s="344" customFormat="1">
      <c r="F511" s="345"/>
    </row>
    <row r="512" spans="6:6" s="344" customFormat="1">
      <c r="F512" s="345"/>
    </row>
    <row r="513" spans="6:6" s="344" customFormat="1">
      <c r="F513" s="345"/>
    </row>
    <row r="514" spans="6:6" s="344" customFormat="1">
      <c r="F514" s="345"/>
    </row>
    <row r="515" spans="6:6" s="344" customFormat="1">
      <c r="F515" s="345"/>
    </row>
    <row r="516" spans="6:6" s="344" customFormat="1">
      <c r="F516" s="345"/>
    </row>
    <row r="517" spans="6:6" s="344" customFormat="1">
      <c r="F517" s="345"/>
    </row>
    <row r="518" spans="6:6" s="344" customFormat="1">
      <c r="F518" s="345"/>
    </row>
    <row r="519" spans="6:6" s="344" customFormat="1">
      <c r="F519" s="345"/>
    </row>
    <row r="520" spans="6:6" s="344" customFormat="1">
      <c r="F520" s="345"/>
    </row>
    <row r="521" spans="6:6" s="344" customFormat="1">
      <c r="F521" s="345"/>
    </row>
    <row r="522" spans="6:6" s="344" customFormat="1">
      <c r="F522" s="345"/>
    </row>
    <row r="523" spans="6:6" s="344" customFormat="1">
      <c r="F523" s="345"/>
    </row>
    <row r="524" spans="6:6" s="344" customFormat="1">
      <c r="F524" s="345"/>
    </row>
    <row r="525" spans="6:6" s="344" customFormat="1">
      <c r="F525" s="345"/>
    </row>
    <row r="526" spans="6:6" s="344" customFormat="1">
      <c r="F526" s="345"/>
    </row>
    <row r="527" spans="6:6" s="344" customFormat="1">
      <c r="F527" s="345"/>
    </row>
    <row r="528" spans="6:6" s="344" customFormat="1">
      <c r="F528" s="345"/>
    </row>
    <row r="529" spans="6:6" s="344" customFormat="1">
      <c r="F529" s="345"/>
    </row>
    <row r="530" spans="6:6" s="344" customFormat="1">
      <c r="F530" s="345"/>
    </row>
    <row r="531" spans="6:6" s="344" customFormat="1">
      <c r="F531" s="345"/>
    </row>
    <row r="532" spans="6:6" s="344" customFormat="1">
      <c r="F532" s="345"/>
    </row>
    <row r="533" spans="6:6" s="344" customFormat="1">
      <c r="F533" s="345"/>
    </row>
    <row r="534" spans="6:6" s="344" customFormat="1">
      <c r="F534" s="345"/>
    </row>
    <row r="535" spans="6:6" s="344" customFormat="1">
      <c r="F535" s="345"/>
    </row>
    <row r="536" spans="6:6" s="344" customFormat="1">
      <c r="F536" s="345"/>
    </row>
    <row r="537" spans="6:6" s="344" customFormat="1">
      <c r="F537" s="345"/>
    </row>
    <row r="538" spans="6:6" s="344" customFormat="1">
      <c r="F538" s="345"/>
    </row>
    <row r="539" spans="6:6" s="344" customFormat="1">
      <c r="F539" s="345"/>
    </row>
    <row r="540" spans="6:6" s="344" customFormat="1">
      <c r="F540" s="345"/>
    </row>
    <row r="541" spans="6:6" s="344" customFormat="1">
      <c r="F541" s="345"/>
    </row>
    <row r="542" spans="6:6" s="344" customFormat="1">
      <c r="F542" s="345"/>
    </row>
    <row r="543" spans="6:6" s="344" customFormat="1">
      <c r="F543" s="345"/>
    </row>
    <row r="544" spans="6:6" s="344" customFormat="1">
      <c r="F544" s="345"/>
    </row>
    <row r="545" spans="6:6" s="344" customFormat="1">
      <c r="F545" s="345"/>
    </row>
    <row r="546" spans="6:6" s="344" customFormat="1">
      <c r="F546" s="345"/>
    </row>
    <row r="547" spans="6:6" s="344" customFormat="1">
      <c r="F547" s="345"/>
    </row>
    <row r="548" spans="6:6" s="344" customFormat="1">
      <c r="F548" s="345"/>
    </row>
    <row r="549" spans="6:6" s="344" customFormat="1">
      <c r="F549" s="345"/>
    </row>
    <row r="550" spans="6:6" s="344" customFormat="1">
      <c r="F550" s="345"/>
    </row>
    <row r="551" spans="6:6" s="344" customFormat="1">
      <c r="F551" s="345"/>
    </row>
    <row r="552" spans="6:6" s="344" customFormat="1">
      <c r="F552" s="345"/>
    </row>
    <row r="553" spans="6:6" s="344" customFormat="1">
      <c r="F553" s="345"/>
    </row>
    <row r="554" spans="6:6" s="344" customFormat="1">
      <c r="F554" s="345"/>
    </row>
    <row r="555" spans="6:6" s="344" customFormat="1">
      <c r="F555" s="345"/>
    </row>
    <row r="556" spans="6:6" s="344" customFormat="1">
      <c r="F556" s="345"/>
    </row>
    <row r="557" spans="6:6" s="344" customFormat="1">
      <c r="F557" s="345"/>
    </row>
    <row r="558" spans="6:6" s="344" customFormat="1">
      <c r="F558" s="345"/>
    </row>
    <row r="559" spans="6:6" s="344" customFormat="1">
      <c r="F559" s="345"/>
    </row>
    <row r="560" spans="6:6" s="344" customFormat="1">
      <c r="F560" s="345"/>
    </row>
    <row r="561" spans="6:6" s="344" customFormat="1">
      <c r="F561" s="345"/>
    </row>
    <row r="562" spans="6:6" s="344" customFormat="1">
      <c r="F562" s="345"/>
    </row>
    <row r="563" spans="6:6" s="344" customFormat="1">
      <c r="F563" s="345"/>
    </row>
    <row r="564" spans="6:6" s="344" customFormat="1">
      <c r="F564" s="345"/>
    </row>
    <row r="565" spans="6:6" s="344" customFormat="1">
      <c r="F565" s="345"/>
    </row>
    <row r="566" spans="6:6" s="344" customFormat="1">
      <c r="F566" s="345"/>
    </row>
    <row r="567" spans="6:6" s="344" customFormat="1">
      <c r="F567" s="345"/>
    </row>
    <row r="568" spans="6:6" s="344" customFormat="1">
      <c r="F568" s="345"/>
    </row>
    <row r="569" spans="6:6" s="344" customFormat="1">
      <c r="F569" s="345"/>
    </row>
    <row r="570" spans="6:6" s="344" customFormat="1">
      <c r="F570" s="345"/>
    </row>
    <row r="571" spans="6:6" s="344" customFormat="1">
      <c r="F571" s="345"/>
    </row>
    <row r="572" spans="6:6" s="344" customFormat="1">
      <c r="F572" s="345"/>
    </row>
    <row r="573" spans="6:6" s="344" customFormat="1">
      <c r="F573" s="345"/>
    </row>
    <row r="574" spans="6:6" s="344" customFormat="1">
      <c r="F574" s="345"/>
    </row>
    <row r="575" spans="6:6" s="344" customFormat="1">
      <c r="F575" s="345"/>
    </row>
    <row r="576" spans="6:6" s="344" customFormat="1">
      <c r="F576" s="345"/>
    </row>
    <row r="577" spans="6:6" s="344" customFormat="1">
      <c r="F577" s="345"/>
    </row>
    <row r="578" spans="6:6" s="344" customFormat="1">
      <c r="F578" s="345"/>
    </row>
    <row r="579" spans="6:6" s="344" customFormat="1">
      <c r="F579" s="345"/>
    </row>
    <row r="580" spans="6:6" s="344" customFormat="1">
      <c r="F580" s="345"/>
    </row>
    <row r="581" spans="6:6" s="344" customFormat="1">
      <c r="F581" s="345"/>
    </row>
    <row r="582" spans="6:6" s="344" customFormat="1">
      <c r="F582" s="345"/>
    </row>
    <row r="583" spans="6:6" s="344" customFormat="1">
      <c r="F583" s="345"/>
    </row>
    <row r="584" spans="6:6" s="344" customFormat="1">
      <c r="F584" s="345"/>
    </row>
    <row r="585" spans="6:6" s="344" customFormat="1">
      <c r="F585" s="345"/>
    </row>
    <row r="586" spans="6:6" s="344" customFormat="1">
      <c r="F586" s="345"/>
    </row>
    <row r="587" spans="6:6" s="344" customFormat="1">
      <c r="F587" s="345"/>
    </row>
    <row r="588" spans="6:6" s="344" customFormat="1">
      <c r="F588" s="345"/>
    </row>
    <row r="589" spans="6:6" s="344" customFormat="1">
      <c r="F589" s="345"/>
    </row>
    <row r="590" spans="6:6" s="344" customFormat="1">
      <c r="F590" s="345"/>
    </row>
    <row r="591" spans="6:6" s="344" customFormat="1">
      <c r="F591" s="345"/>
    </row>
    <row r="592" spans="6:6" s="344" customFormat="1">
      <c r="F592" s="345"/>
    </row>
    <row r="593" spans="6:6" s="344" customFormat="1">
      <c r="F593" s="345"/>
    </row>
    <row r="594" spans="6:6" s="344" customFormat="1">
      <c r="F594" s="345"/>
    </row>
    <row r="595" spans="6:6" s="344" customFormat="1">
      <c r="F595" s="345"/>
    </row>
    <row r="596" spans="6:6" s="344" customFormat="1">
      <c r="F596" s="345"/>
    </row>
    <row r="597" spans="6:6" s="344" customFormat="1">
      <c r="F597" s="345"/>
    </row>
    <row r="598" spans="6:6" s="344" customFormat="1">
      <c r="F598" s="345"/>
    </row>
    <row r="599" spans="6:6" s="344" customFormat="1">
      <c r="F599" s="345"/>
    </row>
    <row r="600" spans="6:6" s="344" customFormat="1">
      <c r="F600" s="345"/>
    </row>
    <row r="601" spans="6:6" s="344" customFormat="1">
      <c r="F601" s="345"/>
    </row>
    <row r="602" spans="6:6" s="344" customFormat="1">
      <c r="F602" s="345"/>
    </row>
    <row r="603" spans="6:6" s="344" customFormat="1">
      <c r="F603" s="345"/>
    </row>
    <row r="604" spans="6:6" s="344" customFormat="1">
      <c r="F604" s="345"/>
    </row>
    <row r="605" spans="6:6" s="344" customFormat="1">
      <c r="F605" s="345"/>
    </row>
    <row r="606" spans="6:6" s="344" customFormat="1">
      <c r="F606" s="345"/>
    </row>
    <row r="607" spans="6:6" s="344" customFormat="1">
      <c r="F607" s="345"/>
    </row>
    <row r="608" spans="6:6" s="344" customFormat="1">
      <c r="F608" s="345"/>
    </row>
    <row r="609" spans="6:6" s="344" customFormat="1">
      <c r="F609" s="345"/>
    </row>
    <row r="610" spans="6:6" s="344" customFormat="1">
      <c r="F610" s="345"/>
    </row>
    <row r="611" spans="6:6" s="344" customFormat="1">
      <c r="F611" s="345"/>
    </row>
    <row r="612" spans="6:6" s="344" customFormat="1">
      <c r="F612" s="345"/>
    </row>
    <row r="613" spans="6:6" s="344" customFormat="1">
      <c r="F613" s="345"/>
    </row>
    <row r="614" spans="6:6" s="344" customFormat="1">
      <c r="F614" s="345"/>
    </row>
    <row r="615" spans="6:6" s="344" customFormat="1">
      <c r="F615" s="345"/>
    </row>
    <row r="616" spans="6:6" s="344" customFormat="1">
      <c r="F616" s="345"/>
    </row>
    <row r="617" spans="6:6" s="344" customFormat="1">
      <c r="F617" s="345"/>
    </row>
    <row r="618" spans="6:6" s="344" customFormat="1">
      <c r="F618" s="345"/>
    </row>
    <row r="619" spans="6:6" s="344" customFormat="1">
      <c r="F619" s="345"/>
    </row>
    <row r="620" spans="6:6" s="344" customFormat="1">
      <c r="F620" s="345"/>
    </row>
    <row r="621" spans="6:6" s="344" customFormat="1">
      <c r="F621" s="345"/>
    </row>
    <row r="622" spans="6:6" s="344" customFormat="1">
      <c r="F622" s="345"/>
    </row>
    <row r="623" spans="6:6" s="344" customFormat="1">
      <c r="F623" s="345"/>
    </row>
    <row r="624" spans="6:6" s="344" customFormat="1">
      <c r="F624" s="345"/>
    </row>
    <row r="625" spans="6:6" s="344" customFormat="1">
      <c r="F625" s="345"/>
    </row>
    <row r="626" spans="6:6" s="344" customFormat="1">
      <c r="F626" s="345"/>
    </row>
    <row r="627" spans="6:6" s="344" customFormat="1">
      <c r="F627" s="345"/>
    </row>
    <row r="628" spans="6:6" s="344" customFormat="1">
      <c r="F628" s="345"/>
    </row>
    <row r="629" spans="6:6" s="344" customFormat="1">
      <c r="F629" s="345"/>
    </row>
    <row r="630" spans="6:6" s="344" customFormat="1">
      <c r="F630" s="345"/>
    </row>
    <row r="631" spans="6:6" s="344" customFormat="1">
      <c r="F631" s="345"/>
    </row>
    <row r="632" spans="6:6" s="344" customFormat="1">
      <c r="F632" s="345"/>
    </row>
    <row r="633" spans="6:6" s="344" customFormat="1">
      <c r="F633" s="345"/>
    </row>
    <row r="634" spans="6:6" s="344" customFormat="1">
      <c r="F634" s="345"/>
    </row>
    <row r="635" spans="6:6" s="344" customFormat="1">
      <c r="F635" s="345"/>
    </row>
    <row r="636" spans="6:6" s="344" customFormat="1">
      <c r="F636" s="345"/>
    </row>
    <row r="637" spans="6:6" s="344" customFormat="1">
      <c r="F637" s="345"/>
    </row>
    <row r="638" spans="6:6" s="344" customFormat="1">
      <c r="F638" s="345"/>
    </row>
    <row r="639" spans="6:6" s="344" customFormat="1">
      <c r="F639" s="345"/>
    </row>
    <row r="640" spans="6:6" s="344" customFormat="1">
      <c r="F640" s="345"/>
    </row>
    <row r="641" spans="6:6" s="344" customFormat="1">
      <c r="F641" s="345"/>
    </row>
    <row r="642" spans="6:6" s="344" customFormat="1">
      <c r="F642" s="345"/>
    </row>
    <row r="643" spans="6:6" s="344" customFormat="1">
      <c r="F643" s="345"/>
    </row>
    <row r="644" spans="6:6" s="344" customFormat="1">
      <c r="F644" s="345"/>
    </row>
    <row r="645" spans="6:6" s="344" customFormat="1">
      <c r="F645" s="345"/>
    </row>
    <row r="646" spans="6:6" s="344" customFormat="1">
      <c r="F646" s="345"/>
    </row>
    <row r="647" spans="6:6" s="344" customFormat="1">
      <c r="F647" s="345"/>
    </row>
    <row r="648" spans="6:6" s="344" customFormat="1">
      <c r="F648" s="345"/>
    </row>
    <row r="649" spans="6:6" s="344" customFormat="1">
      <c r="F649" s="345"/>
    </row>
    <row r="650" spans="6:6" s="344" customFormat="1">
      <c r="F650" s="345"/>
    </row>
    <row r="651" spans="6:6" s="344" customFormat="1">
      <c r="F651" s="345"/>
    </row>
    <row r="652" spans="6:6" s="344" customFormat="1">
      <c r="F652" s="345"/>
    </row>
    <row r="653" spans="6:6" s="344" customFormat="1">
      <c r="F653" s="345"/>
    </row>
    <row r="654" spans="6:6" s="344" customFormat="1">
      <c r="F654" s="345"/>
    </row>
    <row r="655" spans="6:6" s="344" customFormat="1">
      <c r="F655" s="345"/>
    </row>
    <row r="656" spans="6:6" s="344" customFormat="1">
      <c r="F656" s="345"/>
    </row>
    <row r="657" spans="6:6" s="344" customFormat="1">
      <c r="F657" s="345"/>
    </row>
    <row r="658" spans="6:6" s="344" customFormat="1">
      <c r="F658" s="345"/>
    </row>
    <row r="659" spans="6:6" s="344" customFormat="1">
      <c r="F659" s="345"/>
    </row>
    <row r="660" spans="6:6" s="344" customFormat="1">
      <c r="F660" s="345"/>
    </row>
    <row r="661" spans="6:6" s="344" customFormat="1">
      <c r="F661" s="345"/>
    </row>
    <row r="662" spans="6:6" s="344" customFormat="1">
      <c r="F662" s="345"/>
    </row>
    <row r="663" spans="6:6" s="344" customFormat="1">
      <c r="F663" s="345"/>
    </row>
    <row r="664" spans="6:6" s="344" customFormat="1">
      <c r="F664" s="345"/>
    </row>
    <row r="665" spans="6:6" s="344" customFormat="1">
      <c r="F665" s="345"/>
    </row>
    <row r="666" spans="6:6" s="344" customFormat="1">
      <c r="F666" s="345"/>
    </row>
    <row r="667" spans="6:6" s="344" customFormat="1">
      <c r="F667" s="345"/>
    </row>
  </sheetData>
  <sheetProtection password="E105" sheet="1"/>
  <mergeCells count="11">
    <mergeCell ref="K16:K17"/>
    <mergeCell ref="F16:F17"/>
    <mergeCell ref="G16:G17"/>
    <mergeCell ref="H16:H17"/>
    <mergeCell ref="I16:I17"/>
    <mergeCell ref="J16:J17"/>
    <mergeCell ref="A16:A17"/>
    <mergeCell ref="B16:B17"/>
    <mergeCell ref="C16:C17"/>
    <mergeCell ref="D16:D17"/>
    <mergeCell ref="E16:E17"/>
  </mergeCells>
  <phoneticPr fontId="6" type="noConversion"/>
  <pageMargins left="0.7" right="0.7" top="0.75" bottom="0.75" header="0.3" footer="0.3"/>
  <pageSetup paperSize="5" scale="37" orientation="portrait" verticalDpi="200" r:id="rId1"/>
  <headerFooter alignWithMargins="0"/>
  <rowBreaks count="3" manualBreakCount="3">
    <brk id="124" max="16383" man="1"/>
    <brk id="253" max="16383" man="1"/>
    <brk id="326" max="16383" man="1"/>
  </rowBreaks>
  <colBreaks count="1" manualBreakCount="1">
    <brk id="11" max="1048575" man="1"/>
  </colBreaks>
  <ignoredErrors>
    <ignoredError sqref="J211:K212 J215:K217 J227:K231 J266:K266 J267 J281:K281 J273 J288:K288 J284 J291 K126 K169 J213:K213 K235:K236 K226" unlockedFormula="1"/>
    <ignoredError sqref="J33:K33 J35:K35 J37:K37 J55:K55 K60 J61:K61 J63 J65 J69:K72 J78:K91 K94 J95:K96 K101:K102 J102:J104 K104 J110:K111 K118 J119:K122 J141:K141 K145 J148:K156 J164:K164 J174:K174 K181 J182:K186 J191:K196 K199 J201:K207 J258:K258 J260:K260 K296 J297:K300 K34 K62:K65 J43:K45 J147:K147 J131:K131 J46:K46 J73:K75 J97:K97 J112:K113 J304:K309 J311:K312 J314:K318 J320:K320 J321:K322 J325:K326 J123:K123 J157:K157 J175:K177 J302:K303 J146:K146 J114:K114 J167 J218:K218 J222 J224 J232:K232 K241 K250 J252:K252 K259 K261 J319:K319 J26:K26" formula="1"/>
    <ignoredError sqref="J124:K124 J214:K214 K239 J244:K245 K267 J268:K269 K273 J274:K280 K284 J285:K287 K291 J292:K293 J242:K242 J253:K253 J251:K251 J250 J246:K249 K167" formula="1" unlockedFormula="1"/>
  </ignoredErrors>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A1:BH328"/>
  <sheetViews>
    <sheetView showGridLines="0" topLeftCell="F1" zoomScaleNormal="100" workbookViewId="0">
      <selection activeCell="F9" sqref="F9"/>
    </sheetView>
  </sheetViews>
  <sheetFormatPr baseColWidth="10" defaultColWidth="9.140625" defaultRowHeight="15"/>
  <cols>
    <col min="1" max="1" width="5" style="86" customWidth="1"/>
    <col min="2" max="2" width="6.5703125" style="86" customWidth="1"/>
    <col min="3" max="3" width="6.42578125" style="86" customWidth="1"/>
    <col min="4" max="4" width="6.5703125" style="86" customWidth="1"/>
    <col min="5" max="5" width="5.5703125" style="86" customWidth="1"/>
    <col min="6" max="6" width="71.28515625" style="86" customWidth="1"/>
    <col min="7" max="7" width="17" style="86" customWidth="1"/>
    <col min="8" max="8" width="16.5703125" style="86" customWidth="1"/>
    <col min="9" max="9" width="14.85546875" style="86" customWidth="1"/>
    <col min="10" max="10" width="15.5703125" style="86" customWidth="1"/>
    <col min="11" max="11" width="9.140625" style="87" customWidth="1"/>
    <col min="12" max="16384" width="9.140625" style="3"/>
  </cols>
  <sheetData>
    <row r="1" spans="1:60" customFormat="1">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75">
      <c r="C2" s="28"/>
      <c r="D2" s="1"/>
      <c r="E2" s="86"/>
      <c r="F2" s="119" t="str">
        <f>'Formulario PPGR1'!G2</f>
        <v>Servicio Nacional de Salud</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c r="C3" s="28"/>
      <c r="D3" s="1"/>
      <c r="E3" s="86"/>
      <c r="F3" s="120" t="str">
        <f>'Formulario PPGR1'!G3</f>
        <v>Dirección de Planificación y Desarrollo</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c r="C4" s="28"/>
      <c r="D4" s="1"/>
      <c r="E4" s="86"/>
      <c r="F4" s="121" t="str">
        <f>'Formulario PPGR1'!G4</f>
        <v xml:space="preserve">Plan Operativo Anual </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c r="C5" s="28"/>
      <c r="D5" s="1"/>
      <c r="E5" s="86"/>
      <c r="F5" s="121" t="s">
        <v>2773</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c r="C6" s="1"/>
      <c r="D6" s="1"/>
      <c r="E6" s="86"/>
      <c r="F6" s="121" t="str">
        <f>'Formulario PPGR1'!$M$3</f>
        <v>SNS - Dirección Central</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c r="A8" s="71" t="s">
        <v>2527</v>
      </c>
      <c r="B8" s="72"/>
      <c r="C8" s="72"/>
      <c r="D8" s="72"/>
      <c r="E8" s="72"/>
      <c r="F8" s="72"/>
      <c r="G8" s="72"/>
      <c r="H8" s="72"/>
      <c r="I8" s="72"/>
      <c r="J8" s="72"/>
      <c r="K8" s="73"/>
    </row>
    <row r="9" spans="1:60" ht="12.75">
      <c r="A9" s="74" t="s">
        <v>2774</v>
      </c>
      <c r="B9" s="75"/>
      <c r="C9" s="75"/>
      <c r="D9" s="75"/>
      <c r="E9" s="75"/>
      <c r="F9" s="75"/>
      <c r="G9" s="336">
        <f>+'Formulario PPGR6'!F16</f>
        <v>0</v>
      </c>
      <c r="H9" s="76"/>
      <c r="I9" s="76"/>
      <c r="J9" s="76"/>
      <c r="K9" s="77"/>
    </row>
    <row r="10" spans="1:60" ht="12.75">
      <c r="A10" s="74" t="s">
        <v>2775</v>
      </c>
      <c r="B10" s="75"/>
      <c r="C10" s="75"/>
      <c r="D10" s="75"/>
      <c r="E10" s="75"/>
      <c r="F10" s="75"/>
      <c r="G10" s="336">
        <f>+'Formulario PPGR6'!F23</f>
        <v>0</v>
      </c>
      <c r="H10" s="76"/>
      <c r="I10" s="76"/>
      <c r="J10" s="76"/>
      <c r="K10" s="77"/>
    </row>
    <row r="11" spans="1:60" ht="12.75">
      <c r="A11" s="74" t="s">
        <v>2776</v>
      </c>
      <c r="B11" s="75"/>
      <c r="C11" s="75"/>
      <c r="D11" s="75"/>
      <c r="E11" s="75"/>
      <c r="F11" s="75"/>
      <c r="G11" s="336">
        <f>+'Formulario PPGR6'!F15</f>
        <v>0</v>
      </c>
      <c r="H11" s="76"/>
      <c r="I11" s="76"/>
      <c r="J11" s="76"/>
      <c r="K11" s="77"/>
    </row>
    <row r="12" spans="1:60" ht="12.75">
      <c r="A12" s="74" t="s">
        <v>2777</v>
      </c>
      <c r="B12" s="75"/>
      <c r="C12" s="75"/>
      <c r="D12" s="75"/>
      <c r="E12" s="75"/>
      <c r="F12" s="75"/>
      <c r="G12" s="336">
        <f>'Formulario PPGR6'!F11+'Formulario PPGR6'!F17+'Formulario PPGR6'!F21+'Formulario PPGR6'!F22</f>
        <v>0</v>
      </c>
      <c r="H12" s="76"/>
      <c r="I12" s="76"/>
      <c r="J12" s="76"/>
      <c r="K12" s="77"/>
    </row>
    <row r="13" spans="1:60" ht="12.75">
      <c r="A13" s="78" t="s">
        <v>2778</v>
      </c>
      <c r="B13" s="75"/>
      <c r="C13" s="75"/>
      <c r="D13" s="75"/>
      <c r="E13" s="75"/>
      <c r="F13" s="75"/>
      <c r="G13" s="334">
        <f>+'Formulario PPGR6'!F18</f>
        <v>0</v>
      </c>
      <c r="H13" s="76"/>
      <c r="I13" s="76"/>
      <c r="J13" s="76"/>
      <c r="K13" s="77"/>
    </row>
    <row r="14" spans="1:60" ht="13.5" thickBot="1">
      <c r="A14" s="79" t="s">
        <v>2779</v>
      </c>
      <c r="B14" s="80"/>
      <c r="C14" s="80"/>
      <c r="D14" s="80"/>
      <c r="E14" s="80"/>
      <c r="F14" s="80"/>
      <c r="G14" s="335">
        <f>SUM(G9:G13)</f>
        <v>0</v>
      </c>
      <c r="H14" s="81"/>
      <c r="I14" s="81"/>
      <c r="J14" s="81"/>
      <c r="K14" s="82"/>
    </row>
    <row r="15" spans="1:60" ht="15.75" customHeight="1" thickTop="1">
      <c r="A15" s="83" t="s">
        <v>2532</v>
      </c>
      <c r="B15" s="84"/>
      <c r="C15" s="84"/>
      <c r="D15" s="84"/>
      <c r="E15" s="84"/>
      <c r="F15" s="84"/>
      <c r="G15" s="84"/>
      <c r="H15" s="84"/>
      <c r="I15" s="84"/>
      <c r="J15" s="84"/>
      <c r="K15" s="85"/>
    </row>
    <row r="16" spans="1:60" ht="19.5" customHeight="1">
      <c r="A16" s="700" t="s">
        <v>2533</v>
      </c>
      <c r="B16" s="700" t="s">
        <v>2534</v>
      </c>
      <c r="C16" s="700" t="s">
        <v>2494</v>
      </c>
      <c r="D16" s="700" t="s">
        <v>2535</v>
      </c>
      <c r="E16" s="700" t="s">
        <v>2495</v>
      </c>
      <c r="F16" s="701" t="s">
        <v>2536</v>
      </c>
      <c r="G16" s="697" t="s">
        <v>2780</v>
      </c>
      <c r="H16" s="698"/>
      <c r="I16" s="699"/>
      <c r="J16" s="695" t="s">
        <v>2540</v>
      </c>
      <c r="K16" s="695" t="s">
        <v>2498</v>
      </c>
    </row>
    <row r="17" spans="1:11" ht="44.25" customHeight="1">
      <c r="A17" s="700"/>
      <c r="B17" s="700"/>
      <c r="C17" s="700"/>
      <c r="D17" s="700"/>
      <c r="E17" s="700"/>
      <c r="F17" s="702"/>
      <c r="G17" s="88" t="s">
        <v>2781</v>
      </c>
      <c r="H17" s="88" t="s">
        <v>2782</v>
      </c>
      <c r="I17" s="88" t="s">
        <v>2783</v>
      </c>
      <c r="J17" s="696"/>
      <c r="K17" s="696"/>
    </row>
    <row r="18" spans="1:11" ht="12.75">
      <c r="A18" s="29">
        <v>2</v>
      </c>
      <c r="B18" s="30"/>
      <c r="C18" s="30"/>
      <c r="D18" s="30"/>
      <c r="E18" s="30"/>
      <c r="F18" s="31" t="s">
        <v>2541</v>
      </c>
      <c r="G18" s="32">
        <f>+G19+G67+G171+G255+G272+G325</f>
        <v>0</v>
      </c>
      <c r="H18" s="32">
        <f>+H19+H67+H171+H255+H272+H325</f>
        <v>0</v>
      </c>
      <c r="I18" s="32">
        <f>+I19+I67+I171+I255+I272+I325</f>
        <v>0</v>
      </c>
      <c r="J18" s="32">
        <f>+J19+J67+J171+J255+J272+J325</f>
        <v>0</v>
      </c>
      <c r="K18" s="32">
        <f>+K19+K67+K171+K255+K272+K325</f>
        <v>0</v>
      </c>
    </row>
    <row r="19" spans="1:11" ht="12.75">
      <c r="A19" s="33">
        <v>2</v>
      </c>
      <c r="B19" s="34">
        <v>1</v>
      </c>
      <c r="C19" s="35"/>
      <c r="D19" s="35"/>
      <c r="E19" s="35"/>
      <c r="F19" s="36" t="s">
        <v>2542</v>
      </c>
      <c r="G19" s="37">
        <f>+G20+G42+G54+G58</f>
        <v>0</v>
      </c>
      <c r="H19" s="37">
        <f>+H20+H42+H54+H58</f>
        <v>0</v>
      </c>
      <c r="I19" s="37">
        <f>+I20+I42+I54+I58</f>
        <v>0</v>
      </c>
      <c r="J19" s="37">
        <f>+J20+J42+J54+J58</f>
        <v>0</v>
      </c>
      <c r="K19" s="37">
        <f>+K20+K42+K54+K58</f>
        <v>0</v>
      </c>
    </row>
    <row r="20" spans="1:11" ht="12.75">
      <c r="A20" s="39">
        <v>2</v>
      </c>
      <c r="B20" s="40">
        <v>1</v>
      </c>
      <c r="C20" s="40">
        <v>1</v>
      </c>
      <c r="D20" s="40"/>
      <c r="E20" s="40"/>
      <c r="F20" s="41" t="s">
        <v>2543</v>
      </c>
      <c r="G20" s="42">
        <f>+G21+G26+G33+G35+G37</f>
        <v>0</v>
      </c>
      <c r="H20" s="42">
        <f>+H21+H26+H33+H35+H37</f>
        <v>0</v>
      </c>
      <c r="I20" s="42">
        <f>+I21+I26+I33+I35+I37</f>
        <v>0</v>
      </c>
      <c r="J20" s="42">
        <f>+J21+J26+J33+J35+J37</f>
        <v>0</v>
      </c>
      <c r="K20" s="42">
        <f>+K21+K26+K33+K35+K37</f>
        <v>0</v>
      </c>
    </row>
    <row r="21" spans="1:11" ht="12.75">
      <c r="A21" s="44">
        <v>2</v>
      </c>
      <c r="B21" s="45">
        <v>1</v>
      </c>
      <c r="C21" s="45">
        <v>1</v>
      </c>
      <c r="D21" s="45">
        <v>1</v>
      </c>
      <c r="E21" s="45"/>
      <c r="F21" s="46" t="s">
        <v>2544</v>
      </c>
      <c r="G21" s="47">
        <f>SUM(G22:G25)</f>
        <v>0</v>
      </c>
      <c r="H21" s="47">
        <f>SUM(H22:H25)</f>
        <v>0</v>
      </c>
      <c r="I21" s="47">
        <f>SUM(I22:I25)</f>
        <v>0</v>
      </c>
      <c r="J21" s="47">
        <f>SUM(J22:J25)</f>
        <v>0</v>
      </c>
      <c r="K21" s="48">
        <f>SUM(K22:K25)</f>
        <v>0</v>
      </c>
    </row>
    <row r="22" spans="1:11" ht="12.75">
      <c r="A22" s="49">
        <v>2</v>
      </c>
      <c r="B22" s="50">
        <v>1</v>
      </c>
      <c r="C22" s="50">
        <v>1</v>
      </c>
      <c r="D22" s="50">
        <v>1</v>
      </c>
      <c r="E22" s="50" t="s">
        <v>2545</v>
      </c>
      <c r="F22" s="51" t="s">
        <v>2546</v>
      </c>
      <c r="G22" s="52"/>
      <c r="H22" s="52"/>
      <c r="I22" s="52"/>
      <c r="J22" s="95">
        <f>SUBTOTAL(9,G22:I22)</f>
        <v>0</v>
      </c>
      <c r="K22" s="96" t="str">
        <f>IFERROR(J22/$J$18*100,"0.00")</f>
        <v>0.00</v>
      </c>
    </row>
    <row r="23" spans="1:11" ht="12.75">
      <c r="A23" s="49">
        <v>2</v>
      </c>
      <c r="B23" s="50">
        <v>1</v>
      </c>
      <c r="C23" s="50">
        <v>1</v>
      </c>
      <c r="D23" s="50">
        <v>1</v>
      </c>
      <c r="E23" s="50" t="s">
        <v>2547</v>
      </c>
      <c r="F23" s="53" t="s">
        <v>2548</v>
      </c>
      <c r="G23" s="52"/>
      <c r="H23" s="52"/>
      <c r="I23" s="52"/>
      <c r="J23" s="95">
        <f>SUBTOTAL(9,G23:I23)</f>
        <v>0</v>
      </c>
      <c r="K23" s="96" t="str">
        <f>IFERROR(J23/$J$18*100,"0.00")</f>
        <v>0.00</v>
      </c>
    </row>
    <row r="24" spans="1:11" ht="12.75">
      <c r="A24" s="49">
        <v>2</v>
      </c>
      <c r="B24" s="50">
        <v>1</v>
      </c>
      <c r="C24" s="50">
        <v>1</v>
      </c>
      <c r="D24" s="50">
        <v>1</v>
      </c>
      <c r="E24" s="50" t="s">
        <v>2549</v>
      </c>
      <c r="F24" s="53" t="s">
        <v>2550</v>
      </c>
      <c r="G24" s="52"/>
      <c r="H24" s="52"/>
      <c r="I24" s="52"/>
      <c r="J24" s="95">
        <f>SUBTOTAL(9,G24:I24)</f>
        <v>0</v>
      </c>
      <c r="K24" s="96" t="str">
        <f>IFERROR(J24/$J$18*100,"0.00")</f>
        <v>0.00</v>
      </c>
    </row>
    <row r="25" spans="1:11" ht="12.75">
      <c r="A25" s="49">
        <v>2</v>
      </c>
      <c r="B25" s="50">
        <v>1</v>
      </c>
      <c r="C25" s="50">
        <v>1</v>
      </c>
      <c r="D25" s="50">
        <v>1</v>
      </c>
      <c r="E25" s="50" t="s">
        <v>2551</v>
      </c>
      <c r="F25" s="53" t="s">
        <v>2552</v>
      </c>
      <c r="G25" s="52"/>
      <c r="H25" s="52"/>
      <c r="I25" s="52"/>
      <c r="J25" s="95">
        <f>SUBTOTAL(9,G25:I25)</f>
        <v>0</v>
      </c>
      <c r="K25" s="96" t="str">
        <f>IFERROR(J25/$J$18*100,"0.00")</f>
        <v>0.00</v>
      </c>
    </row>
    <row r="26" spans="1:11" ht="12.75">
      <c r="A26" s="44">
        <v>2</v>
      </c>
      <c r="B26" s="45">
        <v>1</v>
      </c>
      <c r="C26" s="45">
        <v>1</v>
      </c>
      <c r="D26" s="45">
        <v>2</v>
      </c>
      <c r="E26" s="45"/>
      <c r="F26" s="46" t="s">
        <v>2553</v>
      </c>
      <c r="G26" s="47">
        <f>SUM(G27:G32)</f>
        <v>0</v>
      </c>
      <c r="H26" s="47">
        <f>SUM(H27:H32)</f>
        <v>0</v>
      </c>
      <c r="I26" s="47">
        <f>SUM(I27:I32)</f>
        <v>0</v>
      </c>
      <c r="J26" s="47">
        <f>SUM(J27:J32)</f>
        <v>0</v>
      </c>
      <c r="K26" s="48">
        <f>SUM(K27:K32)</f>
        <v>0</v>
      </c>
    </row>
    <row r="27" spans="1:11" ht="12.75">
      <c r="A27" s="49">
        <v>2</v>
      </c>
      <c r="B27" s="50">
        <v>1</v>
      </c>
      <c r="C27" s="50">
        <v>1</v>
      </c>
      <c r="D27" s="50">
        <v>2</v>
      </c>
      <c r="E27" s="50" t="s">
        <v>2554</v>
      </c>
      <c r="F27" s="53" t="s">
        <v>2555</v>
      </c>
      <c r="G27" s="52"/>
      <c r="H27" s="52"/>
      <c r="I27" s="52"/>
      <c r="J27" s="95">
        <f t="shared" ref="J27:J32" si="0">SUBTOTAL(9,G27:I27)</f>
        <v>0</v>
      </c>
      <c r="K27" s="96" t="str">
        <f t="shared" ref="K27:K32" si="1">IFERROR(J27/$J$18*100,"0.00")</f>
        <v>0.00</v>
      </c>
    </row>
    <row r="28" spans="1:11" ht="12.75">
      <c r="A28" s="49">
        <v>2</v>
      </c>
      <c r="B28" s="50">
        <v>1</v>
      </c>
      <c r="C28" s="50">
        <v>1</v>
      </c>
      <c r="D28" s="50">
        <v>2</v>
      </c>
      <c r="E28" s="50" t="s">
        <v>2549</v>
      </c>
      <c r="F28" s="53" t="s">
        <v>2556</v>
      </c>
      <c r="G28" s="52"/>
      <c r="H28" s="52"/>
      <c r="I28" s="52"/>
      <c r="J28" s="95">
        <f t="shared" si="0"/>
        <v>0</v>
      </c>
      <c r="K28" s="96" t="str">
        <f t="shared" si="1"/>
        <v>0.00</v>
      </c>
    </row>
    <row r="29" spans="1:11" ht="12.75">
      <c r="A29" s="49">
        <v>2</v>
      </c>
      <c r="B29" s="50">
        <v>1</v>
      </c>
      <c r="C29" s="50">
        <v>1</v>
      </c>
      <c r="D29" s="50">
        <v>2</v>
      </c>
      <c r="E29" s="50" t="s">
        <v>2551</v>
      </c>
      <c r="F29" s="53" t="s">
        <v>2557</v>
      </c>
      <c r="G29" s="52"/>
      <c r="H29" s="52"/>
      <c r="I29" s="52"/>
      <c r="J29" s="95">
        <f t="shared" si="0"/>
        <v>0</v>
      </c>
      <c r="K29" s="96" t="str">
        <f t="shared" si="1"/>
        <v>0.00</v>
      </c>
    </row>
    <row r="30" spans="1:11" s="333" customFormat="1" ht="12.75">
      <c r="A30" s="49">
        <v>2</v>
      </c>
      <c r="B30" s="50">
        <v>1</v>
      </c>
      <c r="C30" s="50">
        <v>1</v>
      </c>
      <c r="D30" s="50">
        <v>2</v>
      </c>
      <c r="E30" s="50" t="s">
        <v>2558</v>
      </c>
      <c r="F30" s="53" t="s">
        <v>2559</v>
      </c>
      <c r="G30" s="52"/>
      <c r="H30" s="52"/>
      <c r="I30" s="52"/>
      <c r="J30" s="95">
        <f t="shared" si="0"/>
        <v>0</v>
      </c>
      <c r="K30" s="96" t="str">
        <f t="shared" si="1"/>
        <v>0.00</v>
      </c>
    </row>
    <row r="31" spans="1:11" s="333" customFormat="1" ht="12.75">
      <c r="A31" s="49">
        <v>2</v>
      </c>
      <c r="B31" s="50">
        <v>1</v>
      </c>
      <c r="C31" s="50">
        <v>1</v>
      </c>
      <c r="D31" s="50">
        <v>2</v>
      </c>
      <c r="E31" s="50" t="s">
        <v>2560</v>
      </c>
      <c r="F31" s="53" t="s">
        <v>2561</v>
      </c>
      <c r="G31" s="52"/>
      <c r="H31" s="52"/>
      <c r="I31" s="52"/>
      <c r="J31" s="95">
        <f t="shared" si="0"/>
        <v>0</v>
      </c>
      <c r="K31" s="96" t="str">
        <f t="shared" si="1"/>
        <v>0.00</v>
      </c>
    </row>
    <row r="32" spans="1:11" ht="12.75">
      <c r="A32" s="49">
        <v>2</v>
      </c>
      <c r="B32" s="50">
        <v>1</v>
      </c>
      <c r="C32" s="50">
        <v>1</v>
      </c>
      <c r="D32" s="50">
        <v>2</v>
      </c>
      <c r="E32" s="50" t="s">
        <v>2562</v>
      </c>
      <c r="F32" s="53" t="s">
        <v>2563</v>
      </c>
      <c r="G32" s="52"/>
      <c r="H32" s="52"/>
      <c r="I32" s="52"/>
      <c r="J32" s="95">
        <f t="shared" si="0"/>
        <v>0</v>
      </c>
      <c r="K32" s="96" t="str">
        <f t="shared" si="1"/>
        <v>0.00</v>
      </c>
    </row>
    <row r="33" spans="1:11" ht="12.75">
      <c r="A33" s="44">
        <v>2</v>
      </c>
      <c r="B33" s="45">
        <v>1</v>
      </c>
      <c r="C33" s="45">
        <v>1</v>
      </c>
      <c r="D33" s="45">
        <v>3</v>
      </c>
      <c r="E33" s="45"/>
      <c r="F33" s="46" t="s">
        <v>2564</v>
      </c>
      <c r="G33" s="47">
        <f>G34</f>
        <v>0</v>
      </c>
      <c r="H33" s="47">
        <f>H34</f>
        <v>0</v>
      </c>
      <c r="I33" s="47">
        <f>I34</f>
        <v>0</v>
      </c>
      <c r="J33" s="47">
        <f>J34</f>
        <v>0</v>
      </c>
      <c r="K33" s="48" t="str">
        <f>K34</f>
        <v>0.00</v>
      </c>
    </row>
    <row r="34" spans="1:11" ht="12.75">
      <c r="A34" s="49">
        <v>2</v>
      </c>
      <c r="B34" s="50">
        <v>1</v>
      </c>
      <c r="C34" s="50">
        <v>1</v>
      </c>
      <c r="D34" s="50">
        <v>3</v>
      </c>
      <c r="E34" s="50" t="s">
        <v>2545</v>
      </c>
      <c r="F34" s="53" t="s">
        <v>2564</v>
      </c>
      <c r="G34" s="52"/>
      <c r="H34" s="52"/>
      <c r="I34" s="52"/>
      <c r="J34" s="95">
        <f>SUBTOTAL(9,G34:I34)</f>
        <v>0</v>
      </c>
      <c r="K34" s="96" t="str">
        <f>IFERROR(J34/$J$18*100,"0.00")</f>
        <v>0.00</v>
      </c>
    </row>
    <row r="35" spans="1:11" ht="12.75">
      <c r="A35" s="44">
        <v>2</v>
      </c>
      <c r="B35" s="45">
        <v>1</v>
      </c>
      <c r="C35" s="45">
        <v>1</v>
      </c>
      <c r="D35" s="45">
        <v>4</v>
      </c>
      <c r="E35" s="45"/>
      <c r="F35" s="46" t="s">
        <v>2565</v>
      </c>
      <c r="G35" s="47">
        <f>G36</f>
        <v>0</v>
      </c>
      <c r="H35" s="47">
        <f>H36</f>
        <v>0</v>
      </c>
      <c r="I35" s="47">
        <f>I36</f>
        <v>0</v>
      </c>
      <c r="J35" s="47">
        <f>J36</f>
        <v>0</v>
      </c>
      <c r="K35" s="48" t="str">
        <f>K36</f>
        <v>0.00</v>
      </c>
    </row>
    <row r="36" spans="1:11" ht="12.75">
      <c r="A36" s="49">
        <v>2</v>
      </c>
      <c r="B36" s="50">
        <v>1</v>
      </c>
      <c r="C36" s="50">
        <v>1</v>
      </c>
      <c r="D36" s="50">
        <v>4</v>
      </c>
      <c r="E36" s="50" t="s">
        <v>2545</v>
      </c>
      <c r="F36" s="53" t="s">
        <v>2565</v>
      </c>
      <c r="G36" s="52"/>
      <c r="H36" s="52"/>
      <c r="I36" s="52"/>
      <c r="J36" s="95">
        <f>SUBTOTAL(9,G36:I36)</f>
        <v>0</v>
      </c>
      <c r="K36" s="96" t="str">
        <f>IFERROR(J36/$J$18*100,"0.00")</f>
        <v>0.00</v>
      </c>
    </row>
    <row r="37" spans="1:11" ht="12.75">
      <c r="A37" s="44">
        <v>2</v>
      </c>
      <c r="B37" s="45">
        <v>1</v>
      </c>
      <c r="C37" s="45">
        <v>1</v>
      </c>
      <c r="D37" s="45">
        <v>5</v>
      </c>
      <c r="E37" s="45"/>
      <c r="F37" s="46" t="s">
        <v>2566</v>
      </c>
      <c r="G37" s="47">
        <f>SUM(G38:G41)</f>
        <v>0</v>
      </c>
      <c r="H37" s="47">
        <f>SUM(H38:H41)</f>
        <v>0</v>
      </c>
      <c r="I37" s="47">
        <f>SUM(I38:I41)</f>
        <v>0</v>
      </c>
      <c r="J37" s="47">
        <f>SUM(J38:J41)</f>
        <v>0</v>
      </c>
      <c r="K37" s="48">
        <f>SUM(K38:K41)</f>
        <v>0</v>
      </c>
    </row>
    <row r="38" spans="1:11" ht="12.75">
      <c r="A38" s="49">
        <v>2</v>
      </c>
      <c r="B38" s="50">
        <v>1</v>
      </c>
      <c r="C38" s="50">
        <v>1</v>
      </c>
      <c r="D38" s="50">
        <v>5</v>
      </c>
      <c r="E38" s="50" t="s">
        <v>2545</v>
      </c>
      <c r="F38" s="54" t="s">
        <v>2566</v>
      </c>
      <c r="G38" s="52"/>
      <c r="H38" s="52"/>
      <c r="I38" s="52"/>
      <c r="J38" s="95">
        <f>SUBTOTAL(9,G38:I38)</f>
        <v>0</v>
      </c>
      <c r="K38" s="96" t="str">
        <f>IFERROR(J38/$J$18*100,"0.00")</f>
        <v>0.00</v>
      </c>
    </row>
    <row r="39" spans="1:11" ht="12.75">
      <c r="A39" s="49">
        <v>2</v>
      </c>
      <c r="B39" s="50">
        <v>1</v>
      </c>
      <c r="C39" s="50">
        <v>1</v>
      </c>
      <c r="D39" s="50">
        <v>5</v>
      </c>
      <c r="E39" s="50" t="s">
        <v>2547</v>
      </c>
      <c r="F39" s="53" t="s">
        <v>2567</v>
      </c>
      <c r="G39" s="52"/>
      <c r="H39" s="52"/>
      <c r="I39" s="52"/>
      <c r="J39" s="95">
        <f>SUBTOTAL(9,G39:I39)</f>
        <v>0</v>
      </c>
      <c r="K39" s="96" t="str">
        <f>IFERROR(J39/$J$18*100,"0.00")</f>
        <v>0.00</v>
      </c>
    </row>
    <row r="40" spans="1:11" ht="12.75">
      <c r="A40" s="49">
        <v>2</v>
      </c>
      <c r="B40" s="50">
        <v>1</v>
      </c>
      <c r="C40" s="50">
        <v>1</v>
      </c>
      <c r="D40" s="50">
        <v>5</v>
      </c>
      <c r="E40" s="50" t="s">
        <v>2554</v>
      </c>
      <c r="F40" s="53" t="s">
        <v>2568</v>
      </c>
      <c r="G40" s="52"/>
      <c r="H40" s="52"/>
      <c r="I40" s="52"/>
      <c r="J40" s="95">
        <f>SUBTOTAL(9,G40:I40)</f>
        <v>0</v>
      </c>
      <c r="K40" s="96" t="str">
        <f>IFERROR(J40/$J$18*100,"0.00")</f>
        <v>0.00</v>
      </c>
    </row>
    <row r="41" spans="1:11" ht="12.75">
      <c r="A41" s="49">
        <v>2</v>
      </c>
      <c r="B41" s="50">
        <v>1</v>
      </c>
      <c r="C41" s="50">
        <v>1</v>
      </c>
      <c r="D41" s="50">
        <v>5</v>
      </c>
      <c r="E41" s="50" t="s">
        <v>2569</v>
      </c>
      <c r="F41" s="53" t="s">
        <v>2570</v>
      </c>
      <c r="G41" s="52"/>
      <c r="H41" s="52"/>
      <c r="I41" s="52"/>
      <c r="J41" s="95">
        <f>SUBTOTAL(9,G41:I41)</f>
        <v>0</v>
      </c>
      <c r="K41" s="96" t="str">
        <f>IFERROR(J41/$J$18*100,"0.00")</f>
        <v>0.00</v>
      </c>
    </row>
    <row r="42" spans="1:11" ht="12.75">
      <c r="A42" s="39">
        <v>2</v>
      </c>
      <c r="B42" s="40">
        <v>1</v>
      </c>
      <c r="C42" s="40">
        <v>2</v>
      </c>
      <c r="D42" s="40"/>
      <c r="E42" s="40"/>
      <c r="F42" s="41" t="s">
        <v>2571</v>
      </c>
      <c r="G42" s="42">
        <f>+G43+G45</f>
        <v>0</v>
      </c>
      <c r="H42" s="42">
        <f>+H43+H45</f>
        <v>0</v>
      </c>
      <c r="I42" s="42">
        <f>+I43+I45</f>
        <v>0</v>
      </c>
      <c r="J42" s="42">
        <f>+J43+J45</f>
        <v>0</v>
      </c>
      <c r="K42" s="42">
        <f>+K43+K45</f>
        <v>0</v>
      </c>
    </row>
    <row r="43" spans="1:11" ht="12.75">
      <c r="A43" s="44">
        <v>2</v>
      </c>
      <c r="B43" s="45">
        <v>1</v>
      </c>
      <c r="C43" s="45">
        <v>2</v>
      </c>
      <c r="D43" s="45">
        <v>1</v>
      </c>
      <c r="E43" s="45"/>
      <c r="F43" s="46" t="s">
        <v>2572</v>
      </c>
      <c r="G43" s="47">
        <f>G44</f>
        <v>0</v>
      </c>
      <c r="H43" s="47">
        <f>H44</f>
        <v>0</v>
      </c>
      <c r="I43" s="47">
        <f>I44</f>
        <v>0</v>
      </c>
      <c r="J43" s="47">
        <f>J44</f>
        <v>0</v>
      </c>
      <c r="K43" s="48" t="str">
        <f>K44</f>
        <v>0.00</v>
      </c>
    </row>
    <row r="44" spans="1:11" ht="12.75">
      <c r="A44" s="49">
        <v>2</v>
      </c>
      <c r="B44" s="50">
        <v>1</v>
      </c>
      <c r="C44" s="50">
        <v>2</v>
      </c>
      <c r="D44" s="50">
        <v>1</v>
      </c>
      <c r="E44" s="50" t="s">
        <v>2545</v>
      </c>
      <c r="F44" s="53" t="s">
        <v>2572</v>
      </c>
      <c r="G44" s="52"/>
      <c r="H44" s="52"/>
      <c r="I44" s="52"/>
      <c r="J44" s="95">
        <f>SUBTOTAL(9,G44:I44)</f>
        <v>0</v>
      </c>
      <c r="K44" s="96" t="str">
        <f>IFERROR(J44/$J$18*100,"0.00")</f>
        <v>0.00</v>
      </c>
    </row>
    <row r="45" spans="1:11" ht="12.75">
      <c r="A45" s="44">
        <v>2</v>
      </c>
      <c r="B45" s="45">
        <v>1</v>
      </c>
      <c r="C45" s="45">
        <v>2</v>
      </c>
      <c r="D45" s="45">
        <v>2</v>
      </c>
      <c r="E45" s="45"/>
      <c r="F45" s="46" t="s">
        <v>2573</v>
      </c>
      <c r="G45" s="47">
        <f>SUM(G46:G53)</f>
        <v>0</v>
      </c>
      <c r="H45" s="47">
        <f>SUM(H46:H53)</f>
        <v>0</v>
      </c>
      <c r="I45" s="47">
        <f>SUM(I46:I53)</f>
        <v>0</v>
      </c>
      <c r="J45" s="47">
        <f>SUM(J46:J53)</f>
        <v>0</v>
      </c>
      <c r="K45" s="48">
        <f>SUM(K46:K53)</f>
        <v>0</v>
      </c>
    </row>
    <row r="46" spans="1:11" ht="12.75">
      <c r="A46" s="49">
        <v>2</v>
      </c>
      <c r="B46" s="50">
        <v>1</v>
      </c>
      <c r="C46" s="50">
        <v>2</v>
      </c>
      <c r="D46" s="50">
        <v>2</v>
      </c>
      <c r="E46" s="50" t="s">
        <v>2554</v>
      </c>
      <c r="F46" s="55" t="s">
        <v>2574</v>
      </c>
      <c r="G46" s="52"/>
      <c r="H46" s="52"/>
      <c r="I46" s="52"/>
      <c r="J46" s="95">
        <f t="shared" ref="J46:J53" si="2">SUBTOTAL(9,G46:I46)</f>
        <v>0</v>
      </c>
      <c r="K46" s="96" t="str">
        <f t="shared" ref="K46:K53" si="3">IFERROR(J46/$J$18*100,"0.00")</f>
        <v>0.00</v>
      </c>
    </row>
    <row r="47" spans="1:11" ht="12.75">
      <c r="A47" s="49">
        <v>2</v>
      </c>
      <c r="B47" s="50">
        <v>1</v>
      </c>
      <c r="C47" s="50">
        <v>2</v>
      </c>
      <c r="D47" s="50">
        <v>2</v>
      </c>
      <c r="E47" s="50" t="s">
        <v>2569</v>
      </c>
      <c r="F47" s="53" t="s">
        <v>2575</v>
      </c>
      <c r="G47" s="52"/>
      <c r="H47" s="52"/>
      <c r="I47" s="52"/>
      <c r="J47" s="95">
        <f t="shared" si="2"/>
        <v>0</v>
      </c>
      <c r="K47" s="96" t="str">
        <f t="shared" si="3"/>
        <v>0.00</v>
      </c>
    </row>
    <row r="48" spans="1:11" ht="12.75">
      <c r="A48" s="49">
        <v>2</v>
      </c>
      <c r="B48" s="50">
        <v>1</v>
      </c>
      <c r="C48" s="50">
        <v>2</v>
      </c>
      <c r="D48" s="50">
        <v>2</v>
      </c>
      <c r="E48" s="50" t="s">
        <v>2549</v>
      </c>
      <c r="F48" s="53" t="s">
        <v>2576</v>
      </c>
      <c r="G48" s="52"/>
      <c r="H48" s="52"/>
      <c r="I48" s="52"/>
      <c r="J48" s="95">
        <f t="shared" si="2"/>
        <v>0</v>
      </c>
      <c r="K48" s="96" t="str">
        <f t="shared" si="3"/>
        <v>0.00</v>
      </c>
    </row>
    <row r="49" spans="1:11" ht="12.75">
      <c r="A49" s="49">
        <v>2</v>
      </c>
      <c r="B49" s="50">
        <v>1</v>
      </c>
      <c r="C49" s="50">
        <v>2</v>
      </c>
      <c r="D49" s="50">
        <v>2</v>
      </c>
      <c r="E49" s="50" t="s">
        <v>2551</v>
      </c>
      <c r="F49" s="53" t="s">
        <v>2577</v>
      </c>
      <c r="G49" s="52"/>
      <c r="H49" s="52"/>
      <c r="I49" s="52"/>
      <c r="J49" s="95">
        <f t="shared" si="2"/>
        <v>0</v>
      </c>
      <c r="K49" s="96" t="str">
        <f t="shared" si="3"/>
        <v>0.00</v>
      </c>
    </row>
    <row r="50" spans="1:11" ht="12.75">
      <c r="A50" s="49">
        <v>2</v>
      </c>
      <c r="B50" s="50">
        <v>1</v>
      </c>
      <c r="C50" s="50">
        <v>2</v>
      </c>
      <c r="D50" s="50">
        <v>2</v>
      </c>
      <c r="E50" s="50" t="s">
        <v>2578</v>
      </c>
      <c r="F50" s="53" t="s">
        <v>2579</v>
      </c>
      <c r="G50" s="52"/>
      <c r="H50" s="52"/>
      <c r="I50" s="52"/>
      <c r="J50" s="95">
        <f t="shared" si="2"/>
        <v>0</v>
      </c>
      <c r="K50" s="96" t="str">
        <f t="shared" si="3"/>
        <v>0.00</v>
      </c>
    </row>
    <row r="51" spans="1:11" ht="12.75">
      <c r="A51" s="49">
        <v>2</v>
      </c>
      <c r="B51" s="50">
        <v>1</v>
      </c>
      <c r="C51" s="50">
        <v>2</v>
      </c>
      <c r="D51" s="50">
        <v>2</v>
      </c>
      <c r="E51" s="50" t="s">
        <v>2558</v>
      </c>
      <c r="F51" s="53" t="s">
        <v>2580</v>
      </c>
      <c r="G51" s="52"/>
      <c r="H51" s="52"/>
      <c r="I51" s="52"/>
      <c r="J51" s="95">
        <f t="shared" si="2"/>
        <v>0</v>
      </c>
      <c r="K51" s="96" t="str">
        <f t="shared" si="3"/>
        <v>0.00</v>
      </c>
    </row>
    <row r="52" spans="1:11" ht="12.75">
      <c r="A52" s="49">
        <v>2</v>
      </c>
      <c r="B52" s="50">
        <v>1</v>
      </c>
      <c r="C52" s="50">
        <v>2</v>
      </c>
      <c r="D52" s="50">
        <v>2</v>
      </c>
      <c r="E52" s="50" t="s">
        <v>2560</v>
      </c>
      <c r="F52" s="53" t="s">
        <v>2581</v>
      </c>
      <c r="G52" s="52"/>
      <c r="H52" s="52"/>
      <c r="I52" s="52"/>
      <c r="J52" s="95">
        <f t="shared" si="2"/>
        <v>0</v>
      </c>
      <c r="K52" s="96" t="str">
        <f t="shared" si="3"/>
        <v>0.00</v>
      </c>
    </row>
    <row r="53" spans="1:11" ht="12.75">
      <c r="A53" s="49">
        <v>2</v>
      </c>
      <c r="B53" s="50">
        <v>1</v>
      </c>
      <c r="C53" s="50">
        <v>2</v>
      </c>
      <c r="D53" s="50">
        <v>2</v>
      </c>
      <c r="E53" s="50" t="s">
        <v>2582</v>
      </c>
      <c r="F53" s="55" t="s">
        <v>2583</v>
      </c>
      <c r="G53" s="52"/>
      <c r="H53" s="52"/>
      <c r="I53" s="52"/>
      <c r="J53" s="95">
        <f t="shared" si="2"/>
        <v>0</v>
      </c>
      <c r="K53" s="96" t="str">
        <f t="shared" si="3"/>
        <v>0.00</v>
      </c>
    </row>
    <row r="54" spans="1:11" ht="12.75">
      <c r="A54" s="39">
        <v>2</v>
      </c>
      <c r="B54" s="40">
        <v>1</v>
      </c>
      <c r="C54" s="40">
        <v>3</v>
      </c>
      <c r="D54" s="40"/>
      <c r="E54" s="40"/>
      <c r="F54" s="41" t="s">
        <v>2584</v>
      </c>
      <c r="G54" s="42">
        <f>+G55</f>
        <v>0</v>
      </c>
      <c r="H54" s="42">
        <f>+H55</f>
        <v>0</v>
      </c>
      <c r="I54" s="42">
        <f>+I55</f>
        <v>0</v>
      </c>
      <c r="J54" s="42">
        <f>+J55</f>
        <v>0</v>
      </c>
      <c r="K54" s="42">
        <f>+K55</f>
        <v>0</v>
      </c>
    </row>
    <row r="55" spans="1:11" ht="12.75">
      <c r="A55" s="44">
        <v>2</v>
      </c>
      <c r="B55" s="45">
        <v>1</v>
      </c>
      <c r="C55" s="45">
        <v>3</v>
      </c>
      <c r="D55" s="45">
        <v>2</v>
      </c>
      <c r="E55" s="45"/>
      <c r="F55" s="56" t="s">
        <v>2585</v>
      </c>
      <c r="G55" s="47">
        <f>SUM(G56:G57)</f>
        <v>0</v>
      </c>
      <c r="H55" s="47">
        <f>SUM(H56:H57)</f>
        <v>0</v>
      </c>
      <c r="I55" s="47">
        <f>SUM(I56:I57)</f>
        <v>0</v>
      </c>
      <c r="J55" s="47">
        <f>SUM(J56:J57)</f>
        <v>0</v>
      </c>
      <c r="K55" s="48">
        <f>SUM(K56:K57)</f>
        <v>0</v>
      </c>
    </row>
    <row r="56" spans="1:11" ht="12.75">
      <c r="A56" s="57">
        <v>2</v>
      </c>
      <c r="B56" s="50">
        <v>1</v>
      </c>
      <c r="C56" s="50">
        <v>3</v>
      </c>
      <c r="D56" s="50">
        <v>2</v>
      </c>
      <c r="E56" s="50" t="s">
        <v>2545</v>
      </c>
      <c r="F56" s="58" t="s">
        <v>2586</v>
      </c>
      <c r="G56" s="52"/>
      <c r="H56" s="52"/>
      <c r="I56" s="52"/>
      <c r="J56" s="95">
        <f>SUBTOTAL(9,G56:I56)</f>
        <v>0</v>
      </c>
      <c r="K56" s="96" t="str">
        <f>IFERROR(J56/$J$18*100,"0.00")</f>
        <v>0.00</v>
      </c>
    </row>
    <row r="57" spans="1:11" ht="12.75">
      <c r="A57" s="57">
        <v>2</v>
      </c>
      <c r="B57" s="50">
        <v>1</v>
      </c>
      <c r="C57" s="50">
        <v>3</v>
      </c>
      <c r="D57" s="50">
        <v>2</v>
      </c>
      <c r="E57" s="50" t="s">
        <v>2547</v>
      </c>
      <c r="F57" s="58" t="s">
        <v>2587</v>
      </c>
      <c r="G57" s="52"/>
      <c r="H57" s="52"/>
      <c r="I57" s="52"/>
      <c r="J57" s="95">
        <f>SUBTOTAL(9,G57:I57)</f>
        <v>0</v>
      </c>
      <c r="K57" s="96" t="str">
        <f>IFERROR(J57/$J$18*100,"0.00")</f>
        <v>0.00</v>
      </c>
    </row>
    <row r="58" spans="1:11" ht="12.75">
      <c r="A58" s="39">
        <v>2</v>
      </c>
      <c r="B58" s="40">
        <v>1</v>
      </c>
      <c r="C58" s="40">
        <v>5</v>
      </c>
      <c r="D58" s="40"/>
      <c r="E58" s="40"/>
      <c r="F58" s="41" t="s">
        <v>2588</v>
      </c>
      <c r="G58" s="42">
        <f>G59+G61+G63+G65</f>
        <v>0</v>
      </c>
      <c r="H58" s="42">
        <f>H59+H61+H63+H65</f>
        <v>0</v>
      </c>
      <c r="I58" s="42">
        <f>I59+I61+I63+I65</f>
        <v>0</v>
      </c>
      <c r="J58" s="42">
        <f>J59+J61+J63+J65</f>
        <v>0</v>
      </c>
      <c r="K58" s="43">
        <f>K59+K61+K63+K65</f>
        <v>0</v>
      </c>
    </row>
    <row r="59" spans="1:11" ht="12.75">
      <c r="A59" s="44">
        <v>2</v>
      </c>
      <c r="B59" s="45">
        <v>1</v>
      </c>
      <c r="C59" s="45">
        <v>5</v>
      </c>
      <c r="D59" s="45">
        <v>1</v>
      </c>
      <c r="E59" s="45"/>
      <c r="F59" s="46" t="s">
        <v>2589</v>
      </c>
      <c r="G59" s="47">
        <f>G60</f>
        <v>0</v>
      </c>
      <c r="H59" s="47">
        <f>H60</f>
        <v>0</v>
      </c>
      <c r="I59" s="47">
        <f>I60</f>
        <v>0</v>
      </c>
      <c r="J59" s="47">
        <f>J60</f>
        <v>0</v>
      </c>
      <c r="K59" s="48" t="str">
        <f>K60</f>
        <v>0.00</v>
      </c>
    </row>
    <row r="60" spans="1:11" ht="12.75">
      <c r="A60" s="49">
        <v>2</v>
      </c>
      <c r="B60" s="50">
        <v>1</v>
      </c>
      <c r="C60" s="50">
        <v>5</v>
      </c>
      <c r="D60" s="50">
        <v>1</v>
      </c>
      <c r="E60" s="50" t="s">
        <v>2545</v>
      </c>
      <c r="F60" s="53" t="s">
        <v>2589</v>
      </c>
      <c r="G60" s="52"/>
      <c r="H60" s="52"/>
      <c r="I60" s="52"/>
      <c r="J60" s="95">
        <f>SUBTOTAL(9,G60:I60)</f>
        <v>0</v>
      </c>
      <c r="K60" s="96" t="str">
        <f>IFERROR(J60/$J$18*100,"0.00")</f>
        <v>0.00</v>
      </c>
    </row>
    <row r="61" spans="1:11" ht="12.75">
      <c r="A61" s="44">
        <v>2</v>
      </c>
      <c r="B61" s="45">
        <v>1</v>
      </c>
      <c r="C61" s="45">
        <v>5</v>
      </c>
      <c r="D61" s="45">
        <v>2</v>
      </c>
      <c r="E61" s="45"/>
      <c r="F61" s="56" t="s">
        <v>2590</v>
      </c>
      <c r="G61" s="47">
        <f>G62</f>
        <v>0</v>
      </c>
      <c r="H61" s="47">
        <f>H62</f>
        <v>0</v>
      </c>
      <c r="I61" s="47">
        <f>I62</f>
        <v>0</v>
      </c>
      <c r="J61" s="47">
        <f>J62</f>
        <v>0</v>
      </c>
      <c r="K61" s="48" t="str">
        <f>K62</f>
        <v>0.00</v>
      </c>
    </row>
    <row r="62" spans="1:11" ht="12.75">
      <c r="A62" s="49">
        <v>2</v>
      </c>
      <c r="B62" s="50">
        <v>1</v>
      </c>
      <c r="C62" s="50">
        <v>5</v>
      </c>
      <c r="D62" s="50">
        <v>2</v>
      </c>
      <c r="E62" s="50" t="s">
        <v>2545</v>
      </c>
      <c r="F62" s="53" t="s">
        <v>2590</v>
      </c>
      <c r="G62" s="52"/>
      <c r="H62" s="52"/>
      <c r="I62" s="52"/>
      <c r="J62" s="95">
        <f>SUBTOTAL(9,G62:I62)</f>
        <v>0</v>
      </c>
      <c r="K62" s="96" t="str">
        <f>IFERROR(J62/$J$18*100,"0.00")</f>
        <v>0.00</v>
      </c>
    </row>
    <row r="63" spans="1:11" ht="12.75">
      <c r="A63" s="44">
        <v>2</v>
      </c>
      <c r="B63" s="45">
        <v>1</v>
      </c>
      <c r="C63" s="45">
        <v>5</v>
      </c>
      <c r="D63" s="45">
        <v>3</v>
      </c>
      <c r="E63" s="45"/>
      <c r="F63" s="56" t="s">
        <v>2591</v>
      </c>
      <c r="G63" s="47">
        <f>G64</f>
        <v>0</v>
      </c>
      <c r="H63" s="47">
        <f>H64</f>
        <v>0</v>
      </c>
      <c r="I63" s="47">
        <f>I64</f>
        <v>0</v>
      </c>
      <c r="J63" s="47">
        <f>J64</f>
        <v>0</v>
      </c>
      <c r="K63" s="48" t="str">
        <f>K64</f>
        <v>0.00</v>
      </c>
    </row>
    <row r="64" spans="1:11" ht="12.75">
      <c r="A64" s="49">
        <v>2</v>
      </c>
      <c r="B64" s="50">
        <v>1</v>
      </c>
      <c r="C64" s="50">
        <v>5</v>
      </c>
      <c r="D64" s="50">
        <v>3</v>
      </c>
      <c r="E64" s="50" t="s">
        <v>2545</v>
      </c>
      <c r="F64" s="53" t="s">
        <v>2591</v>
      </c>
      <c r="G64" s="52"/>
      <c r="H64" s="52"/>
      <c r="I64" s="52"/>
      <c r="J64" s="95">
        <f>SUBTOTAL(9,G64:I64)</f>
        <v>0</v>
      </c>
      <c r="K64" s="96" t="str">
        <f>IFERROR(J64/$J$18*100,"0.00")</f>
        <v>0.00</v>
      </c>
    </row>
    <row r="65" spans="1:11" ht="12.75">
      <c r="A65" s="44">
        <v>2</v>
      </c>
      <c r="B65" s="45">
        <v>1</v>
      </c>
      <c r="C65" s="45">
        <v>5</v>
      </c>
      <c r="D65" s="45">
        <v>4</v>
      </c>
      <c r="E65" s="45"/>
      <c r="F65" s="56" t="s">
        <v>2592</v>
      </c>
      <c r="G65" s="47">
        <f>G66</f>
        <v>0</v>
      </c>
      <c r="H65" s="47">
        <f>H66</f>
        <v>0</v>
      </c>
      <c r="I65" s="47">
        <f>I66</f>
        <v>0</v>
      </c>
      <c r="J65" s="47">
        <f>J66</f>
        <v>0</v>
      </c>
      <c r="K65" s="48" t="str">
        <f>K66</f>
        <v>0.00</v>
      </c>
    </row>
    <row r="66" spans="1:11" ht="12.75">
      <c r="A66" s="49">
        <v>2</v>
      </c>
      <c r="B66" s="50">
        <v>1</v>
      </c>
      <c r="C66" s="50">
        <v>5</v>
      </c>
      <c r="D66" s="50">
        <v>4</v>
      </c>
      <c r="E66" s="50" t="s">
        <v>2545</v>
      </c>
      <c r="F66" s="53" t="s">
        <v>2592</v>
      </c>
      <c r="G66" s="52"/>
      <c r="H66" s="52"/>
      <c r="I66" s="52"/>
      <c r="J66" s="95">
        <f>SUBTOTAL(9,G66:I66)</f>
        <v>0</v>
      </c>
      <c r="K66" s="96" t="str">
        <f>IFERROR(J66/$J$18*100,"0.00")</f>
        <v>0.00</v>
      </c>
    </row>
    <row r="67" spans="1:11" ht="12.75">
      <c r="A67" s="33">
        <v>2</v>
      </c>
      <c r="B67" s="34">
        <v>2</v>
      </c>
      <c r="C67" s="35"/>
      <c r="D67" s="35"/>
      <c r="E67" s="35"/>
      <c r="F67" s="36" t="s">
        <v>2593</v>
      </c>
      <c r="G67" s="37">
        <f>+G68+G82+G87+G92+G99+G116+G125+G143</f>
        <v>0</v>
      </c>
      <c r="H67" s="37">
        <f>+H68+H82+H87+H92+H99+H116+H125+H143</f>
        <v>0</v>
      </c>
      <c r="I67" s="37">
        <f>+I68+I82+I87+I92+I99+I116+I125+I143</f>
        <v>0</v>
      </c>
      <c r="J67" s="37">
        <f>+J68+J82+J87+J92+J99+J116+J125+J143</f>
        <v>0</v>
      </c>
      <c r="K67" s="38">
        <f>+K68+K82+K87+K92+K99+K116+K125+K143</f>
        <v>0</v>
      </c>
    </row>
    <row r="68" spans="1:11" ht="12.75">
      <c r="A68" s="39">
        <v>2</v>
      </c>
      <c r="B68" s="40">
        <v>2</v>
      </c>
      <c r="C68" s="40">
        <v>1</v>
      </c>
      <c r="D68" s="40"/>
      <c r="E68" s="40"/>
      <c r="F68" s="41" t="s">
        <v>2594</v>
      </c>
      <c r="G68" s="42">
        <f>+G69+G71+G73+G75+G78+G80</f>
        <v>0</v>
      </c>
      <c r="H68" s="42">
        <f>+H69+H71+H73+H75+H78+H80</f>
        <v>0</v>
      </c>
      <c r="I68" s="42">
        <f>+I69+I71+I73+I75+I78+I80</f>
        <v>0</v>
      </c>
      <c r="J68" s="42">
        <f>+J69+J71+J73+J75+J78+J80</f>
        <v>0</v>
      </c>
      <c r="K68" s="42">
        <f>+K69+K71+K73+K75+K78+K80</f>
        <v>0</v>
      </c>
    </row>
    <row r="69" spans="1:11" ht="12.75">
      <c r="A69" s="44">
        <v>2</v>
      </c>
      <c r="B69" s="45">
        <v>2</v>
      </c>
      <c r="C69" s="45">
        <v>1</v>
      </c>
      <c r="D69" s="45">
        <v>2</v>
      </c>
      <c r="E69" s="45"/>
      <c r="F69" s="46" t="s">
        <v>2595</v>
      </c>
      <c r="G69" s="47">
        <f>G70</f>
        <v>0</v>
      </c>
      <c r="H69" s="47">
        <f>H70</f>
        <v>0</v>
      </c>
      <c r="I69" s="47">
        <f>I70</f>
        <v>0</v>
      </c>
      <c r="J69" s="47">
        <f>J70</f>
        <v>0</v>
      </c>
      <c r="K69" s="48" t="str">
        <f>K70</f>
        <v>0.00</v>
      </c>
    </row>
    <row r="70" spans="1:11" ht="12.75">
      <c r="A70" s="57">
        <v>2</v>
      </c>
      <c r="B70" s="50">
        <v>2</v>
      </c>
      <c r="C70" s="50">
        <v>1</v>
      </c>
      <c r="D70" s="50">
        <v>2</v>
      </c>
      <c r="E70" s="50" t="s">
        <v>2545</v>
      </c>
      <c r="F70" s="58" t="s">
        <v>2595</v>
      </c>
      <c r="G70" s="52"/>
      <c r="H70" s="52"/>
      <c r="I70" s="52"/>
      <c r="J70" s="95">
        <f>SUBTOTAL(9,G70:I70)</f>
        <v>0</v>
      </c>
      <c r="K70" s="96" t="str">
        <f>IFERROR(J70/$J$18*100,"0.00")</f>
        <v>0.00</v>
      </c>
    </row>
    <row r="71" spans="1:11" ht="12.75">
      <c r="A71" s="44">
        <v>2</v>
      </c>
      <c r="B71" s="45">
        <v>2</v>
      </c>
      <c r="C71" s="45">
        <v>1</v>
      </c>
      <c r="D71" s="45">
        <v>3</v>
      </c>
      <c r="E71" s="45"/>
      <c r="F71" s="46" t="s">
        <v>2596</v>
      </c>
      <c r="G71" s="47">
        <f>G72</f>
        <v>0</v>
      </c>
      <c r="H71" s="47">
        <f>H72</f>
        <v>0</v>
      </c>
      <c r="I71" s="47">
        <f>I72</f>
        <v>0</v>
      </c>
      <c r="J71" s="47">
        <f>J72</f>
        <v>0</v>
      </c>
      <c r="K71" s="48" t="str">
        <f>K72</f>
        <v>0.00</v>
      </c>
    </row>
    <row r="72" spans="1:11" ht="12.75">
      <c r="A72" s="49">
        <v>2</v>
      </c>
      <c r="B72" s="50">
        <v>2</v>
      </c>
      <c r="C72" s="50">
        <v>1</v>
      </c>
      <c r="D72" s="50">
        <v>3</v>
      </c>
      <c r="E72" s="50" t="s">
        <v>2545</v>
      </c>
      <c r="F72" s="53" t="s">
        <v>2596</v>
      </c>
      <c r="G72" s="52"/>
      <c r="H72" s="52"/>
      <c r="I72" s="52"/>
      <c r="J72" s="95">
        <f>SUBTOTAL(9,G72:I72)</f>
        <v>0</v>
      </c>
      <c r="K72" s="96" t="str">
        <f>IFERROR(J72/$J$18*100,"0.00")</f>
        <v>0.00</v>
      </c>
    </row>
    <row r="73" spans="1:11" ht="12.75">
      <c r="A73" s="44">
        <v>2</v>
      </c>
      <c r="B73" s="45">
        <v>2</v>
      </c>
      <c r="C73" s="45">
        <v>1</v>
      </c>
      <c r="D73" s="45">
        <v>5</v>
      </c>
      <c r="E73" s="45"/>
      <c r="F73" s="46" t="s">
        <v>2597</v>
      </c>
      <c r="G73" s="47">
        <f>G74</f>
        <v>0</v>
      </c>
      <c r="H73" s="47">
        <f>H74</f>
        <v>0</v>
      </c>
      <c r="I73" s="47">
        <f>I74</f>
        <v>0</v>
      </c>
      <c r="J73" s="47">
        <f>J74</f>
        <v>0</v>
      </c>
      <c r="K73" s="48" t="str">
        <f>K74</f>
        <v>0.00</v>
      </c>
    </row>
    <row r="74" spans="1:11" ht="12.75">
      <c r="A74" s="57">
        <v>2</v>
      </c>
      <c r="B74" s="50">
        <v>2</v>
      </c>
      <c r="C74" s="50">
        <v>1</v>
      </c>
      <c r="D74" s="50">
        <v>5</v>
      </c>
      <c r="E74" s="50" t="s">
        <v>2545</v>
      </c>
      <c r="F74" s="58" t="s">
        <v>2597</v>
      </c>
      <c r="G74" s="52"/>
      <c r="H74" s="52"/>
      <c r="I74" s="52"/>
      <c r="J74" s="95">
        <f>SUBTOTAL(9,G74:I74)</f>
        <v>0</v>
      </c>
      <c r="K74" s="96" t="str">
        <f>IFERROR(J74/$J$18*100,"0.00")</f>
        <v>0.00</v>
      </c>
    </row>
    <row r="75" spans="1:11" ht="12.75">
      <c r="A75" s="44">
        <v>2</v>
      </c>
      <c r="B75" s="45">
        <v>2</v>
      </c>
      <c r="C75" s="45">
        <v>1</v>
      </c>
      <c r="D75" s="45">
        <v>6</v>
      </c>
      <c r="E75" s="45"/>
      <c r="F75" s="46" t="s">
        <v>2598</v>
      </c>
      <c r="G75" s="47">
        <f>G76+G77</f>
        <v>0</v>
      </c>
      <c r="H75" s="47">
        <f>H76+H77</f>
        <v>0</v>
      </c>
      <c r="I75" s="47">
        <f>I76+I77</f>
        <v>0</v>
      </c>
      <c r="J75" s="47">
        <f>J76+J77</f>
        <v>0</v>
      </c>
      <c r="K75" s="48">
        <f>K76+K77</f>
        <v>0</v>
      </c>
    </row>
    <row r="76" spans="1:11" ht="12.75">
      <c r="A76" s="57">
        <v>2</v>
      </c>
      <c r="B76" s="50">
        <v>2</v>
      </c>
      <c r="C76" s="50">
        <v>1</v>
      </c>
      <c r="D76" s="50">
        <v>6</v>
      </c>
      <c r="E76" s="50" t="s">
        <v>2545</v>
      </c>
      <c r="F76" s="58" t="s">
        <v>2599</v>
      </c>
      <c r="G76" s="59"/>
      <c r="H76" s="59"/>
      <c r="I76" s="59"/>
      <c r="J76" s="95">
        <f>SUBTOTAL(9,G76:I76)</f>
        <v>0</v>
      </c>
      <c r="K76" s="96" t="str">
        <f>IFERROR(J76/$J$18*100,"0.00")</f>
        <v>0.00</v>
      </c>
    </row>
    <row r="77" spans="1:11" ht="12.75">
      <c r="A77" s="57">
        <v>2</v>
      </c>
      <c r="B77" s="50">
        <v>2</v>
      </c>
      <c r="C77" s="50">
        <v>1</v>
      </c>
      <c r="D77" s="50">
        <v>6</v>
      </c>
      <c r="E77" s="50" t="s">
        <v>2547</v>
      </c>
      <c r="F77" s="58" t="s">
        <v>2600</v>
      </c>
      <c r="G77" s="59"/>
      <c r="H77" s="59"/>
      <c r="I77" s="59"/>
      <c r="J77" s="95">
        <f>SUBTOTAL(9,G77:I77)</f>
        <v>0</v>
      </c>
      <c r="K77" s="96" t="str">
        <f>IFERROR(J77/$J$18*100,"0.00")</f>
        <v>0.00</v>
      </c>
    </row>
    <row r="78" spans="1:11" ht="12.75">
      <c r="A78" s="44">
        <v>2</v>
      </c>
      <c r="B78" s="45">
        <v>2</v>
      </c>
      <c r="C78" s="45">
        <v>1</v>
      </c>
      <c r="D78" s="45">
        <v>7</v>
      </c>
      <c r="E78" s="45"/>
      <c r="F78" s="46" t="s">
        <v>2601</v>
      </c>
      <c r="G78" s="47">
        <f>G79</f>
        <v>0</v>
      </c>
      <c r="H78" s="47">
        <f>H79</f>
        <v>0</v>
      </c>
      <c r="I78" s="47">
        <f>I79</f>
        <v>0</v>
      </c>
      <c r="J78" s="47">
        <f>J79</f>
        <v>0</v>
      </c>
      <c r="K78" s="48" t="str">
        <f>K79</f>
        <v>0.00</v>
      </c>
    </row>
    <row r="79" spans="1:11" ht="12.75">
      <c r="A79" s="57">
        <v>2</v>
      </c>
      <c r="B79" s="50">
        <v>2</v>
      </c>
      <c r="C79" s="50">
        <v>1</v>
      </c>
      <c r="D79" s="50">
        <v>7</v>
      </c>
      <c r="E79" s="50" t="s">
        <v>2545</v>
      </c>
      <c r="F79" s="58" t="s">
        <v>2601</v>
      </c>
      <c r="G79" s="52"/>
      <c r="H79" s="52"/>
      <c r="I79" s="52"/>
      <c r="J79" s="95">
        <f>SUBTOTAL(9,G79:I79)</f>
        <v>0</v>
      </c>
      <c r="K79" s="96" t="str">
        <f>IFERROR(J79/$J$18*100,"0.00")</f>
        <v>0.00</v>
      </c>
    </row>
    <row r="80" spans="1:11" ht="12.75">
      <c r="A80" s="44">
        <v>2</v>
      </c>
      <c r="B80" s="45">
        <v>2</v>
      </c>
      <c r="C80" s="45">
        <v>1</v>
      </c>
      <c r="D80" s="45">
        <v>8</v>
      </c>
      <c r="E80" s="45"/>
      <c r="F80" s="46" t="s">
        <v>2602</v>
      </c>
      <c r="G80" s="47">
        <f>G81</f>
        <v>0</v>
      </c>
      <c r="H80" s="47">
        <f>H81</f>
        <v>0</v>
      </c>
      <c r="I80" s="47">
        <f>I81</f>
        <v>0</v>
      </c>
      <c r="J80" s="47">
        <f>J81</f>
        <v>0</v>
      </c>
      <c r="K80" s="48" t="str">
        <f>K81</f>
        <v>0.00</v>
      </c>
    </row>
    <row r="81" spans="1:11" ht="12.75">
      <c r="A81" s="49">
        <v>2</v>
      </c>
      <c r="B81" s="50">
        <v>2</v>
      </c>
      <c r="C81" s="50">
        <v>1</v>
      </c>
      <c r="D81" s="50">
        <v>8</v>
      </c>
      <c r="E81" s="50" t="s">
        <v>2545</v>
      </c>
      <c r="F81" s="53" t="s">
        <v>2602</v>
      </c>
      <c r="G81" s="52"/>
      <c r="H81" s="52"/>
      <c r="I81" s="52"/>
      <c r="J81" s="95">
        <f>SUBTOTAL(9,G81:I81)</f>
        <v>0</v>
      </c>
      <c r="K81" s="96" t="str">
        <f>IFERROR(J81/$J$18*100,"0.00")</f>
        <v>0.00</v>
      </c>
    </row>
    <row r="82" spans="1:11" ht="12.75">
      <c r="A82" s="39">
        <v>2</v>
      </c>
      <c r="B82" s="40">
        <v>2</v>
      </c>
      <c r="C82" s="40">
        <v>2</v>
      </c>
      <c r="D82" s="40"/>
      <c r="E82" s="40"/>
      <c r="F82" s="41" t="s">
        <v>2603</v>
      </c>
      <c r="G82" s="42">
        <f>+G83+G85</f>
        <v>0</v>
      </c>
      <c r="H82" s="42">
        <f>+H83+H85</f>
        <v>0</v>
      </c>
      <c r="I82" s="42">
        <f>+I83+I85</f>
        <v>0</v>
      </c>
      <c r="J82" s="42">
        <f>+J83+J85</f>
        <v>0</v>
      </c>
      <c r="K82" s="43">
        <f>+K83+K85</f>
        <v>0</v>
      </c>
    </row>
    <row r="83" spans="1:11" ht="12.75">
      <c r="A83" s="44">
        <v>2</v>
      </c>
      <c r="B83" s="45">
        <v>2</v>
      </c>
      <c r="C83" s="45">
        <v>2</v>
      </c>
      <c r="D83" s="45">
        <v>1</v>
      </c>
      <c r="E83" s="45"/>
      <c r="F83" s="46" t="s">
        <v>2051</v>
      </c>
      <c r="G83" s="47">
        <f>G84</f>
        <v>0</v>
      </c>
      <c r="H83" s="47">
        <f>H84</f>
        <v>0</v>
      </c>
      <c r="I83" s="47">
        <f>I84</f>
        <v>0</v>
      </c>
      <c r="J83" s="47">
        <f>J84</f>
        <v>0</v>
      </c>
      <c r="K83" s="48" t="str">
        <f>K84</f>
        <v>0.00</v>
      </c>
    </row>
    <row r="84" spans="1:11" ht="12.75">
      <c r="A84" s="49">
        <v>2</v>
      </c>
      <c r="B84" s="50">
        <v>2</v>
      </c>
      <c r="C84" s="50">
        <v>2</v>
      </c>
      <c r="D84" s="50">
        <v>1</v>
      </c>
      <c r="E84" s="50" t="s">
        <v>2545</v>
      </c>
      <c r="F84" s="53" t="s">
        <v>2051</v>
      </c>
      <c r="G84" s="52"/>
      <c r="H84" s="52"/>
      <c r="I84" s="52"/>
      <c r="J84" s="95">
        <f>SUBTOTAL(9,G84:I84)</f>
        <v>0</v>
      </c>
      <c r="K84" s="96" t="str">
        <f>IFERROR(J84/$J$18*100,"0.00")</f>
        <v>0.00</v>
      </c>
    </row>
    <row r="85" spans="1:11" ht="12.75">
      <c r="A85" s="44">
        <v>2</v>
      </c>
      <c r="B85" s="45">
        <v>2</v>
      </c>
      <c r="C85" s="45">
        <v>2</v>
      </c>
      <c r="D85" s="45">
        <v>2</v>
      </c>
      <c r="E85" s="45"/>
      <c r="F85" s="46" t="s">
        <v>2026</v>
      </c>
      <c r="G85" s="47">
        <f>G86</f>
        <v>0</v>
      </c>
      <c r="H85" s="47">
        <f>H86</f>
        <v>0</v>
      </c>
      <c r="I85" s="47">
        <f>I86</f>
        <v>0</v>
      </c>
      <c r="J85" s="47">
        <f>J86</f>
        <v>0</v>
      </c>
      <c r="K85" s="48" t="str">
        <f>K86</f>
        <v>0.00</v>
      </c>
    </row>
    <row r="86" spans="1:11" ht="12.75">
      <c r="A86" s="49">
        <v>2</v>
      </c>
      <c r="B86" s="50">
        <v>2</v>
      </c>
      <c r="C86" s="50">
        <v>2</v>
      </c>
      <c r="D86" s="50">
        <v>2</v>
      </c>
      <c r="E86" s="50" t="s">
        <v>2545</v>
      </c>
      <c r="F86" s="53" t="s">
        <v>2026</v>
      </c>
      <c r="G86" s="52"/>
      <c r="H86" s="52"/>
      <c r="I86" s="52"/>
      <c r="J86" s="95">
        <f>SUBTOTAL(9,G86:I86)</f>
        <v>0</v>
      </c>
      <c r="K86" s="96" t="str">
        <f>IFERROR(J86/$J$18*100,"0.00")</f>
        <v>0.00</v>
      </c>
    </row>
    <row r="87" spans="1:11" ht="12.75">
      <c r="A87" s="39">
        <v>2</v>
      </c>
      <c r="B87" s="40">
        <v>2</v>
      </c>
      <c r="C87" s="40">
        <v>3</v>
      </c>
      <c r="D87" s="40"/>
      <c r="E87" s="40"/>
      <c r="F87" s="41" t="s">
        <v>2604</v>
      </c>
      <c r="G87" s="42">
        <f>+G88+G90</f>
        <v>0</v>
      </c>
      <c r="H87" s="42">
        <f>+H88+H90</f>
        <v>0</v>
      </c>
      <c r="I87" s="42">
        <f>+I88+I90</f>
        <v>0</v>
      </c>
      <c r="J87" s="42">
        <f>+J88+J90</f>
        <v>0</v>
      </c>
      <c r="K87" s="43">
        <f>+K88+K90</f>
        <v>0</v>
      </c>
    </row>
    <row r="88" spans="1:11" ht="12.75">
      <c r="A88" s="44">
        <v>2</v>
      </c>
      <c r="B88" s="45">
        <v>2</v>
      </c>
      <c r="C88" s="45">
        <v>3</v>
      </c>
      <c r="D88" s="45">
        <v>1</v>
      </c>
      <c r="E88" s="45"/>
      <c r="F88" s="46" t="s">
        <v>2004</v>
      </c>
      <c r="G88" s="47">
        <f>G89</f>
        <v>0</v>
      </c>
      <c r="H88" s="47">
        <f>H89</f>
        <v>0</v>
      </c>
      <c r="I88" s="47">
        <f>I89</f>
        <v>0</v>
      </c>
      <c r="J88" s="47">
        <f>J89</f>
        <v>0</v>
      </c>
      <c r="K88" s="48" t="str">
        <f>K89</f>
        <v>0.00</v>
      </c>
    </row>
    <row r="89" spans="1:11" ht="12.75">
      <c r="A89" s="49">
        <v>2</v>
      </c>
      <c r="B89" s="50">
        <v>2</v>
      </c>
      <c r="C89" s="50">
        <v>3</v>
      </c>
      <c r="D89" s="50">
        <v>1</v>
      </c>
      <c r="E89" s="50" t="s">
        <v>2545</v>
      </c>
      <c r="F89" s="53" t="s">
        <v>2004</v>
      </c>
      <c r="G89" s="52"/>
      <c r="H89" s="52"/>
      <c r="I89" s="52"/>
      <c r="J89" s="95">
        <f>SUBTOTAL(9,G89:I89)</f>
        <v>0</v>
      </c>
      <c r="K89" s="96" t="str">
        <f>IFERROR(J89/$J$18*100,"0.00")</f>
        <v>0.00</v>
      </c>
    </row>
    <row r="90" spans="1:11" ht="12.75">
      <c r="A90" s="44">
        <v>2</v>
      </c>
      <c r="B90" s="45">
        <v>2</v>
      </c>
      <c r="C90" s="45">
        <v>3</v>
      </c>
      <c r="D90" s="45">
        <v>2</v>
      </c>
      <c r="E90" s="45"/>
      <c r="F90" s="46" t="s">
        <v>2605</v>
      </c>
      <c r="G90" s="47">
        <f>G91</f>
        <v>0</v>
      </c>
      <c r="H90" s="47">
        <f>H91</f>
        <v>0</v>
      </c>
      <c r="I90" s="47">
        <f>I91</f>
        <v>0</v>
      </c>
      <c r="J90" s="47">
        <f>J91</f>
        <v>0</v>
      </c>
      <c r="K90" s="48" t="str">
        <f>K91</f>
        <v>0.00</v>
      </c>
    </row>
    <row r="91" spans="1:11" ht="12.75">
      <c r="A91" s="57">
        <v>2</v>
      </c>
      <c r="B91" s="50">
        <v>2</v>
      </c>
      <c r="C91" s="50">
        <v>3</v>
      </c>
      <c r="D91" s="50">
        <v>2</v>
      </c>
      <c r="E91" s="50" t="s">
        <v>2545</v>
      </c>
      <c r="F91" s="58" t="s">
        <v>2605</v>
      </c>
      <c r="G91" s="52"/>
      <c r="H91" s="52"/>
      <c r="I91" s="52"/>
      <c r="J91" s="95">
        <f>SUBTOTAL(9,G91:I91)</f>
        <v>0</v>
      </c>
      <c r="K91" s="96" t="str">
        <f>IFERROR(J91/$J$18*100,"0.00")</f>
        <v>0.00</v>
      </c>
    </row>
    <row r="92" spans="1:11" ht="12.75">
      <c r="A92" s="39">
        <v>2</v>
      </c>
      <c r="B92" s="40">
        <v>2</v>
      </c>
      <c r="C92" s="40">
        <v>4</v>
      </c>
      <c r="D92" s="40"/>
      <c r="E92" s="40"/>
      <c r="F92" s="41" t="s">
        <v>2606</v>
      </c>
      <c r="G92" s="42">
        <f>+G93+G95+G97</f>
        <v>0</v>
      </c>
      <c r="H92" s="42">
        <f>+H93+H95+H97</f>
        <v>0</v>
      </c>
      <c r="I92" s="42">
        <f>+I93+I95+I97</f>
        <v>0</v>
      </c>
      <c r="J92" s="42">
        <f>+J93+J95+J97</f>
        <v>0</v>
      </c>
      <c r="K92" s="42">
        <f>+K93+K95+K97</f>
        <v>0</v>
      </c>
    </row>
    <row r="93" spans="1:11" ht="12.75">
      <c r="A93" s="44">
        <v>2</v>
      </c>
      <c r="B93" s="45">
        <v>2</v>
      </c>
      <c r="C93" s="45">
        <v>4</v>
      </c>
      <c r="D93" s="45">
        <v>1</v>
      </c>
      <c r="E93" s="45"/>
      <c r="F93" s="56" t="s">
        <v>2607</v>
      </c>
      <c r="G93" s="47">
        <f>G94</f>
        <v>0</v>
      </c>
      <c r="H93" s="47">
        <f>H94</f>
        <v>0</v>
      </c>
      <c r="I93" s="47">
        <f>I94</f>
        <v>0</v>
      </c>
      <c r="J93" s="47">
        <f>J94</f>
        <v>0</v>
      </c>
      <c r="K93" s="48" t="str">
        <f>K94</f>
        <v>0.00</v>
      </c>
    </row>
    <row r="94" spans="1:11" ht="12.75">
      <c r="A94" s="49">
        <v>2</v>
      </c>
      <c r="B94" s="50">
        <v>2</v>
      </c>
      <c r="C94" s="50">
        <v>4</v>
      </c>
      <c r="D94" s="50">
        <v>1</v>
      </c>
      <c r="E94" s="50" t="s">
        <v>2545</v>
      </c>
      <c r="F94" s="51" t="s">
        <v>2607</v>
      </c>
      <c r="G94" s="52"/>
      <c r="H94" s="52"/>
      <c r="I94" s="52"/>
      <c r="J94" s="95">
        <f>SUBTOTAL(9,G94:I94)</f>
        <v>0</v>
      </c>
      <c r="K94" s="96" t="str">
        <f>IFERROR(J94/$J$18*100,"0.00")</f>
        <v>0.00</v>
      </c>
    </row>
    <row r="95" spans="1:11" ht="12.75">
      <c r="A95" s="44">
        <v>2</v>
      </c>
      <c r="B95" s="45">
        <v>2</v>
      </c>
      <c r="C95" s="45">
        <v>4</v>
      </c>
      <c r="D95" s="45">
        <v>2</v>
      </c>
      <c r="E95" s="45"/>
      <c r="F95" s="56" t="s">
        <v>2608</v>
      </c>
      <c r="G95" s="47">
        <f>G96</f>
        <v>0</v>
      </c>
      <c r="H95" s="47">
        <f>H96</f>
        <v>0</v>
      </c>
      <c r="I95" s="47">
        <f>I96</f>
        <v>0</v>
      </c>
      <c r="J95" s="47">
        <f>J96</f>
        <v>0</v>
      </c>
      <c r="K95" s="48" t="str">
        <f>K96</f>
        <v>0.00</v>
      </c>
    </row>
    <row r="96" spans="1:11" ht="12.75">
      <c r="A96" s="57">
        <v>2</v>
      </c>
      <c r="B96" s="50">
        <v>2</v>
      </c>
      <c r="C96" s="50">
        <v>4</v>
      </c>
      <c r="D96" s="50">
        <v>2</v>
      </c>
      <c r="E96" s="50" t="s">
        <v>2545</v>
      </c>
      <c r="F96" s="58" t="s">
        <v>2608</v>
      </c>
      <c r="G96" s="52"/>
      <c r="H96" s="52"/>
      <c r="I96" s="52"/>
      <c r="J96" s="95">
        <f>SUBTOTAL(9,G96:I96)</f>
        <v>0</v>
      </c>
      <c r="K96" s="96" t="str">
        <f>IFERROR(J96/$J$18*100,"0.00")</f>
        <v>0.00</v>
      </c>
    </row>
    <row r="97" spans="1:11" ht="12.75">
      <c r="A97" s="44">
        <v>2</v>
      </c>
      <c r="B97" s="45">
        <v>2</v>
      </c>
      <c r="C97" s="45">
        <v>4</v>
      </c>
      <c r="D97" s="45">
        <v>4</v>
      </c>
      <c r="E97" s="45"/>
      <c r="F97" s="56" t="s">
        <v>2021</v>
      </c>
      <c r="G97" s="47">
        <f>G98</f>
        <v>0</v>
      </c>
      <c r="H97" s="47">
        <f>H98</f>
        <v>0</v>
      </c>
      <c r="I97" s="47">
        <f>I98</f>
        <v>0</v>
      </c>
      <c r="J97" s="47">
        <f>J98</f>
        <v>0</v>
      </c>
      <c r="K97" s="48" t="str">
        <f>K98</f>
        <v>0.00</v>
      </c>
    </row>
    <row r="98" spans="1:11" ht="12.75">
      <c r="A98" s="57">
        <v>2</v>
      </c>
      <c r="B98" s="50">
        <v>2</v>
      </c>
      <c r="C98" s="50">
        <v>4</v>
      </c>
      <c r="D98" s="50">
        <v>4</v>
      </c>
      <c r="E98" s="50" t="s">
        <v>2545</v>
      </c>
      <c r="F98" s="58" t="s">
        <v>2021</v>
      </c>
      <c r="G98" s="52"/>
      <c r="H98" s="52"/>
      <c r="I98" s="52"/>
      <c r="J98" s="95">
        <f>SUBTOTAL(9,G98:I98)</f>
        <v>0</v>
      </c>
      <c r="K98" s="96" t="str">
        <f>IFERROR(J98/$J$18*100,"0.00")</f>
        <v>0.00</v>
      </c>
    </row>
    <row r="99" spans="1:11" ht="12.75">
      <c r="A99" s="39">
        <v>2</v>
      </c>
      <c r="B99" s="40">
        <v>2</v>
      </c>
      <c r="C99" s="40">
        <v>5</v>
      </c>
      <c r="D99" s="40"/>
      <c r="E99" s="40"/>
      <c r="F99" s="41" t="s">
        <v>2609</v>
      </c>
      <c r="G99" s="42">
        <f>+G100+G102+G104+G110+G112+G114</f>
        <v>0</v>
      </c>
      <c r="H99" s="42">
        <f>+H100+H102+H104+H110+H112+H114</f>
        <v>0</v>
      </c>
      <c r="I99" s="42">
        <f>+I100+I102+I104+I110+I112+I114</f>
        <v>0</v>
      </c>
      <c r="J99" s="42">
        <f>+J100+J102+J104+J110+J112+J114</f>
        <v>0</v>
      </c>
      <c r="K99" s="42">
        <f>+K100+K102+K104+K110+K112+K114</f>
        <v>0</v>
      </c>
    </row>
    <row r="100" spans="1:11" ht="12.75">
      <c r="A100" s="44">
        <v>2</v>
      </c>
      <c r="B100" s="45">
        <v>2</v>
      </c>
      <c r="C100" s="45">
        <v>5</v>
      </c>
      <c r="D100" s="45">
        <v>1</v>
      </c>
      <c r="E100" s="45"/>
      <c r="F100" s="56" t="s">
        <v>2610</v>
      </c>
      <c r="G100" s="47">
        <f>G101</f>
        <v>0</v>
      </c>
      <c r="H100" s="47">
        <f>H101</f>
        <v>0</v>
      </c>
      <c r="I100" s="47">
        <f>I101</f>
        <v>0</v>
      </c>
      <c r="J100" s="47">
        <f>J101</f>
        <v>0</v>
      </c>
      <c r="K100" s="48" t="str">
        <f>K101</f>
        <v>0.00</v>
      </c>
    </row>
    <row r="101" spans="1:11" ht="12.75">
      <c r="A101" s="57">
        <v>2</v>
      </c>
      <c r="B101" s="50">
        <v>2</v>
      </c>
      <c r="C101" s="50">
        <v>5</v>
      </c>
      <c r="D101" s="50">
        <v>1</v>
      </c>
      <c r="E101" s="50" t="s">
        <v>2545</v>
      </c>
      <c r="F101" s="58" t="s">
        <v>2610</v>
      </c>
      <c r="G101" s="52"/>
      <c r="H101" s="52"/>
      <c r="I101" s="52"/>
      <c r="J101" s="95">
        <f>SUBTOTAL(9,G101:I101)</f>
        <v>0</v>
      </c>
      <c r="K101" s="96" t="str">
        <f>IFERROR(J101/$J$18*100,"0.00")</f>
        <v>0.00</v>
      </c>
    </row>
    <row r="102" spans="1:11" ht="12.75">
      <c r="A102" s="60">
        <v>2</v>
      </c>
      <c r="B102" s="45">
        <v>2</v>
      </c>
      <c r="C102" s="45">
        <v>5</v>
      </c>
      <c r="D102" s="45">
        <v>2</v>
      </c>
      <c r="E102" s="45"/>
      <c r="F102" s="61" t="s">
        <v>2611</v>
      </c>
      <c r="G102" s="47">
        <f>G103</f>
        <v>0</v>
      </c>
      <c r="H102" s="47">
        <f>H103</f>
        <v>0</v>
      </c>
      <c r="I102" s="47">
        <f>I103</f>
        <v>0</v>
      </c>
      <c r="J102" s="47">
        <f>J103</f>
        <v>0</v>
      </c>
      <c r="K102" s="48" t="str">
        <f>K103</f>
        <v>0.00</v>
      </c>
    </row>
    <row r="103" spans="1:11" ht="12.75">
      <c r="A103" s="57">
        <v>2</v>
      </c>
      <c r="B103" s="50">
        <v>2</v>
      </c>
      <c r="C103" s="50">
        <v>5</v>
      </c>
      <c r="D103" s="50">
        <v>2</v>
      </c>
      <c r="E103" s="50" t="s">
        <v>2545</v>
      </c>
      <c r="F103" s="58" t="s">
        <v>2611</v>
      </c>
      <c r="G103" s="52"/>
      <c r="H103" s="52"/>
      <c r="I103" s="52"/>
      <c r="J103" s="95">
        <f>SUBTOTAL(9,G103:I103)</f>
        <v>0</v>
      </c>
      <c r="K103" s="96" t="str">
        <f>IFERROR(J103/$J$18*100,"0.00")</f>
        <v>0.00</v>
      </c>
    </row>
    <row r="104" spans="1:11" ht="12.75">
      <c r="A104" s="44">
        <v>2</v>
      </c>
      <c r="B104" s="45">
        <v>2</v>
      </c>
      <c r="C104" s="45">
        <v>5</v>
      </c>
      <c r="D104" s="45">
        <v>3</v>
      </c>
      <c r="E104" s="45"/>
      <c r="F104" s="56" t="s">
        <v>2612</v>
      </c>
      <c r="G104" s="47">
        <f>SUM(G105:G109)</f>
        <v>0</v>
      </c>
      <c r="H104" s="47">
        <f>SUM(H105:H109)</f>
        <v>0</v>
      </c>
      <c r="I104" s="47">
        <f>SUM(I105:I109)</f>
        <v>0</v>
      </c>
      <c r="J104" s="47">
        <f>SUM(J105:J109)</f>
        <v>0</v>
      </c>
      <c r="K104" s="48">
        <f>SUM(K105:K109)</f>
        <v>0</v>
      </c>
    </row>
    <row r="105" spans="1:11" ht="12.75">
      <c r="A105" s="57">
        <v>2</v>
      </c>
      <c r="B105" s="50">
        <v>2</v>
      </c>
      <c r="C105" s="50">
        <v>5</v>
      </c>
      <c r="D105" s="50">
        <v>3</v>
      </c>
      <c r="E105" s="50" t="s">
        <v>2545</v>
      </c>
      <c r="F105" s="58" t="s">
        <v>2613</v>
      </c>
      <c r="G105" s="52"/>
      <c r="H105" s="52"/>
      <c r="I105" s="52"/>
      <c r="J105" s="95">
        <f>SUBTOTAL(9,G105:I105)</f>
        <v>0</v>
      </c>
      <c r="K105" s="96" t="str">
        <f>IFERROR(J105/$J$18*100,"0.00")</f>
        <v>0.00</v>
      </c>
    </row>
    <row r="106" spans="1:11" ht="12.75">
      <c r="A106" s="57">
        <v>2</v>
      </c>
      <c r="B106" s="50">
        <v>2</v>
      </c>
      <c r="C106" s="50">
        <v>5</v>
      </c>
      <c r="D106" s="50">
        <v>3</v>
      </c>
      <c r="E106" s="50" t="s">
        <v>2547</v>
      </c>
      <c r="F106" s="58" t="s">
        <v>2614</v>
      </c>
      <c r="G106" s="52"/>
      <c r="H106" s="52"/>
      <c r="I106" s="52"/>
      <c r="J106" s="95">
        <f>SUBTOTAL(9,G106:I106)</f>
        <v>0</v>
      </c>
      <c r="K106" s="96" t="str">
        <f>IFERROR(J106/$J$18*100,"0.00")</f>
        <v>0.00</v>
      </c>
    </row>
    <row r="107" spans="1:11" ht="12.75">
      <c r="A107" s="57">
        <v>2</v>
      </c>
      <c r="B107" s="50">
        <v>2</v>
      </c>
      <c r="C107" s="50">
        <v>5</v>
      </c>
      <c r="D107" s="50">
        <v>3</v>
      </c>
      <c r="E107" s="50" t="s">
        <v>2554</v>
      </c>
      <c r="F107" s="58" t="s">
        <v>2615</v>
      </c>
      <c r="G107" s="52"/>
      <c r="H107" s="52"/>
      <c r="I107" s="52"/>
      <c r="J107" s="95">
        <f>SUBTOTAL(9,G107:I107)</f>
        <v>0</v>
      </c>
      <c r="K107" s="96" t="str">
        <f>IFERROR(J107/$J$18*100,"0.00")</f>
        <v>0.00</v>
      </c>
    </row>
    <row r="108" spans="1:11" ht="12.75">
      <c r="A108" s="57">
        <v>2</v>
      </c>
      <c r="B108" s="50">
        <v>2</v>
      </c>
      <c r="C108" s="50">
        <v>5</v>
      </c>
      <c r="D108" s="50">
        <v>3</v>
      </c>
      <c r="E108" s="50" t="s">
        <v>2569</v>
      </c>
      <c r="F108" s="58" t="s">
        <v>2616</v>
      </c>
      <c r="G108" s="52"/>
      <c r="H108" s="52"/>
      <c r="I108" s="52"/>
      <c r="J108" s="95">
        <f>SUBTOTAL(9,G108:I108)</f>
        <v>0</v>
      </c>
      <c r="K108" s="96" t="str">
        <f>IFERROR(J108/$J$18*100,"0.00")</f>
        <v>0.00</v>
      </c>
    </row>
    <row r="109" spans="1:11" ht="12.75">
      <c r="A109" s="57">
        <v>2</v>
      </c>
      <c r="B109" s="50">
        <v>2</v>
      </c>
      <c r="C109" s="50">
        <v>5</v>
      </c>
      <c r="D109" s="50">
        <v>3</v>
      </c>
      <c r="E109" s="50" t="s">
        <v>2549</v>
      </c>
      <c r="F109" s="58" t="s">
        <v>2617</v>
      </c>
      <c r="G109" s="52"/>
      <c r="H109" s="52"/>
      <c r="I109" s="52"/>
      <c r="J109" s="95">
        <f>SUBTOTAL(9,G109:I109)</f>
        <v>0</v>
      </c>
      <c r="K109" s="96" t="str">
        <f>IFERROR(J109/$J$18*100,"0.00")</f>
        <v>0.00</v>
      </c>
    </row>
    <row r="110" spans="1:11" ht="12.75">
      <c r="A110" s="44">
        <v>2</v>
      </c>
      <c r="B110" s="45">
        <v>2</v>
      </c>
      <c r="C110" s="45">
        <v>5</v>
      </c>
      <c r="D110" s="45">
        <v>4</v>
      </c>
      <c r="E110" s="45"/>
      <c r="F110" s="56" t="s">
        <v>2618</v>
      </c>
      <c r="G110" s="47">
        <f>G111</f>
        <v>0</v>
      </c>
      <c r="H110" s="47">
        <f>H111</f>
        <v>0</v>
      </c>
      <c r="I110" s="47">
        <f>I111</f>
        <v>0</v>
      </c>
      <c r="J110" s="47">
        <f>J111</f>
        <v>0</v>
      </c>
      <c r="K110" s="48" t="str">
        <f>K111</f>
        <v>0.00</v>
      </c>
    </row>
    <row r="111" spans="1:11" ht="12.75">
      <c r="A111" s="57">
        <v>2</v>
      </c>
      <c r="B111" s="50">
        <v>2</v>
      </c>
      <c r="C111" s="50">
        <v>5</v>
      </c>
      <c r="D111" s="50">
        <v>4</v>
      </c>
      <c r="E111" s="50" t="s">
        <v>2545</v>
      </c>
      <c r="F111" s="58" t="s">
        <v>2618</v>
      </c>
      <c r="G111" s="52"/>
      <c r="H111" s="52"/>
      <c r="I111" s="52"/>
      <c r="J111" s="95">
        <f>SUBTOTAL(9,G111:I111)</f>
        <v>0</v>
      </c>
      <c r="K111" s="96" t="str">
        <f>IFERROR(J111/$J$18*100,"0.00")</f>
        <v>0.00</v>
      </c>
    </row>
    <row r="112" spans="1:11" ht="12.75">
      <c r="A112" s="60">
        <v>2</v>
      </c>
      <c r="B112" s="45">
        <v>2</v>
      </c>
      <c r="C112" s="45">
        <v>5</v>
      </c>
      <c r="D112" s="45">
        <v>8</v>
      </c>
      <c r="E112" s="45"/>
      <c r="F112" s="61" t="s">
        <v>2619</v>
      </c>
      <c r="G112" s="47">
        <f>G113</f>
        <v>0</v>
      </c>
      <c r="H112" s="47">
        <f>H113</f>
        <v>0</v>
      </c>
      <c r="I112" s="47">
        <f>I113</f>
        <v>0</v>
      </c>
      <c r="J112" s="47">
        <f>J113</f>
        <v>0</v>
      </c>
      <c r="K112" s="48" t="str">
        <f>K113</f>
        <v>0.00</v>
      </c>
    </row>
    <row r="113" spans="1:11" ht="12.75">
      <c r="A113" s="57">
        <v>2</v>
      </c>
      <c r="B113" s="50">
        <v>2</v>
      </c>
      <c r="C113" s="50">
        <v>5</v>
      </c>
      <c r="D113" s="50">
        <v>8</v>
      </c>
      <c r="E113" s="50" t="s">
        <v>2545</v>
      </c>
      <c r="F113" s="58" t="s">
        <v>2619</v>
      </c>
      <c r="G113" s="52"/>
      <c r="H113" s="52"/>
      <c r="I113" s="52"/>
      <c r="J113" s="95">
        <f>SUBTOTAL(9,G113:I113)</f>
        <v>0</v>
      </c>
      <c r="K113" s="96" t="str">
        <f>IFERROR(J113/$J$18*100,"0.00")</f>
        <v>0.00</v>
      </c>
    </row>
    <row r="114" spans="1:11" ht="12.75">
      <c r="A114" s="60">
        <v>2</v>
      </c>
      <c r="B114" s="45">
        <v>2</v>
      </c>
      <c r="C114" s="45">
        <v>5</v>
      </c>
      <c r="D114" s="45">
        <v>9</v>
      </c>
      <c r="E114" s="45"/>
      <c r="F114" s="61" t="s">
        <v>2784</v>
      </c>
      <c r="G114" s="62">
        <f>+G115</f>
        <v>0</v>
      </c>
      <c r="H114" s="62">
        <f>+H115</f>
        <v>0</v>
      </c>
      <c r="I114" s="62">
        <f>+I115</f>
        <v>0</v>
      </c>
      <c r="J114" s="62">
        <f>+J115</f>
        <v>0</v>
      </c>
      <c r="K114" s="48" t="str">
        <f>+K115</f>
        <v>0.00</v>
      </c>
    </row>
    <row r="115" spans="1:11" ht="12.75">
      <c r="A115" s="57">
        <v>2</v>
      </c>
      <c r="B115" s="50">
        <v>2</v>
      </c>
      <c r="C115" s="50">
        <v>5</v>
      </c>
      <c r="D115" s="50">
        <v>8</v>
      </c>
      <c r="E115" s="50" t="s">
        <v>2545</v>
      </c>
      <c r="F115" s="58" t="s">
        <v>2621</v>
      </c>
      <c r="G115" s="52"/>
      <c r="H115" s="52"/>
      <c r="I115" s="52"/>
      <c r="J115" s="95">
        <f>SUBTOTAL(9,G115:I115)</f>
        <v>0</v>
      </c>
      <c r="K115" s="96" t="str">
        <f>IFERROR(J115/$J$18*100,"0.00")</f>
        <v>0.00</v>
      </c>
    </row>
    <row r="116" spans="1:11" ht="12.75">
      <c r="A116" s="39">
        <v>2</v>
      </c>
      <c r="B116" s="40">
        <v>2</v>
      </c>
      <c r="C116" s="40">
        <v>6</v>
      </c>
      <c r="D116" s="40"/>
      <c r="E116" s="40"/>
      <c r="F116" s="41" t="s">
        <v>2622</v>
      </c>
      <c r="G116" s="42">
        <f>+G117+G119+G121+G123</f>
        <v>0</v>
      </c>
      <c r="H116" s="42">
        <f>+H117+H119+H121+H123</f>
        <v>0</v>
      </c>
      <c r="I116" s="42">
        <f>+I117+I119+I121+I123</f>
        <v>0</v>
      </c>
      <c r="J116" s="42">
        <f>+J117+J119+J121+J123</f>
        <v>0</v>
      </c>
      <c r="K116" s="42">
        <f>+K117+K119+K121+K123</f>
        <v>0</v>
      </c>
    </row>
    <row r="117" spans="1:11" ht="12.75">
      <c r="A117" s="44">
        <v>2</v>
      </c>
      <c r="B117" s="45">
        <v>2</v>
      </c>
      <c r="C117" s="45">
        <v>6</v>
      </c>
      <c r="D117" s="45">
        <v>1</v>
      </c>
      <c r="E117" s="45"/>
      <c r="F117" s="56" t="s">
        <v>2623</v>
      </c>
      <c r="G117" s="47">
        <f>G118</f>
        <v>0</v>
      </c>
      <c r="H117" s="47">
        <f>H118</f>
        <v>0</v>
      </c>
      <c r="I117" s="47">
        <f>I118</f>
        <v>0</v>
      </c>
      <c r="J117" s="47">
        <f>J118</f>
        <v>0</v>
      </c>
      <c r="K117" s="48" t="str">
        <f>K118</f>
        <v>0.00</v>
      </c>
    </row>
    <row r="118" spans="1:11" ht="12.75">
      <c r="A118" s="57">
        <v>2</v>
      </c>
      <c r="B118" s="50">
        <v>2</v>
      </c>
      <c r="C118" s="50">
        <v>6</v>
      </c>
      <c r="D118" s="50">
        <v>1</v>
      </c>
      <c r="E118" s="50" t="s">
        <v>2545</v>
      </c>
      <c r="F118" s="58" t="s">
        <v>2623</v>
      </c>
      <c r="G118" s="52"/>
      <c r="H118" s="52"/>
      <c r="I118" s="52"/>
      <c r="J118" s="95">
        <f>SUBTOTAL(9,G118:I118)</f>
        <v>0</v>
      </c>
      <c r="K118" s="96" t="str">
        <f>IFERROR(J118/$J$18*100,"0.00")</f>
        <v>0.00</v>
      </c>
    </row>
    <row r="119" spans="1:11" ht="12.75">
      <c r="A119" s="44">
        <v>2</v>
      </c>
      <c r="B119" s="45">
        <v>2</v>
      </c>
      <c r="C119" s="45">
        <v>6</v>
      </c>
      <c r="D119" s="45">
        <v>2</v>
      </c>
      <c r="E119" s="45"/>
      <c r="F119" s="56" t="s">
        <v>2624</v>
      </c>
      <c r="G119" s="47">
        <f>G120</f>
        <v>0</v>
      </c>
      <c r="H119" s="47">
        <f>H120</f>
        <v>0</v>
      </c>
      <c r="I119" s="47">
        <f>I120</f>
        <v>0</v>
      </c>
      <c r="J119" s="47">
        <f>J120</f>
        <v>0</v>
      </c>
      <c r="K119" s="48" t="str">
        <f>K120</f>
        <v>0.00</v>
      </c>
    </row>
    <row r="120" spans="1:11" ht="12.75">
      <c r="A120" s="57">
        <v>2</v>
      </c>
      <c r="B120" s="50">
        <v>2</v>
      </c>
      <c r="C120" s="50">
        <v>6</v>
      </c>
      <c r="D120" s="50">
        <v>2</v>
      </c>
      <c r="E120" s="50" t="s">
        <v>2545</v>
      </c>
      <c r="F120" s="58" t="s">
        <v>2624</v>
      </c>
      <c r="G120" s="52"/>
      <c r="H120" s="52"/>
      <c r="I120" s="52"/>
      <c r="J120" s="95">
        <f>SUBTOTAL(9,G120:I120)</f>
        <v>0</v>
      </c>
      <c r="K120" s="96" t="str">
        <f>IFERROR(J120/$J$18*100,"0.00")</f>
        <v>0.00</v>
      </c>
    </row>
    <row r="121" spans="1:11" ht="12.75">
      <c r="A121" s="44">
        <v>2</v>
      </c>
      <c r="B121" s="45">
        <v>2</v>
      </c>
      <c r="C121" s="45">
        <v>6</v>
      </c>
      <c r="D121" s="45">
        <v>3</v>
      </c>
      <c r="E121" s="45"/>
      <c r="F121" s="56" t="s">
        <v>2625</v>
      </c>
      <c r="G121" s="47">
        <f>G122</f>
        <v>0</v>
      </c>
      <c r="H121" s="47">
        <f>H122</f>
        <v>0</v>
      </c>
      <c r="I121" s="47">
        <f>I122</f>
        <v>0</v>
      </c>
      <c r="J121" s="47">
        <f>J122</f>
        <v>0</v>
      </c>
      <c r="K121" s="48" t="str">
        <f>K122</f>
        <v>0.00</v>
      </c>
    </row>
    <row r="122" spans="1:11" ht="12.75">
      <c r="A122" s="57">
        <v>2</v>
      </c>
      <c r="B122" s="50">
        <v>2</v>
      </c>
      <c r="C122" s="50">
        <v>6</v>
      </c>
      <c r="D122" s="50">
        <v>3</v>
      </c>
      <c r="E122" s="50" t="s">
        <v>2545</v>
      </c>
      <c r="F122" s="58" t="s">
        <v>2625</v>
      </c>
      <c r="G122" s="52"/>
      <c r="H122" s="52"/>
      <c r="I122" s="52"/>
      <c r="J122" s="95">
        <f>SUBTOTAL(9,G122:I122)</f>
        <v>0</v>
      </c>
      <c r="K122" s="96" t="str">
        <f>IFERROR(J122/$J$18*100,"0.00")</f>
        <v>0.00</v>
      </c>
    </row>
    <row r="123" spans="1:11" ht="12.75">
      <c r="A123" s="60">
        <v>2</v>
      </c>
      <c r="B123" s="45">
        <v>2</v>
      </c>
      <c r="C123" s="45">
        <v>6</v>
      </c>
      <c r="D123" s="45">
        <v>9</v>
      </c>
      <c r="E123" s="45"/>
      <c r="F123" s="61" t="s">
        <v>2626</v>
      </c>
      <c r="G123" s="62">
        <f>+G124</f>
        <v>0</v>
      </c>
      <c r="H123" s="62">
        <f>+H124</f>
        <v>0</v>
      </c>
      <c r="I123" s="62">
        <f>+I124</f>
        <v>0</v>
      </c>
      <c r="J123" s="62">
        <f>+J124</f>
        <v>0</v>
      </c>
      <c r="K123" s="63" t="str">
        <f>+K124</f>
        <v>0.00</v>
      </c>
    </row>
    <row r="124" spans="1:11" ht="12.75">
      <c r="A124" s="57">
        <v>2</v>
      </c>
      <c r="B124" s="50">
        <v>2</v>
      </c>
      <c r="C124" s="50">
        <v>6</v>
      </c>
      <c r="D124" s="50">
        <v>9</v>
      </c>
      <c r="E124" s="50" t="s">
        <v>2545</v>
      </c>
      <c r="F124" s="58" t="s">
        <v>2626</v>
      </c>
      <c r="G124" s="52"/>
      <c r="H124" s="52"/>
      <c r="I124" s="52"/>
      <c r="J124" s="95">
        <f>SUBTOTAL(9,G124:I124)</f>
        <v>0</v>
      </c>
      <c r="K124" s="96" t="str">
        <f>IFERROR(J124/$J$18*100,"0.00")</f>
        <v>0.00</v>
      </c>
    </row>
    <row r="125" spans="1:11" ht="12.75">
      <c r="A125" s="39">
        <v>2</v>
      </c>
      <c r="B125" s="40">
        <v>2</v>
      </c>
      <c r="C125" s="40">
        <v>7</v>
      </c>
      <c r="D125" s="40"/>
      <c r="E125" s="40"/>
      <c r="F125" s="41" t="s">
        <v>2627</v>
      </c>
      <c r="G125" s="42">
        <f>+G126+G131+G141</f>
        <v>0</v>
      </c>
      <c r="H125" s="42">
        <f>+H126+H131+H141</f>
        <v>0</v>
      </c>
      <c r="I125" s="42">
        <f>+I126+I131+I141</f>
        <v>0</v>
      </c>
      <c r="J125" s="42">
        <f>+J126+J131+J141</f>
        <v>0</v>
      </c>
      <c r="K125" s="43">
        <f>+K126+K131+K141</f>
        <v>0</v>
      </c>
    </row>
    <row r="126" spans="1:11" ht="12.75">
      <c r="A126" s="60">
        <v>2</v>
      </c>
      <c r="B126" s="45">
        <v>2</v>
      </c>
      <c r="C126" s="45">
        <v>7</v>
      </c>
      <c r="D126" s="45">
        <v>1</v>
      </c>
      <c r="E126" s="45"/>
      <c r="F126" s="61" t="s">
        <v>2628</v>
      </c>
      <c r="G126" s="47">
        <f>SUM(G127:G130)</f>
        <v>0</v>
      </c>
      <c r="H126" s="47">
        <f>SUM(H127:H130)</f>
        <v>0</v>
      </c>
      <c r="I126" s="47">
        <f>SUM(I127:I130)</f>
        <v>0</v>
      </c>
      <c r="J126" s="47">
        <f>SUM(J127:J130)</f>
        <v>0</v>
      </c>
      <c r="K126" s="48">
        <f>SUM(K127:K130)</f>
        <v>0</v>
      </c>
    </row>
    <row r="127" spans="1:11" ht="12.75">
      <c r="A127" s="49">
        <v>2</v>
      </c>
      <c r="B127" s="50">
        <v>2</v>
      </c>
      <c r="C127" s="50">
        <v>7</v>
      </c>
      <c r="D127" s="50">
        <v>1</v>
      </c>
      <c r="E127" s="50" t="s">
        <v>2545</v>
      </c>
      <c r="F127" s="64" t="s">
        <v>2629</v>
      </c>
      <c r="G127" s="52"/>
      <c r="H127" s="52"/>
      <c r="I127" s="52"/>
      <c r="J127" s="95">
        <f>SUBTOTAL(9,G127:I127)</f>
        <v>0</v>
      </c>
      <c r="K127" s="96" t="str">
        <f>IFERROR(J127/$J$18*100,"0.00")</f>
        <v>0.00</v>
      </c>
    </row>
    <row r="128" spans="1:11" ht="12.75">
      <c r="A128" s="49">
        <v>2</v>
      </c>
      <c r="B128" s="50">
        <v>2</v>
      </c>
      <c r="C128" s="50">
        <v>7</v>
      </c>
      <c r="D128" s="50">
        <v>1</v>
      </c>
      <c r="E128" s="50" t="s">
        <v>2551</v>
      </c>
      <c r="F128" s="64" t="s">
        <v>2630</v>
      </c>
      <c r="G128" s="52"/>
      <c r="H128" s="52"/>
      <c r="I128" s="52"/>
      <c r="J128" s="95">
        <f>SUBTOTAL(9,G128:I128)</f>
        <v>0</v>
      </c>
      <c r="K128" s="96" t="str">
        <f>IFERROR(J128/$J$18*100,"0.00")</f>
        <v>0.00</v>
      </c>
    </row>
    <row r="129" spans="1:11" ht="12.75">
      <c r="A129" s="49">
        <v>2</v>
      </c>
      <c r="B129" s="50">
        <v>2</v>
      </c>
      <c r="C129" s="50">
        <v>7</v>
      </c>
      <c r="D129" s="50">
        <v>1</v>
      </c>
      <c r="E129" s="50" t="s">
        <v>2578</v>
      </c>
      <c r="F129" s="64" t="s">
        <v>2631</v>
      </c>
      <c r="G129" s="52"/>
      <c r="H129" s="52"/>
      <c r="I129" s="52"/>
      <c r="J129" s="95">
        <f>SUBTOTAL(9,G129:I129)</f>
        <v>0</v>
      </c>
      <c r="K129" s="96" t="str">
        <f>IFERROR(J129/$J$18*100,"0.00")</f>
        <v>0.00</v>
      </c>
    </row>
    <row r="130" spans="1:11" ht="12.75">
      <c r="A130" s="49">
        <v>2</v>
      </c>
      <c r="B130" s="50">
        <v>2</v>
      </c>
      <c r="C130" s="50">
        <v>7</v>
      </c>
      <c r="D130" s="50">
        <v>1</v>
      </c>
      <c r="E130" s="50" t="s">
        <v>2632</v>
      </c>
      <c r="F130" s="64" t="s">
        <v>2633</v>
      </c>
      <c r="G130" s="52"/>
      <c r="H130" s="52"/>
      <c r="I130" s="52"/>
      <c r="J130" s="95">
        <f>SUBTOTAL(9,G130:I130)</f>
        <v>0</v>
      </c>
      <c r="K130" s="96" t="str">
        <f>IFERROR(J130/$J$18*100,"0.00")</f>
        <v>0.00</v>
      </c>
    </row>
    <row r="131" spans="1:11" ht="12.75">
      <c r="A131" s="44">
        <v>2</v>
      </c>
      <c r="B131" s="45">
        <v>2</v>
      </c>
      <c r="C131" s="45">
        <v>7</v>
      </c>
      <c r="D131" s="45">
        <v>2</v>
      </c>
      <c r="E131" s="45"/>
      <c r="F131" s="56" t="s">
        <v>2634</v>
      </c>
      <c r="G131" s="47">
        <f>SUM(G132:G140)</f>
        <v>0</v>
      </c>
      <c r="H131" s="47">
        <f>SUM(H132:H140)</f>
        <v>0</v>
      </c>
      <c r="I131" s="47">
        <f>SUM(I132:I140)</f>
        <v>0</v>
      </c>
      <c r="J131" s="47">
        <f>SUM(J132:J140)</f>
        <v>0</v>
      </c>
      <c r="K131" s="48">
        <f>SUM(K132:K140)</f>
        <v>0</v>
      </c>
    </row>
    <row r="132" spans="1:11" ht="12.75">
      <c r="A132" s="49">
        <v>2</v>
      </c>
      <c r="B132" s="50">
        <v>2</v>
      </c>
      <c r="C132" s="50">
        <v>7</v>
      </c>
      <c r="D132" s="50">
        <v>2</v>
      </c>
      <c r="E132" s="50" t="s">
        <v>2545</v>
      </c>
      <c r="F132" s="64" t="s">
        <v>2635</v>
      </c>
      <c r="G132" s="52"/>
      <c r="H132" s="52"/>
      <c r="I132" s="52"/>
      <c r="J132" s="95">
        <f t="shared" ref="J132:J140" si="4">SUBTOTAL(9,G132:I132)</f>
        <v>0</v>
      </c>
      <c r="K132" s="96" t="str">
        <f t="shared" ref="K132:K140" si="5">IFERROR(J132/$J$18*100,"0.00")</f>
        <v>0.00</v>
      </c>
    </row>
    <row r="133" spans="1:11" ht="12.75">
      <c r="A133" s="49">
        <v>2</v>
      </c>
      <c r="B133" s="50">
        <v>2</v>
      </c>
      <c r="C133" s="50">
        <v>7</v>
      </c>
      <c r="D133" s="50">
        <v>2</v>
      </c>
      <c r="E133" s="50" t="s">
        <v>2547</v>
      </c>
      <c r="F133" s="64" t="s">
        <v>2636</v>
      </c>
      <c r="G133" s="52"/>
      <c r="H133" s="52"/>
      <c r="I133" s="52"/>
      <c r="J133" s="95">
        <f>SUBTOTAL(9,G133:I133)</f>
        <v>0</v>
      </c>
      <c r="K133" s="96" t="str">
        <f t="shared" si="5"/>
        <v>0.00</v>
      </c>
    </row>
    <row r="134" spans="1:11" ht="12.75">
      <c r="A134" s="49">
        <v>2</v>
      </c>
      <c r="B134" s="50">
        <v>2</v>
      </c>
      <c r="C134" s="50">
        <v>7</v>
      </c>
      <c r="D134" s="50">
        <v>2</v>
      </c>
      <c r="E134" s="50" t="s">
        <v>2554</v>
      </c>
      <c r="F134" s="64" t="s">
        <v>2637</v>
      </c>
      <c r="G134" s="52"/>
      <c r="H134" s="52"/>
      <c r="I134" s="52"/>
      <c r="J134" s="95">
        <f t="shared" si="4"/>
        <v>0</v>
      </c>
      <c r="K134" s="96" t="str">
        <f t="shared" si="5"/>
        <v>0.00</v>
      </c>
    </row>
    <row r="135" spans="1:11" ht="12.75">
      <c r="A135" s="49">
        <v>2</v>
      </c>
      <c r="B135" s="50">
        <v>2</v>
      </c>
      <c r="C135" s="50">
        <v>7</v>
      </c>
      <c r="D135" s="50">
        <v>2</v>
      </c>
      <c r="E135" s="50" t="s">
        <v>2569</v>
      </c>
      <c r="F135" s="64" t="s">
        <v>2638</v>
      </c>
      <c r="G135" s="52"/>
      <c r="H135" s="52"/>
      <c r="I135" s="52"/>
      <c r="J135" s="95">
        <f t="shared" si="4"/>
        <v>0</v>
      </c>
      <c r="K135" s="96" t="str">
        <f t="shared" si="5"/>
        <v>0.00</v>
      </c>
    </row>
    <row r="136" spans="1:11" ht="12.75">
      <c r="A136" s="49">
        <v>2</v>
      </c>
      <c r="B136" s="50">
        <v>2</v>
      </c>
      <c r="C136" s="50">
        <v>7</v>
      </c>
      <c r="D136" s="50">
        <v>2</v>
      </c>
      <c r="E136" s="50" t="s">
        <v>2549</v>
      </c>
      <c r="F136" s="64" t="s">
        <v>2639</v>
      </c>
      <c r="G136" s="52"/>
      <c r="H136" s="52"/>
      <c r="I136" s="52"/>
      <c r="J136" s="95">
        <f t="shared" si="4"/>
        <v>0</v>
      </c>
      <c r="K136" s="96" t="str">
        <f t="shared" si="5"/>
        <v>0.00</v>
      </c>
    </row>
    <row r="137" spans="1:11" ht="12.75">
      <c r="A137" s="49">
        <v>2</v>
      </c>
      <c r="B137" s="50">
        <v>2</v>
      </c>
      <c r="C137" s="50">
        <v>7</v>
      </c>
      <c r="D137" s="50">
        <v>2</v>
      </c>
      <c r="E137" s="50" t="s">
        <v>2551</v>
      </c>
      <c r="F137" s="65" t="s">
        <v>2640</v>
      </c>
      <c r="G137" s="52"/>
      <c r="H137" s="52"/>
      <c r="I137" s="52"/>
      <c r="J137" s="95">
        <f t="shared" si="4"/>
        <v>0</v>
      </c>
      <c r="K137" s="96" t="str">
        <f t="shared" si="5"/>
        <v>0.00</v>
      </c>
    </row>
    <row r="138" spans="1:11" ht="12.75">
      <c r="A138" s="49">
        <v>2</v>
      </c>
      <c r="B138" s="50">
        <v>2</v>
      </c>
      <c r="C138" s="50">
        <v>7</v>
      </c>
      <c r="D138" s="50">
        <v>2</v>
      </c>
      <c r="E138" s="50" t="s">
        <v>2578</v>
      </c>
      <c r="F138" s="65" t="s">
        <v>2641</v>
      </c>
      <c r="G138" s="52"/>
      <c r="H138" s="52"/>
      <c r="I138" s="52"/>
      <c r="J138" s="95">
        <f t="shared" si="4"/>
        <v>0</v>
      </c>
      <c r="K138" s="96" t="str">
        <f t="shared" si="5"/>
        <v>0.00</v>
      </c>
    </row>
    <row r="139" spans="1:11" ht="12.75">
      <c r="A139" s="49">
        <v>2</v>
      </c>
      <c r="B139" s="50">
        <v>2</v>
      </c>
      <c r="C139" s="50">
        <v>7</v>
      </c>
      <c r="D139" s="50">
        <v>2</v>
      </c>
      <c r="E139" s="50" t="s">
        <v>2558</v>
      </c>
      <c r="F139" s="65" t="s">
        <v>2785</v>
      </c>
      <c r="G139" s="52"/>
      <c r="H139" s="52"/>
      <c r="I139" s="52"/>
      <c r="J139" s="95">
        <f t="shared" si="4"/>
        <v>0</v>
      </c>
      <c r="K139" s="96" t="str">
        <f>IFERROR(J139/$J$18*100,"0.00")</f>
        <v>0.00</v>
      </c>
    </row>
    <row r="140" spans="1:11" ht="12.75">
      <c r="A140" s="49">
        <v>2</v>
      </c>
      <c r="B140" s="50">
        <v>2</v>
      </c>
      <c r="C140" s="50">
        <v>7</v>
      </c>
      <c r="D140" s="50">
        <v>2</v>
      </c>
      <c r="E140" s="50" t="s">
        <v>2632</v>
      </c>
      <c r="F140" s="65" t="s">
        <v>2786</v>
      </c>
      <c r="G140" s="52"/>
      <c r="H140" s="52"/>
      <c r="I140" s="52"/>
      <c r="J140" s="95">
        <f t="shared" si="4"/>
        <v>0</v>
      </c>
      <c r="K140" s="96" t="str">
        <f t="shared" si="5"/>
        <v>0.00</v>
      </c>
    </row>
    <row r="141" spans="1:11" ht="12.75">
      <c r="A141" s="44">
        <v>2</v>
      </c>
      <c r="B141" s="45">
        <v>2</v>
      </c>
      <c r="C141" s="45">
        <v>7</v>
      </c>
      <c r="D141" s="45">
        <v>3</v>
      </c>
      <c r="E141" s="45"/>
      <c r="F141" s="56" t="s">
        <v>2644</v>
      </c>
      <c r="G141" s="47">
        <f>G142</f>
        <v>0</v>
      </c>
      <c r="H141" s="47">
        <f>H142</f>
        <v>0</v>
      </c>
      <c r="I141" s="47">
        <f>I142</f>
        <v>0</v>
      </c>
      <c r="J141" s="47">
        <f>J142</f>
        <v>0</v>
      </c>
      <c r="K141" s="48" t="str">
        <f>K142</f>
        <v>0.00</v>
      </c>
    </row>
    <row r="142" spans="1:11" ht="12.75">
      <c r="A142" s="49">
        <v>2</v>
      </c>
      <c r="B142" s="50">
        <v>2</v>
      </c>
      <c r="C142" s="50">
        <v>7</v>
      </c>
      <c r="D142" s="50">
        <v>3</v>
      </c>
      <c r="E142" s="50" t="s">
        <v>2545</v>
      </c>
      <c r="F142" s="51" t="s">
        <v>2644</v>
      </c>
      <c r="G142" s="52"/>
      <c r="H142" s="52"/>
      <c r="I142" s="52"/>
      <c r="J142" s="95">
        <f>SUBTOTAL(9,G142:I142)</f>
        <v>0</v>
      </c>
      <c r="K142" s="96" t="str">
        <f>IFERROR(J142/$J$18*100,"0.00")</f>
        <v>0.00</v>
      </c>
    </row>
    <row r="143" spans="1:11" ht="12.75">
      <c r="A143" s="39">
        <v>2</v>
      </c>
      <c r="B143" s="40">
        <v>2</v>
      </c>
      <c r="C143" s="40">
        <v>8</v>
      </c>
      <c r="D143" s="40"/>
      <c r="E143" s="40"/>
      <c r="F143" s="41" t="s">
        <v>2645</v>
      </c>
      <c r="G143" s="42">
        <f>+G144+G146+G148+G150+G154+G157+G164</f>
        <v>0</v>
      </c>
      <c r="H143" s="42">
        <f>+H144+H146+H148+H150+H154+H157+H164</f>
        <v>0</v>
      </c>
      <c r="I143" s="42">
        <f>+I144+I146+I148+I150+I154+I157+I164</f>
        <v>0</v>
      </c>
      <c r="J143" s="42">
        <f>+J144+J146+J148+J150+J154+J157+J164</f>
        <v>0</v>
      </c>
      <c r="K143" s="42">
        <f>+K144+K146+K148+K150+K154+K157+K164</f>
        <v>0</v>
      </c>
    </row>
    <row r="144" spans="1:11" ht="12.75">
      <c r="A144" s="44">
        <v>2</v>
      </c>
      <c r="B144" s="45">
        <v>2</v>
      </c>
      <c r="C144" s="45">
        <v>8</v>
      </c>
      <c r="D144" s="45">
        <v>1</v>
      </c>
      <c r="E144" s="45"/>
      <c r="F144" s="56" t="s">
        <v>2646</v>
      </c>
      <c r="G144" s="47">
        <f>G145</f>
        <v>0</v>
      </c>
      <c r="H144" s="47">
        <f>H145</f>
        <v>0</v>
      </c>
      <c r="I144" s="47">
        <f>I145</f>
        <v>0</v>
      </c>
      <c r="J144" s="47">
        <f>J145</f>
        <v>0</v>
      </c>
      <c r="K144" s="48" t="str">
        <f>K145</f>
        <v>0.00</v>
      </c>
    </row>
    <row r="145" spans="1:11" ht="12.75">
      <c r="A145" s="49">
        <v>2</v>
      </c>
      <c r="B145" s="50">
        <v>2</v>
      </c>
      <c r="C145" s="50">
        <v>8</v>
      </c>
      <c r="D145" s="50">
        <v>1</v>
      </c>
      <c r="E145" s="50" t="s">
        <v>2545</v>
      </c>
      <c r="F145" s="51" t="s">
        <v>2646</v>
      </c>
      <c r="G145" s="52"/>
      <c r="H145" s="52"/>
      <c r="I145" s="52"/>
      <c r="J145" s="95">
        <f>SUBTOTAL(9,G145:I145)</f>
        <v>0</v>
      </c>
      <c r="K145" s="96" t="str">
        <f>IFERROR(J145/$J$18*100,"0.00")</f>
        <v>0.00</v>
      </c>
    </row>
    <row r="146" spans="1:11" ht="12.75">
      <c r="A146" s="44">
        <v>2</v>
      </c>
      <c r="B146" s="45">
        <v>2</v>
      </c>
      <c r="C146" s="45">
        <v>8</v>
      </c>
      <c r="D146" s="45">
        <v>2</v>
      </c>
      <c r="E146" s="45"/>
      <c r="F146" s="56" t="s">
        <v>2647</v>
      </c>
      <c r="G146" s="47">
        <f>G147</f>
        <v>0</v>
      </c>
      <c r="H146" s="47">
        <f>H147</f>
        <v>0</v>
      </c>
      <c r="I146" s="47">
        <f>I147</f>
        <v>0</v>
      </c>
      <c r="J146" s="47">
        <f>J147</f>
        <v>0</v>
      </c>
      <c r="K146" s="48" t="str">
        <f>K147</f>
        <v>0.00</v>
      </c>
    </row>
    <row r="147" spans="1:11" ht="12.75">
      <c r="A147" s="49">
        <v>2</v>
      </c>
      <c r="B147" s="50">
        <v>2</v>
      </c>
      <c r="C147" s="50">
        <v>8</v>
      </c>
      <c r="D147" s="50">
        <v>2</v>
      </c>
      <c r="E147" s="50" t="s">
        <v>2545</v>
      </c>
      <c r="F147" s="51" t="s">
        <v>2648</v>
      </c>
      <c r="G147" s="52"/>
      <c r="H147" s="52"/>
      <c r="I147" s="52"/>
      <c r="J147" s="95">
        <f>SUBTOTAL(9,G147:I147)</f>
        <v>0</v>
      </c>
      <c r="K147" s="96" t="str">
        <f>IFERROR(J147/$J$18*100,"0.00")</f>
        <v>0.00</v>
      </c>
    </row>
    <row r="148" spans="1:11" ht="12.75">
      <c r="A148" s="44">
        <v>2</v>
      </c>
      <c r="B148" s="45">
        <v>2</v>
      </c>
      <c r="C148" s="45">
        <v>8</v>
      </c>
      <c r="D148" s="45">
        <v>4</v>
      </c>
      <c r="E148" s="45"/>
      <c r="F148" s="56" t="s">
        <v>2649</v>
      </c>
      <c r="G148" s="47">
        <f>G149</f>
        <v>0</v>
      </c>
      <c r="H148" s="47">
        <f>H149</f>
        <v>0</v>
      </c>
      <c r="I148" s="47">
        <f>I149</f>
        <v>0</v>
      </c>
      <c r="J148" s="47">
        <f>J149</f>
        <v>0</v>
      </c>
      <c r="K148" s="48" t="str">
        <f>K149</f>
        <v>0.00</v>
      </c>
    </row>
    <row r="149" spans="1:11" ht="12.75">
      <c r="A149" s="49">
        <v>2</v>
      </c>
      <c r="B149" s="50">
        <v>2</v>
      </c>
      <c r="C149" s="50">
        <v>8</v>
      </c>
      <c r="D149" s="50">
        <v>4</v>
      </c>
      <c r="E149" s="50" t="s">
        <v>2545</v>
      </c>
      <c r="F149" s="51" t="s">
        <v>2649</v>
      </c>
      <c r="G149" s="52"/>
      <c r="H149" s="52"/>
      <c r="I149" s="52"/>
      <c r="J149" s="95">
        <f>SUBTOTAL(9,G149:I149)</f>
        <v>0</v>
      </c>
      <c r="K149" s="96" t="str">
        <f>IFERROR(J149/$J$18*100,"0.00")</f>
        <v>0.00</v>
      </c>
    </row>
    <row r="150" spans="1:11" ht="12.75">
      <c r="A150" s="44">
        <v>2</v>
      </c>
      <c r="B150" s="45">
        <v>2</v>
      </c>
      <c r="C150" s="45">
        <v>8</v>
      </c>
      <c r="D150" s="45">
        <v>5</v>
      </c>
      <c r="E150" s="45"/>
      <c r="F150" s="56" t="s">
        <v>2650</v>
      </c>
      <c r="G150" s="47">
        <f>SUM(G151:G153)</f>
        <v>0</v>
      </c>
      <c r="H150" s="47">
        <f>SUM(H151:H153)</f>
        <v>0</v>
      </c>
      <c r="I150" s="47">
        <f>SUM(I151:I153)</f>
        <v>0</v>
      </c>
      <c r="J150" s="47">
        <f>SUM(J151:J153)</f>
        <v>0</v>
      </c>
      <c r="K150" s="48">
        <f>SUM(K151:K153)</f>
        <v>0</v>
      </c>
    </row>
    <row r="151" spans="1:11" ht="12.75">
      <c r="A151" s="49">
        <v>2</v>
      </c>
      <c r="B151" s="50">
        <v>2</v>
      </c>
      <c r="C151" s="50">
        <v>8</v>
      </c>
      <c r="D151" s="50">
        <v>5</v>
      </c>
      <c r="E151" s="50" t="s">
        <v>2545</v>
      </c>
      <c r="F151" s="51" t="s">
        <v>2651</v>
      </c>
      <c r="G151" s="52"/>
      <c r="H151" s="52"/>
      <c r="I151" s="52"/>
      <c r="J151" s="95">
        <f>SUBTOTAL(9,G151:I151)</f>
        <v>0</v>
      </c>
      <c r="K151" s="96" t="str">
        <f>IFERROR(J151/$J$18*100,"0.00")</f>
        <v>0.00</v>
      </c>
    </row>
    <row r="152" spans="1:11" ht="12.75">
      <c r="A152" s="49">
        <v>2</v>
      </c>
      <c r="B152" s="50">
        <v>2</v>
      </c>
      <c r="C152" s="50">
        <v>8</v>
      </c>
      <c r="D152" s="50">
        <v>5</v>
      </c>
      <c r="E152" s="50" t="s">
        <v>2547</v>
      </c>
      <c r="F152" s="51" t="s">
        <v>2652</v>
      </c>
      <c r="G152" s="52"/>
      <c r="H152" s="52"/>
      <c r="I152" s="52"/>
      <c r="J152" s="95">
        <f>SUBTOTAL(9,G152:I152)</f>
        <v>0</v>
      </c>
      <c r="K152" s="96" t="str">
        <f>IFERROR(J152/$J$18*100,"0.00")</f>
        <v>0.00</v>
      </c>
    </row>
    <row r="153" spans="1:11" ht="12.75">
      <c r="A153" s="49">
        <v>2</v>
      </c>
      <c r="B153" s="50">
        <v>2</v>
      </c>
      <c r="C153" s="50">
        <v>8</v>
      </c>
      <c r="D153" s="50">
        <v>5</v>
      </c>
      <c r="E153" s="50" t="s">
        <v>2554</v>
      </c>
      <c r="F153" s="51" t="s">
        <v>2653</v>
      </c>
      <c r="G153" s="52"/>
      <c r="H153" s="52"/>
      <c r="I153" s="52"/>
      <c r="J153" s="95">
        <f>SUBTOTAL(9,G153:I153)</f>
        <v>0</v>
      </c>
      <c r="K153" s="96" t="str">
        <f>IFERROR(J153/$J$18*100,"0.00")</f>
        <v>0.00</v>
      </c>
    </row>
    <row r="154" spans="1:11" ht="12.75">
      <c r="A154" s="44">
        <v>2</v>
      </c>
      <c r="B154" s="45">
        <v>2</v>
      </c>
      <c r="C154" s="45">
        <v>8</v>
      </c>
      <c r="D154" s="45">
        <v>6</v>
      </c>
      <c r="E154" s="45"/>
      <c r="F154" s="56" t="s">
        <v>2654</v>
      </c>
      <c r="G154" s="47">
        <f>SUM(G155:G156)</f>
        <v>0</v>
      </c>
      <c r="H154" s="47">
        <f>SUM(H155:H156)</f>
        <v>0</v>
      </c>
      <c r="I154" s="47">
        <f>SUM(I155:I156)</f>
        <v>0</v>
      </c>
      <c r="J154" s="47">
        <f>SUM(J155:J156)</f>
        <v>0</v>
      </c>
      <c r="K154" s="48">
        <f>SUM(K155:K156)</f>
        <v>0</v>
      </c>
    </row>
    <row r="155" spans="1:11" ht="12.75">
      <c r="A155" s="49">
        <v>2</v>
      </c>
      <c r="B155" s="50">
        <v>2</v>
      </c>
      <c r="C155" s="50">
        <v>8</v>
      </c>
      <c r="D155" s="50">
        <v>6</v>
      </c>
      <c r="E155" s="50" t="s">
        <v>2545</v>
      </c>
      <c r="F155" s="51" t="s">
        <v>2787</v>
      </c>
      <c r="G155" s="52"/>
      <c r="H155" s="52"/>
      <c r="I155" s="52"/>
      <c r="J155" s="95">
        <f>SUBTOTAL(9,G155:I155)</f>
        <v>0</v>
      </c>
      <c r="K155" s="96" t="str">
        <f>IFERROR(J155/$J$18*100,"0.00")</f>
        <v>0.00</v>
      </c>
    </row>
    <row r="156" spans="1:11" ht="12.75">
      <c r="A156" s="49">
        <v>2</v>
      </c>
      <c r="B156" s="50">
        <v>2</v>
      </c>
      <c r="C156" s="50">
        <v>8</v>
      </c>
      <c r="D156" s="50">
        <v>6</v>
      </c>
      <c r="E156" s="50" t="s">
        <v>2547</v>
      </c>
      <c r="F156" s="51" t="s">
        <v>2655</v>
      </c>
      <c r="G156" s="52"/>
      <c r="H156" s="52"/>
      <c r="I156" s="52"/>
      <c r="J156" s="95">
        <f>SUBTOTAL(9,G156:I156)</f>
        <v>0</v>
      </c>
      <c r="K156" s="96" t="str">
        <f>IFERROR(J156/$J$18*100,"0.00")</f>
        <v>0.00</v>
      </c>
    </row>
    <row r="157" spans="1:11" ht="12.75">
      <c r="A157" s="44">
        <v>2</v>
      </c>
      <c r="B157" s="45">
        <v>2</v>
      </c>
      <c r="C157" s="45">
        <v>8</v>
      </c>
      <c r="D157" s="45">
        <v>7</v>
      </c>
      <c r="E157" s="45"/>
      <c r="F157" s="56" t="s">
        <v>2656</v>
      </c>
      <c r="G157" s="47">
        <f>SUM(G158:G163)</f>
        <v>0</v>
      </c>
      <c r="H157" s="47">
        <f>SUM(H158:H163)</f>
        <v>0</v>
      </c>
      <c r="I157" s="47">
        <f>SUM(I158:I163)</f>
        <v>0</v>
      </c>
      <c r="J157" s="47">
        <f>SUM(J158:J163)</f>
        <v>0</v>
      </c>
      <c r="K157" s="48">
        <f>SUM(K158:K163)</f>
        <v>0</v>
      </c>
    </row>
    <row r="158" spans="1:11" ht="12.75">
      <c r="A158" s="49">
        <v>2</v>
      </c>
      <c r="B158" s="50">
        <v>2</v>
      </c>
      <c r="C158" s="50">
        <v>8</v>
      </c>
      <c r="D158" s="50">
        <v>7</v>
      </c>
      <c r="E158" s="50" t="s">
        <v>2545</v>
      </c>
      <c r="F158" s="65" t="s">
        <v>2015</v>
      </c>
      <c r="G158" s="52"/>
      <c r="H158" s="52"/>
      <c r="I158" s="52"/>
      <c r="J158" s="95">
        <f t="shared" ref="J158:J163" si="6">SUBTOTAL(9,G158:I158)</f>
        <v>0</v>
      </c>
      <c r="K158" s="96" t="str">
        <f t="shared" ref="K158:K163" si="7">IFERROR(J158/$J$18*100,"0.00")</f>
        <v>0.00</v>
      </c>
    </row>
    <row r="159" spans="1:11" ht="12.75">
      <c r="A159" s="49">
        <v>2</v>
      </c>
      <c r="B159" s="50">
        <v>2</v>
      </c>
      <c r="C159" s="50">
        <v>8</v>
      </c>
      <c r="D159" s="50">
        <v>7</v>
      </c>
      <c r="E159" s="50" t="s">
        <v>2547</v>
      </c>
      <c r="F159" s="65" t="s">
        <v>2657</v>
      </c>
      <c r="G159" s="52"/>
      <c r="H159" s="52"/>
      <c r="I159" s="52"/>
      <c r="J159" s="95">
        <f t="shared" si="6"/>
        <v>0</v>
      </c>
      <c r="K159" s="96" t="str">
        <f t="shared" si="7"/>
        <v>0.00</v>
      </c>
    </row>
    <row r="160" spans="1:11" ht="12.75">
      <c r="A160" s="49">
        <v>2</v>
      </c>
      <c r="B160" s="50">
        <v>2</v>
      </c>
      <c r="C160" s="50">
        <v>8</v>
      </c>
      <c r="D160" s="50">
        <v>7</v>
      </c>
      <c r="E160" s="50" t="s">
        <v>2554</v>
      </c>
      <c r="F160" s="65" t="s">
        <v>2658</v>
      </c>
      <c r="G160" s="52"/>
      <c r="H160" s="52"/>
      <c r="I160" s="52"/>
      <c r="J160" s="95">
        <f t="shared" si="6"/>
        <v>0</v>
      </c>
      <c r="K160" s="96" t="str">
        <f t="shared" si="7"/>
        <v>0.00</v>
      </c>
    </row>
    <row r="161" spans="1:11" ht="12.75">
      <c r="A161" s="49">
        <v>2</v>
      </c>
      <c r="B161" s="50">
        <v>2</v>
      </c>
      <c r="C161" s="50">
        <v>8</v>
      </c>
      <c r="D161" s="50">
        <v>7</v>
      </c>
      <c r="E161" s="50" t="s">
        <v>2569</v>
      </c>
      <c r="F161" s="65" t="s">
        <v>2659</v>
      </c>
      <c r="G161" s="52"/>
      <c r="H161" s="52"/>
      <c r="I161" s="52"/>
      <c r="J161" s="95">
        <f t="shared" si="6"/>
        <v>0</v>
      </c>
      <c r="K161" s="96" t="str">
        <f t="shared" si="7"/>
        <v>0.00</v>
      </c>
    </row>
    <row r="162" spans="1:11" ht="12.75">
      <c r="A162" s="49">
        <v>2</v>
      </c>
      <c r="B162" s="50">
        <v>2</v>
      </c>
      <c r="C162" s="50">
        <v>8</v>
      </c>
      <c r="D162" s="50">
        <v>7</v>
      </c>
      <c r="E162" s="50" t="s">
        <v>2549</v>
      </c>
      <c r="F162" s="65" t="s">
        <v>2660</v>
      </c>
      <c r="G162" s="52"/>
      <c r="H162" s="52"/>
      <c r="I162" s="52"/>
      <c r="J162" s="95">
        <f t="shared" si="6"/>
        <v>0</v>
      </c>
      <c r="K162" s="96" t="str">
        <f t="shared" si="7"/>
        <v>0.00</v>
      </c>
    </row>
    <row r="163" spans="1:11" ht="12.75">
      <c r="A163" s="49">
        <v>2</v>
      </c>
      <c r="B163" s="50">
        <v>2</v>
      </c>
      <c r="C163" s="50">
        <v>8</v>
      </c>
      <c r="D163" s="50">
        <v>7</v>
      </c>
      <c r="E163" s="50" t="s">
        <v>2551</v>
      </c>
      <c r="F163" s="65" t="s">
        <v>2661</v>
      </c>
      <c r="G163" s="52"/>
      <c r="H163" s="52"/>
      <c r="I163" s="52"/>
      <c r="J163" s="95">
        <f t="shared" si="6"/>
        <v>0</v>
      </c>
      <c r="K163" s="96" t="str">
        <f t="shared" si="7"/>
        <v>0.00</v>
      </c>
    </row>
    <row r="164" spans="1:11" ht="12.75">
      <c r="A164" s="44">
        <v>2</v>
      </c>
      <c r="B164" s="45">
        <v>2</v>
      </c>
      <c r="C164" s="45">
        <v>8</v>
      </c>
      <c r="D164" s="45">
        <v>8</v>
      </c>
      <c r="E164" s="45"/>
      <c r="F164" s="56" t="s">
        <v>2662</v>
      </c>
      <c r="G164" s="47">
        <f>SUM(G165:G167)</f>
        <v>0</v>
      </c>
      <c r="H164" s="47">
        <f>SUM(H165:H167)</f>
        <v>0</v>
      </c>
      <c r="I164" s="47">
        <f>SUM(I165:I167)</f>
        <v>0</v>
      </c>
      <c r="J164" s="47">
        <f>SUM(J165:J167)</f>
        <v>0</v>
      </c>
      <c r="K164" s="48">
        <f>SUM(K165:K167)</f>
        <v>0</v>
      </c>
    </row>
    <row r="165" spans="1:11" ht="12.75">
      <c r="A165" s="49">
        <v>2</v>
      </c>
      <c r="B165" s="50">
        <v>2</v>
      </c>
      <c r="C165" s="50">
        <v>8</v>
      </c>
      <c r="D165" s="50">
        <v>8</v>
      </c>
      <c r="E165" s="50" t="s">
        <v>2545</v>
      </c>
      <c r="F165" s="65" t="s">
        <v>2663</v>
      </c>
      <c r="G165" s="52"/>
      <c r="H165" s="52"/>
      <c r="I165" s="52"/>
      <c r="J165" s="95">
        <f>SUBTOTAL(9,G165:I165)</f>
        <v>0</v>
      </c>
      <c r="K165" s="96" t="str">
        <f>IFERROR(J165/$J$18*100,"0.00")</f>
        <v>0.00</v>
      </c>
    </row>
    <row r="166" spans="1:11" ht="12.75">
      <c r="A166" s="49">
        <v>2</v>
      </c>
      <c r="B166" s="50">
        <v>2</v>
      </c>
      <c r="C166" s="50">
        <v>8</v>
      </c>
      <c r="D166" s="50">
        <v>8</v>
      </c>
      <c r="E166" s="50" t="s">
        <v>2547</v>
      </c>
      <c r="F166" s="65" t="s">
        <v>2664</v>
      </c>
      <c r="G166" s="52"/>
      <c r="H166" s="52"/>
      <c r="I166" s="52"/>
      <c r="J166" s="95">
        <f>SUBTOTAL(9,G166:I166)</f>
        <v>0</v>
      </c>
      <c r="K166" s="96" t="str">
        <f>IFERROR(J166/$J$18*100,"0.00")</f>
        <v>0.00</v>
      </c>
    </row>
    <row r="167" spans="1:11" ht="12.75">
      <c r="A167" s="49">
        <v>2</v>
      </c>
      <c r="B167" s="50">
        <v>2</v>
      </c>
      <c r="C167" s="50">
        <v>8</v>
      </c>
      <c r="D167" s="50">
        <v>8</v>
      </c>
      <c r="E167" s="50" t="s">
        <v>2554</v>
      </c>
      <c r="F167" s="65" t="s">
        <v>2788</v>
      </c>
      <c r="G167" s="52"/>
      <c r="H167" s="52"/>
      <c r="I167" s="52"/>
      <c r="J167" s="95">
        <f>SUBTOTAL(9,G167:I167)</f>
        <v>0</v>
      </c>
      <c r="K167" s="96" t="str">
        <f>IFERROR(J167/$J$18*100,"0.00")</f>
        <v>0.00</v>
      </c>
    </row>
    <row r="168" spans="1:11" ht="12.75">
      <c r="A168" s="44">
        <v>2</v>
      </c>
      <c r="B168" s="45">
        <v>2</v>
      </c>
      <c r="C168" s="45">
        <v>9</v>
      </c>
      <c r="D168" s="45">
        <v>2</v>
      </c>
      <c r="E168" s="50"/>
      <c r="F168" s="56" t="s">
        <v>2665</v>
      </c>
      <c r="G168" s="62">
        <f>+G169+G170</f>
        <v>0</v>
      </c>
      <c r="H168" s="62">
        <f>+H169+H170</f>
        <v>0</v>
      </c>
      <c r="I168" s="62">
        <f>+I169+I170</f>
        <v>0</v>
      </c>
      <c r="J168" s="62">
        <f>+J169+J170</f>
        <v>0</v>
      </c>
      <c r="K168" s="48">
        <f>+K169+K170</f>
        <v>0</v>
      </c>
    </row>
    <row r="169" spans="1:11" ht="12.75">
      <c r="A169" s="49">
        <v>2</v>
      </c>
      <c r="B169" s="50">
        <v>2</v>
      </c>
      <c r="C169" s="50">
        <v>9</v>
      </c>
      <c r="D169" s="50">
        <v>2</v>
      </c>
      <c r="E169" s="50" t="s">
        <v>2545</v>
      </c>
      <c r="F169" s="51" t="s">
        <v>2789</v>
      </c>
      <c r="G169" s="52"/>
      <c r="H169" s="52"/>
      <c r="I169" s="52"/>
      <c r="J169" s="95">
        <f>SUBTOTAL(9,G169:I169)</f>
        <v>0</v>
      </c>
      <c r="K169" s="96" t="str">
        <f>IFERROR(J169/$J$18*100,"0.00")</f>
        <v>0.00</v>
      </c>
    </row>
    <row r="170" spans="1:11" ht="12.75">
      <c r="A170" s="49">
        <v>2</v>
      </c>
      <c r="B170" s="50">
        <v>2</v>
      </c>
      <c r="C170" s="50">
        <v>9</v>
      </c>
      <c r="D170" s="50">
        <v>2</v>
      </c>
      <c r="E170" s="50" t="s">
        <v>2554</v>
      </c>
      <c r="F170" s="65" t="s">
        <v>2666</v>
      </c>
      <c r="G170" s="52"/>
      <c r="H170" s="52"/>
      <c r="I170" s="52"/>
      <c r="J170" s="95">
        <f>SUBTOTAL(9,G170:I170)</f>
        <v>0</v>
      </c>
      <c r="K170" s="96" t="str">
        <f>IFERROR(J170/$J$18*100,"0.00")</f>
        <v>0.00</v>
      </c>
    </row>
    <row r="171" spans="1:11" ht="12.75">
      <c r="A171" s="33">
        <v>2</v>
      </c>
      <c r="B171" s="34">
        <v>3</v>
      </c>
      <c r="C171" s="35"/>
      <c r="D171" s="35"/>
      <c r="E171" s="35"/>
      <c r="F171" s="36" t="s">
        <v>2667</v>
      </c>
      <c r="G171" s="37">
        <f>+G172+G180+G189+G198+G201+G210+G225+G238</f>
        <v>0</v>
      </c>
      <c r="H171" s="37">
        <f>+H172+H180+H189+H198+H201+H210+H225+H238</f>
        <v>0</v>
      </c>
      <c r="I171" s="37">
        <f>+I172+I180+I189+I198+I201+I210+I225+I238</f>
        <v>0</v>
      </c>
      <c r="J171" s="37">
        <f>+J172+J180+J189+J198+J201+J210+J225+J238</f>
        <v>0</v>
      </c>
      <c r="K171" s="37">
        <f>+K172+K180+K189+K198+K201+K210+K225+K238</f>
        <v>0</v>
      </c>
    </row>
    <row r="172" spans="1:11" ht="12.75">
      <c r="A172" s="39">
        <v>2</v>
      </c>
      <c r="B172" s="40">
        <v>3</v>
      </c>
      <c r="C172" s="40">
        <v>1</v>
      </c>
      <c r="D172" s="40"/>
      <c r="E172" s="40"/>
      <c r="F172" s="41" t="s">
        <v>2668</v>
      </c>
      <c r="G172" s="42">
        <f>+G173+G175+G178</f>
        <v>0</v>
      </c>
      <c r="H172" s="42">
        <f>+H173+H175+H178</f>
        <v>0</v>
      </c>
      <c r="I172" s="42">
        <f>+I173+I175+I178</f>
        <v>0</v>
      </c>
      <c r="J172" s="42">
        <f>+J173+J175+J178</f>
        <v>0</v>
      </c>
      <c r="K172" s="42">
        <f>+K173+K175+K178</f>
        <v>0</v>
      </c>
    </row>
    <row r="173" spans="1:11" ht="12.75">
      <c r="A173" s="44">
        <v>2</v>
      </c>
      <c r="B173" s="45">
        <v>3</v>
      </c>
      <c r="C173" s="45">
        <v>1</v>
      </c>
      <c r="D173" s="45">
        <v>1</v>
      </c>
      <c r="E173" s="45"/>
      <c r="F173" s="56" t="s">
        <v>1999</v>
      </c>
      <c r="G173" s="47">
        <f>SUM(G174:G174)</f>
        <v>0</v>
      </c>
      <c r="H173" s="47">
        <f>SUM(H174:H174)</f>
        <v>0</v>
      </c>
      <c r="I173" s="47">
        <f>SUM(I174:I174)</f>
        <v>0</v>
      </c>
      <c r="J173" s="47">
        <f>SUM(J174:J174)</f>
        <v>0</v>
      </c>
      <c r="K173" s="48">
        <f>SUM(K174:K174)</f>
        <v>0</v>
      </c>
    </row>
    <row r="174" spans="1:11" ht="12.75">
      <c r="A174" s="57">
        <v>2</v>
      </c>
      <c r="B174" s="50">
        <v>3</v>
      </c>
      <c r="C174" s="50">
        <v>1</v>
      </c>
      <c r="D174" s="50">
        <v>1</v>
      </c>
      <c r="E174" s="50" t="s">
        <v>2545</v>
      </c>
      <c r="F174" s="51" t="s">
        <v>1999</v>
      </c>
      <c r="G174" s="52"/>
      <c r="H174" s="52"/>
      <c r="I174" s="52"/>
      <c r="J174" s="95">
        <f>SUBTOTAL(9,G174:I174)</f>
        <v>0</v>
      </c>
      <c r="K174" s="96" t="str">
        <f>IFERROR(J174/$J$18*100,"0.00")</f>
        <v>0.00</v>
      </c>
    </row>
    <row r="175" spans="1:11" ht="12.75">
      <c r="A175" s="44">
        <v>2</v>
      </c>
      <c r="B175" s="45">
        <v>3</v>
      </c>
      <c r="C175" s="45">
        <v>1</v>
      </c>
      <c r="D175" s="45">
        <v>3</v>
      </c>
      <c r="E175" s="45"/>
      <c r="F175" s="56" t="s">
        <v>2669</v>
      </c>
      <c r="G175" s="47">
        <f>SUM(G176:G177)</f>
        <v>0</v>
      </c>
      <c r="H175" s="47">
        <f>SUM(H176:H177)</f>
        <v>0</v>
      </c>
      <c r="I175" s="47">
        <f>SUM(I176:I177)</f>
        <v>0</v>
      </c>
      <c r="J175" s="47">
        <f>SUM(J176:J177)</f>
        <v>0</v>
      </c>
      <c r="K175" s="48">
        <f>SUM(K176:K177)</f>
        <v>0</v>
      </c>
    </row>
    <row r="176" spans="1:11" ht="12.75">
      <c r="A176" s="57">
        <v>2</v>
      </c>
      <c r="B176" s="50">
        <v>3</v>
      </c>
      <c r="C176" s="50">
        <v>1</v>
      </c>
      <c r="D176" s="50">
        <v>3</v>
      </c>
      <c r="E176" s="50" t="s">
        <v>2547</v>
      </c>
      <c r="F176" s="51" t="s">
        <v>2670</v>
      </c>
      <c r="G176" s="52"/>
      <c r="H176" s="52"/>
      <c r="I176" s="52"/>
      <c r="J176" s="95">
        <f>SUBTOTAL(9,G176:I176)</f>
        <v>0</v>
      </c>
      <c r="K176" s="96" t="str">
        <f>IFERROR(J176/$J$18*100,"0.00")</f>
        <v>0.00</v>
      </c>
    </row>
    <row r="177" spans="1:11" ht="12.75">
      <c r="A177" s="57">
        <v>2</v>
      </c>
      <c r="B177" s="50">
        <v>3</v>
      </c>
      <c r="C177" s="50">
        <v>1</v>
      </c>
      <c r="D177" s="50">
        <v>3</v>
      </c>
      <c r="E177" s="50" t="s">
        <v>2554</v>
      </c>
      <c r="F177" s="51" t="s">
        <v>2671</v>
      </c>
      <c r="G177" s="59"/>
      <c r="H177" s="59"/>
      <c r="I177" s="59"/>
      <c r="J177" s="95">
        <f>SUBTOTAL(9,G177:I177)</f>
        <v>0</v>
      </c>
      <c r="K177" s="96" t="str">
        <f>IFERROR(J177/$J$18*100,"0.00")</f>
        <v>0.00</v>
      </c>
    </row>
    <row r="178" spans="1:11" ht="12.75">
      <c r="A178" s="44">
        <v>2</v>
      </c>
      <c r="B178" s="45">
        <v>3</v>
      </c>
      <c r="C178" s="45">
        <v>1</v>
      </c>
      <c r="D178" s="45">
        <v>4</v>
      </c>
      <c r="E178" s="45"/>
      <c r="F178" s="56" t="s">
        <v>2672</v>
      </c>
      <c r="G178" s="62">
        <f>+G179</f>
        <v>0</v>
      </c>
      <c r="H178" s="62">
        <f>+H179</f>
        <v>0</v>
      </c>
      <c r="I178" s="62">
        <f>+I179</f>
        <v>0</v>
      </c>
      <c r="J178" s="62">
        <f>+J179</f>
        <v>0</v>
      </c>
      <c r="K178" s="63" t="str">
        <f>+K179</f>
        <v>0.00</v>
      </c>
    </row>
    <row r="179" spans="1:11" ht="12.75">
      <c r="A179" s="57">
        <v>2</v>
      </c>
      <c r="B179" s="50">
        <v>3</v>
      </c>
      <c r="C179" s="50">
        <v>1</v>
      </c>
      <c r="D179" s="50">
        <v>4</v>
      </c>
      <c r="E179" s="50" t="s">
        <v>2545</v>
      </c>
      <c r="F179" s="51" t="s">
        <v>2672</v>
      </c>
      <c r="G179" s="59"/>
      <c r="H179" s="59"/>
      <c r="I179" s="59"/>
      <c r="J179" s="95">
        <f>SUBTOTAL(9,G179:I179)</f>
        <v>0</v>
      </c>
      <c r="K179" s="96" t="str">
        <f>IFERROR(J179/$J$18*100,"0.00")</f>
        <v>0.00</v>
      </c>
    </row>
    <row r="180" spans="1:11" ht="12.75">
      <c r="A180" s="39">
        <v>2</v>
      </c>
      <c r="B180" s="40">
        <v>3</v>
      </c>
      <c r="C180" s="40">
        <v>2</v>
      </c>
      <c r="D180" s="40"/>
      <c r="E180" s="40"/>
      <c r="F180" s="41" t="s">
        <v>2673</v>
      </c>
      <c r="G180" s="42">
        <f>+G181+G183+G185+G187</f>
        <v>0</v>
      </c>
      <c r="H180" s="42">
        <f>+H181+H183+H185+H187</f>
        <v>0</v>
      </c>
      <c r="I180" s="42">
        <f>+I181+I183+I185+I187</f>
        <v>0</v>
      </c>
      <c r="J180" s="42">
        <f>+J181+J183+J185+J187</f>
        <v>0</v>
      </c>
      <c r="K180" s="43">
        <f>+K181+K183+K185+K187</f>
        <v>0</v>
      </c>
    </row>
    <row r="181" spans="1:11" ht="12.75">
      <c r="A181" s="44">
        <v>2</v>
      </c>
      <c r="B181" s="45">
        <v>3</v>
      </c>
      <c r="C181" s="45">
        <v>2</v>
      </c>
      <c r="D181" s="45">
        <v>1</v>
      </c>
      <c r="E181" s="45"/>
      <c r="F181" s="56" t="s">
        <v>2674</v>
      </c>
      <c r="G181" s="62">
        <f>+G182</f>
        <v>0</v>
      </c>
      <c r="H181" s="62">
        <f>+H182</f>
        <v>0</v>
      </c>
      <c r="I181" s="62">
        <f>+I182</f>
        <v>0</v>
      </c>
      <c r="J181" s="62">
        <f>+J182</f>
        <v>0</v>
      </c>
      <c r="K181" s="63" t="str">
        <f>+K182</f>
        <v>0.00</v>
      </c>
    </row>
    <row r="182" spans="1:11" ht="12.75">
      <c r="A182" s="57">
        <v>2</v>
      </c>
      <c r="B182" s="50">
        <v>3</v>
      </c>
      <c r="C182" s="50">
        <v>2</v>
      </c>
      <c r="D182" s="50">
        <v>1</v>
      </c>
      <c r="E182" s="50" t="s">
        <v>2545</v>
      </c>
      <c r="F182" s="51" t="s">
        <v>2674</v>
      </c>
      <c r="G182" s="59"/>
      <c r="H182" s="59"/>
      <c r="I182" s="59"/>
      <c r="J182" s="95">
        <f>SUBTOTAL(9,G182:I182)</f>
        <v>0</v>
      </c>
      <c r="K182" s="96" t="str">
        <f>IFERROR(J182/$J$18*100,"0.00")</f>
        <v>0.00</v>
      </c>
    </row>
    <row r="183" spans="1:11" ht="12.75">
      <c r="A183" s="44">
        <v>2</v>
      </c>
      <c r="B183" s="45">
        <v>3</v>
      </c>
      <c r="C183" s="45">
        <v>2</v>
      </c>
      <c r="D183" s="45">
        <v>2</v>
      </c>
      <c r="E183" s="45"/>
      <c r="F183" s="56" t="s">
        <v>2675</v>
      </c>
      <c r="G183" s="62">
        <f>+G184</f>
        <v>0</v>
      </c>
      <c r="H183" s="62">
        <f>+H184</f>
        <v>0</v>
      </c>
      <c r="I183" s="62">
        <f>+I184</f>
        <v>0</v>
      </c>
      <c r="J183" s="62">
        <f>+J184</f>
        <v>0</v>
      </c>
      <c r="K183" s="63" t="str">
        <f>+K184</f>
        <v>0.00</v>
      </c>
    </row>
    <row r="184" spans="1:11" ht="12.75">
      <c r="A184" s="57">
        <v>2</v>
      </c>
      <c r="B184" s="50">
        <v>3</v>
      </c>
      <c r="C184" s="50">
        <v>2</v>
      </c>
      <c r="D184" s="50">
        <v>2</v>
      </c>
      <c r="E184" s="50" t="s">
        <v>2545</v>
      </c>
      <c r="F184" s="51" t="s">
        <v>2675</v>
      </c>
      <c r="G184" s="59"/>
      <c r="H184" s="59"/>
      <c r="I184" s="59"/>
      <c r="J184" s="95">
        <f>SUBTOTAL(9,G184:I184)</f>
        <v>0</v>
      </c>
      <c r="K184" s="96" t="str">
        <f>IFERROR(J184/$J$18*100,"0.00")</f>
        <v>0.00</v>
      </c>
    </row>
    <row r="185" spans="1:11" ht="12.75">
      <c r="A185" s="44">
        <v>2</v>
      </c>
      <c r="B185" s="45">
        <v>3</v>
      </c>
      <c r="C185" s="45">
        <v>2</v>
      </c>
      <c r="D185" s="45">
        <v>3</v>
      </c>
      <c r="E185" s="45"/>
      <c r="F185" s="56" t="s">
        <v>2676</v>
      </c>
      <c r="G185" s="62">
        <f>+G186</f>
        <v>0</v>
      </c>
      <c r="H185" s="62">
        <f>+H186</f>
        <v>0</v>
      </c>
      <c r="I185" s="62">
        <f>+I186</f>
        <v>0</v>
      </c>
      <c r="J185" s="62">
        <f>+J186</f>
        <v>0</v>
      </c>
      <c r="K185" s="63" t="str">
        <f>+K186</f>
        <v>0.00</v>
      </c>
    </row>
    <row r="186" spans="1:11" ht="12.75">
      <c r="A186" s="57">
        <v>2</v>
      </c>
      <c r="B186" s="50">
        <v>3</v>
      </c>
      <c r="C186" s="50">
        <v>2</v>
      </c>
      <c r="D186" s="50">
        <v>3</v>
      </c>
      <c r="E186" s="50" t="s">
        <v>2545</v>
      </c>
      <c r="F186" s="51" t="s">
        <v>2676</v>
      </c>
      <c r="G186" s="59"/>
      <c r="H186" s="59"/>
      <c r="I186" s="59"/>
      <c r="J186" s="95">
        <f>SUBTOTAL(9,G186:I186)</f>
        <v>0</v>
      </c>
      <c r="K186" s="96" t="str">
        <f>IFERROR(J186/$J$18*100,"0.00")</f>
        <v>0.00</v>
      </c>
    </row>
    <row r="187" spans="1:11" ht="12.75">
      <c r="A187" s="44">
        <v>2</v>
      </c>
      <c r="B187" s="45">
        <v>3</v>
      </c>
      <c r="C187" s="45">
        <v>2</v>
      </c>
      <c r="D187" s="45">
        <v>4</v>
      </c>
      <c r="E187" s="45"/>
      <c r="F187" s="56" t="s">
        <v>2677</v>
      </c>
      <c r="G187" s="62">
        <f>+G188</f>
        <v>0</v>
      </c>
      <c r="H187" s="62">
        <f>+H188</f>
        <v>0</v>
      </c>
      <c r="I187" s="62">
        <f>+I188</f>
        <v>0</v>
      </c>
      <c r="J187" s="62">
        <f>+J188</f>
        <v>0</v>
      </c>
      <c r="K187" s="63" t="str">
        <f>+K188</f>
        <v>0.00</v>
      </c>
    </row>
    <row r="188" spans="1:11" ht="12.75">
      <c r="A188" s="57">
        <v>2</v>
      </c>
      <c r="B188" s="50">
        <v>3</v>
      </c>
      <c r="C188" s="50">
        <v>2</v>
      </c>
      <c r="D188" s="50">
        <v>4</v>
      </c>
      <c r="E188" s="50" t="s">
        <v>2545</v>
      </c>
      <c r="F188" s="51" t="s">
        <v>2677</v>
      </c>
      <c r="G188" s="59"/>
      <c r="H188" s="59"/>
      <c r="I188" s="59"/>
      <c r="J188" s="95">
        <f>SUBTOTAL(9,G188:I188)</f>
        <v>0</v>
      </c>
      <c r="K188" s="96" t="str">
        <f>IFERROR(J188/$J$18*100,"0.00")</f>
        <v>0.00</v>
      </c>
    </row>
    <row r="189" spans="1:11" ht="12.75">
      <c r="A189" s="39">
        <v>2</v>
      </c>
      <c r="B189" s="40">
        <v>3</v>
      </c>
      <c r="C189" s="40">
        <v>3</v>
      </c>
      <c r="D189" s="40"/>
      <c r="E189" s="40"/>
      <c r="F189" s="41" t="s">
        <v>2010</v>
      </c>
      <c r="G189" s="42">
        <f>+G190+G192+G194+G196</f>
        <v>0</v>
      </c>
      <c r="H189" s="42">
        <f>+H190+H192+H194+H196</f>
        <v>0</v>
      </c>
      <c r="I189" s="42">
        <f>+I190+I192+I194+I196</f>
        <v>0</v>
      </c>
      <c r="J189" s="42">
        <f>+J190+J192+J194+J196</f>
        <v>0</v>
      </c>
      <c r="K189" s="42">
        <f>+K190+K192+K194+K196</f>
        <v>0</v>
      </c>
    </row>
    <row r="190" spans="1:11" ht="12.75">
      <c r="A190" s="44">
        <v>2</v>
      </c>
      <c r="B190" s="45">
        <v>3</v>
      </c>
      <c r="C190" s="45">
        <v>3</v>
      </c>
      <c r="D190" s="45">
        <v>1</v>
      </c>
      <c r="E190" s="45"/>
      <c r="F190" s="56" t="s">
        <v>2678</v>
      </c>
      <c r="G190" s="47">
        <f>G191</f>
        <v>0</v>
      </c>
      <c r="H190" s="47">
        <f>H191</f>
        <v>0</v>
      </c>
      <c r="I190" s="47">
        <f>I191</f>
        <v>0</v>
      </c>
      <c r="J190" s="47">
        <f>J191</f>
        <v>0</v>
      </c>
      <c r="K190" s="48" t="str">
        <f>K191</f>
        <v>0.00</v>
      </c>
    </row>
    <row r="191" spans="1:11" ht="12.75">
      <c r="A191" s="57">
        <v>2</v>
      </c>
      <c r="B191" s="50">
        <v>3</v>
      </c>
      <c r="C191" s="50">
        <v>3</v>
      </c>
      <c r="D191" s="50">
        <v>1</v>
      </c>
      <c r="E191" s="50" t="s">
        <v>2545</v>
      </c>
      <c r="F191" s="51" t="s">
        <v>2678</v>
      </c>
      <c r="G191" s="52"/>
      <c r="H191" s="52"/>
      <c r="I191" s="52"/>
      <c r="J191" s="95">
        <f>SUBTOTAL(9,G191:I191)</f>
        <v>0</v>
      </c>
      <c r="K191" s="96" t="str">
        <f>IFERROR(J191/$J$18*100,"0.00")</f>
        <v>0.00</v>
      </c>
    </row>
    <row r="192" spans="1:11" ht="12.75">
      <c r="A192" s="44">
        <v>2</v>
      </c>
      <c r="B192" s="45">
        <v>3</v>
      </c>
      <c r="C192" s="45">
        <v>3</v>
      </c>
      <c r="D192" s="45">
        <v>2</v>
      </c>
      <c r="E192" s="45"/>
      <c r="F192" s="56" t="s">
        <v>2679</v>
      </c>
      <c r="G192" s="62">
        <f>+G193</f>
        <v>0</v>
      </c>
      <c r="H192" s="62">
        <f>+H193</f>
        <v>0</v>
      </c>
      <c r="I192" s="62">
        <f>+I193</f>
        <v>0</v>
      </c>
      <c r="J192" s="62">
        <f>+J193</f>
        <v>0</v>
      </c>
      <c r="K192" s="63" t="str">
        <f>+K193</f>
        <v>0.00</v>
      </c>
    </row>
    <row r="193" spans="1:11" ht="12.75">
      <c r="A193" s="57">
        <v>2</v>
      </c>
      <c r="B193" s="50">
        <v>3</v>
      </c>
      <c r="C193" s="50">
        <v>3</v>
      </c>
      <c r="D193" s="50">
        <v>2</v>
      </c>
      <c r="E193" s="50" t="s">
        <v>2545</v>
      </c>
      <c r="F193" s="51" t="s">
        <v>2679</v>
      </c>
      <c r="G193" s="52"/>
      <c r="H193" s="52"/>
      <c r="I193" s="52"/>
      <c r="J193" s="95">
        <f>SUBTOTAL(9,G193:I193)</f>
        <v>0</v>
      </c>
      <c r="K193" s="96" t="str">
        <f>IFERROR(J193/$J$18*100,"0.00")</f>
        <v>0.00</v>
      </c>
    </row>
    <row r="194" spans="1:11" ht="12.75">
      <c r="A194" s="44">
        <v>2</v>
      </c>
      <c r="B194" s="45">
        <v>3</v>
      </c>
      <c r="C194" s="45">
        <v>3</v>
      </c>
      <c r="D194" s="45">
        <v>3</v>
      </c>
      <c r="E194" s="45"/>
      <c r="F194" s="56" t="s">
        <v>2044</v>
      </c>
      <c r="G194" s="62">
        <f>+G195</f>
        <v>0</v>
      </c>
      <c r="H194" s="62">
        <f>+H195</f>
        <v>0</v>
      </c>
      <c r="I194" s="62">
        <f>+I195</f>
        <v>0</v>
      </c>
      <c r="J194" s="62">
        <f>+J195</f>
        <v>0</v>
      </c>
      <c r="K194" s="63" t="str">
        <f>+K195</f>
        <v>0.00</v>
      </c>
    </row>
    <row r="195" spans="1:11" ht="12.75">
      <c r="A195" s="57">
        <v>2</v>
      </c>
      <c r="B195" s="50">
        <v>3</v>
      </c>
      <c r="C195" s="50">
        <v>3</v>
      </c>
      <c r="D195" s="50">
        <v>3</v>
      </c>
      <c r="E195" s="50" t="s">
        <v>2545</v>
      </c>
      <c r="F195" s="51" t="s">
        <v>2044</v>
      </c>
      <c r="G195" s="52"/>
      <c r="H195" s="52"/>
      <c r="I195" s="52"/>
      <c r="J195" s="95">
        <f>SUBTOTAL(9,G195:I195)</f>
        <v>0</v>
      </c>
      <c r="K195" s="96" t="str">
        <f>IFERROR(J195/$J$18*100,"0.00")</f>
        <v>0.00</v>
      </c>
    </row>
    <row r="196" spans="1:11" ht="12.75">
      <c r="A196" s="44">
        <v>2</v>
      </c>
      <c r="B196" s="45">
        <v>3</v>
      </c>
      <c r="C196" s="45">
        <v>3</v>
      </c>
      <c r="D196" s="45">
        <v>4</v>
      </c>
      <c r="E196" s="45"/>
      <c r="F196" s="56" t="s">
        <v>2680</v>
      </c>
      <c r="G196" s="62">
        <f>+G197</f>
        <v>0</v>
      </c>
      <c r="H196" s="62">
        <f>+H197</f>
        <v>0</v>
      </c>
      <c r="I196" s="62">
        <f>+I197</f>
        <v>0</v>
      </c>
      <c r="J196" s="62">
        <f>+J197</f>
        <v>0</v>
      </c>
      <c r="K196" s="63" t="str">
        <f>+K197</f>
        <v>0.00</v>
      </c>
    </row>
    <row r="197" spans="1:11" ht="12.75">
      <c r="A197" s="57">
        <v>2</v>
      </c>
      <c r="B197" s="50">
        <v>3</v>
      </c>
      <c r="C197" s="50">
        <v>3</v>
      </c>
      <c r="D197" s="50">
        <v>4</v>
      </c>
      <c r="E197" s="50" t="s">
        <v>2545</v>
      </c>
      <c r="F197" s="51" t="s">
        <v>2680</v>
      </c>
      <c r="G197" s="59"/>
      <c r="H197" s="59"/>
      <c r="I197" s="59"/>
      <c r="J197" s="95">
        <f>SUBTOTAL(9,G197:I197)</f>
        <v>0</v>
      </c>
      <c r="K197" s="96" t="str">
        <f>IFERROR(J197/$J$18*100,"0.00")</f>
        <v>0.00</v>
      </c>
    </row>
    <row r="198" spans="1:11" ht="12.75">
      <c r="A198" s="39">
        <v>2</v>
      </c>
      <c r="B198" s="40">
        <v>3</v>
      </c>
      <c r="C198" s="40">
        <v>4</v>
      </c>
      <c r="D198" s="40"/>
      <c r="E198" s="40"/>
      <c r="F198" s="41" t="s">
        <v>2681</v>
      </c>
      <c r="G198" s="42">
        <f t="shared" ref="G198:K199" si="8">+G199</f>
        <v>0</v>
      </c>
      <c r="H198" s="42">
        <f t="shared" si="8"/>
        <v>0</v>
      </c>
      <c r="I198" s="42">
        <f t="shared" si="8"/>
        <v>0</v>
      </c>
      <c r="J198" s="42">
        <f t="shared" si="8"/>
        <v>0</v>
      </c>
      <c r="K198" s="43" t="str">
        <f t="shared" si="8"/>
        <v>0.00</v>
      </c>
    </row>
    <row r="199" spans="1:11" ht="12.75">
      <c r="A199" s="44">
        <v>2</v>
      </c>
      <c r="B199" s="45">
        <v>3</v>
      </c>
      <c r="C199" s="45">
        <v>4</v>
      </c>
      <c r="D199" s="45">
        <v>1</v>
      </c>
      <c r="E199" s="45"/>
      <c r="F199" s="56" t="s">
        <v>2682</v>
      </c>
      <c r="G199" s="62">
        <f t="shared" si="8"/>
        <v>0</v>
      </c>
      <c r="H199" s="62">
        <f t="shared" si="8"/>
        <v>0</v>
      </c>
      <c r="I199" s="62">
        <f t="shared" si="8"/>
        <v>0</v>
      </c>
      <c r="J199" s="62">
        <f t="shared" si="8"/>
        <v>0</v>
      </c>
      <c r="K199" s="63" t="str">
        <f t="shared" si="8"/>
        <v>0.00</v>
      </c>
    </row>
    <row r="200" spans="1:11" ht="12.75">
      <c r="A200" s="57">
        <v>2</v>
      </c>
      <c r="B200" s="50">
        <v>3</v>
      </c>
      <c r="C200" s="50">
        <v>4</v>
      </c>
      <c r="D200" s="50">
        <v>1</v>
      </c>
      <c r="E200" s="50" t="s">
        <v>2545</v>
      </c>
      <c r="F200" s="51" t="s">
        <v>2682</v>
      </c>
      <c r="G200" s="52"/>
      <c r="H200" s="52"/>
      <c r="I200" s="52"/>
      <c r="J200" s="95">
        <f>SUBTOTAL(9,G200:I200)</f>
        <v>0</v>
      </c>
      <c r="K200" s="96" t="str">
        <f>IFERROR(J200/$J$18*100,"0.00")</f>
        <v>0.00</v>
      </c>
    </row>
    <row r="201" spans="1:11" ht="12.75">
      <c r="A201" s="39">
        <v>2</v>
      </c>
      <c r="B201" s="40">
        <v>3</v>
      </c>
      <c r="C201" s="40">
        <v>5</v>
      </c>
      <c r="D201" s="40"/>
      <c r="E201" s="40"/>
      <c r="F201" s="41" t="s">
        <v>2683</v>
      </c>
      <c r="G201" s="42">
        <f>+G202+G204+G206+G208</f>
        <v>0</v>
      </c>
      <c r="H201" s="42">
        <f>+H202+H204+H206+H208</f>
        <v>0</v>
      </c>
      <c r="I201" s="42">
        <f>+I202+I204+I206+I208</f>
        <v>0</v>
      </c>
      <c r="J201" s="42">
        <f>+J202+J204+J206+J208</f>
        <v>0</v>
      </c>
      <c r="K201" s="42">
        <f>+K202+K204+K206+K208</f>
        <v>0</v>
      </c>
    </row>
    <row r="202" spans="1:11" ht="12.75">
      <c r="A202" s="44">
        <v>2</v>
      </c>
      <c r="B202" s="45">
        <v>3</v>
      </c>
      <c r="C202" s="45">
        <v>5</v>
      </c>
      <c r="D202" s="45">
        <v>2</v>
      </c>
      <c r="E202" s="45"/>
      <c r="F202" s="56" t="s">
        <v>2684</v>
      </c>
      <c r="G202" s="62">
        <f>+G203</f>
        <v>0</v>
      </c>
      <c r="H202" s="62">
        <f>+H203</f>
        <v>0</v>
      </c>
      <c r="I202" s="62">
        <f>+I203</f>
        <v>0</v>
      </c>
      <c r="J202" s="62">
        <f>+J203</f>
        <v>0</v>
      </c>
      <c r="K202" s="63" t="str">
        <f>+K203</f>
        <v>0.00</v>
      </c>
    </row>
    <row r="203" spans="1:11" ht="12.75">
      <c r="A203" s="57">
        <v>2</v>
      </c>
      <c r="B203" s="50">
        <v>3</v>
      </c>
      <c r="C203" s="50">
        <v>5</v>
      </c>
      <c r="D203" s="50">
        <v>2</v>
      </c>
      <c r="E203" s="50" t="s">
        <v>2545</v>
      </c>
      <c r="F203" s="51" t="s">
        <v>2684</v>
      </c>
      <c r="G203" s="59"/>
      <c r="H203" s="59"/>
      <c r="I203" s="59"/>
      <c r="J203" s="95">
        <f>SUBTOTAL(9,G203:I203)</f>
        <v>0</v>
      </c>
      <c r="K203" s="96" t="str">
        <f>IFERROR(J203/$J$18*100,"0.00")</f>
        <v>0.00</v>
      </c>
    </row>
    <row r="204" spans="1:11" ht="12.75">
      <c r="A204" s="44">
        <v>2</v>
      </c>
      <c r="B204" s="45">
        <v>3</v>
      </c>
      <c r="C204" s="45">
        <v>5</v>
      </c>
      <c r="D204" s="45">
        <v>3</v>
      </c>
      <c r="E204" s="45"/>
      <c r="F204" s="56" t="s">
        <v>2685</v>
      </c>
      <c r="G204" s="62">
        <f>+G205</f>
        <v>0</v>
      </c>
      <c r="H204" s="62">
        <f>+H205</f>
        <v>0</v>
      </c>
      <c r="I204" s="62">
        <f>+I205</f>
        <v>0</v>
      </c>
      <c r="J204" s="62">
        <f>+J205</f>
        <v>0</v>
      </c>
      <c r="K204" s="63" t="str">
        <f>+K205</f>
        <v>0.00</v>
      </c>
    </row>
    <row r="205" spans="1:11" ht="12.75">
      <c r="A205" s="57">
        <v>2</v>
      </c>
      <c r="B205" s="50">
        <v>3</v>
      </c>
      <c r="C205" s="50">
        <v>5</v>
      </c>
      <c r="D205" s="50">
        <v>3</v>
      </c>
      <c r="E205" s="50" t="s">
        <v>2545</v>
      </c>
      <c r="F205" s="51" t="s">
        <v>2685</v>
      </c>
      <c r="G205" s="52"/>
      <c r="H205" s="52"/>
      <c r="I205" s="52"/>
      <c r="J205" s="95">
        <f>SUBTOTAL(9,G205:I205)</f>
        <v>0</v>
      </c>
      <c r="K205" s="96" t="str">
        <f>IFERROR(J205/$J$18*100,"0.00")</f>
        <v>0.00</v>
      </c>
    </row>
    <row r="206" spans="1:11" ht="12.75">
      <c r="A206" s="44">
        <v>2</v>
      </c>
      <c r="B206" s="45">
        <v>3</v>
      </c>
      <c r="C206" s="45">
        <v>5</v>
      </c>
      <c r="D206" s="45">
        <v>4</v>
      </c>
      <c r="E206" s="45"/>
      <c r="F206" s="56" t="s">
        <v>2686</v>
      </c>
      <c r="G206" s="62">
        <f>+G207</f>
        <v>0</v>
      </c>
      <c r="H206" s="62">
        <f>+H207</f>
        <v>0</v>
      </c>
      <c r="I206" s="62">
        <f>+I207</f>
        <v>0</v>
      </c>
      <c r="J206" s="62">
        <f>+J207</f>
        <v>0</v>
      </c>
      <c r="K206" s="63" t="str">
        <f>+K207</f>
        <v>0.00</v>
      </c>
    </row>
    <row r="207" spans="1:11" ht="12.75">
      <c r="A207" s="57">
        <v>2</v>
      </c>
      <c r="B207" s="50">
        <v>3</v>
      </c>
      <c r="C207" s="50">
        <v>5</v>
      </c>
      <c r="D207" s="50">
        <v>4</v>
      </c>
      <c r="E207" s="50" t="s">
        <v>2545</v>
      </c>
      <c r="F207" s="51" t="s">
        <v>2686</v>
      </c>
      <c r="G207" s="59"/>
      <c r="H207" s="59"/>
      <c r="I207" s="59"/>
      <c r="J207" s="95">
        <f>SUBTOTAL(9,G207:I207)</f>
        <v>0</v>
      </c>
      <c r="K207" s="96" t="str">
        <f>IFERROR(J207/$J$18*100,"0.00")</f>
        <v>0.00</v>
      </c>
    </row>
    <row r="208" spans="1:11" ht="12.75">
      <c r="A208" s="44">
        <v>2</v>
      </c>
      <c r="B208" s="45">
        <v>3</v>
      </c>
      <c r="C208" s="45">
        <v>5</v>
      </c>
      <c r="D208" s="45">
        <v>5</v>
      </c>
      <c r="E208" s="45"/>
      <c r="F208" s="56" t="s">
        <v>2687</v>
      </c>
      <c r="G208" s="62">
        <f>+G209</f>
        <v>0</v>
      </c>
      <c r="H208" s="62">
        <f>+H209</f>
        <v>0</v>
      </c>
      <c r="I208" s="62">
        <f>+I209</f>
        <v>0</v>
      </c>
      <c r="J208" s="62">
        <f>+J209</f>
        <v>0</v>
      </c>
      <c r="K208" s="63" t="str">
        <f>+K209</f>
        <v>0.00</v>
      </c>
    </row>
    <row r="209" spans="1:11" ht="12.75">
      <c r="A209" s="57">
        <v>2</v>
      </c>
      <c r="B209" s="50">
        <v>3</v>
      </c>
      <c r="C209" s="50">
        <v>5</v>
      </c>
      <c r="D209" s="50">
        <v>5</v>
      </c>
      <c r="E209" s="50" t="s">
        <v>2545</v>
      </c>
      <c r="F209" s="51" t="s">
        <v>2688</v>
      </c>
      <c r="G209" s="52"/>
      <c r="H209" s="52"/>
      <c r="I209" s="52"/>
      <c r="J209" s="95">
        <f>SUBTOTAL(9,G209:I209)</f>
        <v>0</v>
      </c>
      <c r="K209" s="96" t="str">
        <f>IFERROR(J209/$J$18*100,"0.00")</f>
        <v>0.00</v>
      </c>
    </row>
    <row r="210" spans="1:11" ht="12.75">
      <c r="A210" s="39">
        <v>2</v>
      </c>
      <c r="B210" s="40">
        <v>3</v>
      </c>
      <c r="C210" s="40">
        <v>6</v>
      </c>
      <c r="D210" s="40"/>
      <c r="E210" s="40"/>
      <c r="F210" s="41" t="s">
        <v>2689</v>
      </c>
      <c r="G210" s="42">
        <f>+G211+G215+G219+G223</f>
        <v>0</v>
      </c>
      <c r="H210" s="42">
        <f>+H211+H215+H219+H223</f>
        <v>0</v>
      </c>
      <c r="I210" s="42">
        <f>+I211+I215+I219+I223</f>
        <v>0</v>
      </c>
      <c r="J210" s="42">
        <f>+J211+J215+J219+J223</f>
        <v>0</v>
      </c>
      <c r="K210" s="42">
        <f>+K211+K215+K219+K223</f>
        <v>0</v>
      </c>
    </row>
    <row r="211" spans="1:11" ht="12.75">
      <c r="A211" s="44">
        <v>2</v>
      </c>
      <c r="B211" s="45">
        <v>3</v>
      </c>
      <c r="C211" s="45">
        <v>6</v>
      </c>
      <c r="D211" s="45">
        <v>1</v>
      </c>
      <c r="E211" s="45"/>
      <c r="F211" s="56" t="s">
        <v>2690</v>
      </c>
      <c r="G211" s="62">
        <f>+G212+G213+G214</f>
        <v>0</v>
      </c>
      <c r="H211" s="62">
        <f>+H212+H213+H214</f>
        <v>0</v>
      </c>
      <c r="I211" s="62">
        <f>+I212+I213+I214</f>
        <v>0</v>
      </c>
      <c r="J211" s="62">
        <f>+J212+J213+J214</f>
        <v>0</v>
      </c>
      <c r="K211" s="63">
        <f>+K212+K213+K214</f>
        <v>0</v>
      </c>
    </row>
    <row r="212" spans="1:11" ht="12.75">
      <c r="A212" s="57">
        <v>2</v>
      </c>
      <c r="B212" s="50">
        <v>3</v>
      </c>
      <c r="C212" s="50">
        <v>6</v>
      </c>
      <c r="D212" s="50">
        <v>1</v>
      </c>
      <c r="E212" s="50" t="s">
        <v>2545</v>
      </c>
      <c r="F212" s="51" t="s">
        <v>2691</v>
      </c>
      <c r="G212" s="52"/>
      <c r="H212" s="52"/>
      <c r="I212" s="52"/>
      <c r="J212" s="95">
        <f>SUBTOTAL(9,G212:I212)</f>
        <v>0</v>
      </c>
      <c r="K212" s="96" t="str">
        <f>IFERROR(J212/$J$18*100,"0.00")</f>
        <v>0.00</v>
      </c>
    </row>
    <row r="213" spans="1:11" ht="12.75">
      <c r="A213" s="57">
        <v>2</v>
      </c>
      <c r="B213" s="50">
        <v>3</v>
      </c>
      <c r="C213" s="50">
        <v>6</v>
      </c>
      <c r="D213" s="50">
        <v>1</v>
      </c>
      <c r="E213" s="50" t="s">
        <v>2547</v>
      </c>
      <c r="F213" s="51" t="s">
        <v>2692</v>
      </c>
      <c r="G213" s="52"/>
      <c r="H213" s="52"/>
      <c r="I213" s="52"/>
      <c r="J213" s="95">
        <f>SUBTOTAL(9,G213:I213)</f>
        <v>0</v>
      </c>
      <c r="K213" s="96" t="str">
        <f>IFERROR(J213/$J$18*100,"0.00")</f>
        <v>0.00</v>
      </c>
    </row>
    <row r="214" spans="1:11" ht="12.75">
      <c r="A214" s="57">
        <v>2</v>
      </c>
      <c r="B214" s="50">
        <v>3</v>
      </c>
      <c r="C214" s="50">
        <v>6</v>
      </c>
      <c r="D214" s="50">
        <v>1</v>
      </c>
      <c r="E214" s="50" t="s">
        <v>2569</v>
      </c>
      <c r="F214" s="51" t="s">
        <v>2693</v>
      </c>
      <c r="G214" s="52"/>
      <c r="H214" s="52"/>
      <c r="I214" s="52"/>
      <c r="J214" s="95">
        <f>SUBTOTAL(9,G214:I214)</f>
        <v>0</v>
      </c>
      <c r="K214" s="96" t="str">
        <f>IFERROR(J214/$J$18*100,"0.00")</f>
        <v>0.00</v>
      </c>
    </row>
    <row r="215" spans="1:11" ht="12.75">
      <c r="A215" s="44">
        <v>2</v>
      </c>
      <c r="B215" s="45">
        <v>3</v>
      </c>
      <c r="C215" s="45">
        <v>6</v>
      </c>
      <c r="D215" s="45">
        <v>2</v>
      </c>
      <c r="E215" s="45"/>
      <c r="F215" s="56" t="s">
        <v>2694</v>
      </c>
      <c r="G215" s="62">
        <f>+G216+G217+G218</f>
        <v>0</v>
      </c>
      <c r="H215" s="62">
        <f>+H216+H217+H218</f>
        <v>0</v>
      </c>
      <c r="I215" s="62">
        <f>+I216+I217+I218</f>
        <v>0</v>
      </c>
      <c r="J215" s="62">
        <f>+J216+J217+J218</f>
        <v>0</v>
      </c>
      <c r="K215" s="63">
        <f>+K216+K217+K218</f>
        <v>0</v>
      </c>
    </row>
    <row r="216" spans="1:11" ht="12.75">
      <c r="A216" s="57">
        <v>2</v>
      </c>
      <c r="B216" s="50">
        <v>3</v>
      </c>
      <c r="C216" s="50">
        <v>6</v>
      </c>
      <c r="D216" s="50">
        <v>2</v>
      </c>
      <c r="E216" s="50" t="s">
        <v>2545</v>
      </c>
      <c r="F216" s="51" t="s">
        <v>2695</v>
      </c>
      <c r="G216" s="52"/>
      <c r="H216" s="52"/>
      <c r="I216" s="52"/>
      <c r="J216" s="95">
        <f>SUBTOTAL(9,G216:I216)</f>
        <v>0</v>
      </c>
      <c r="K216" s="96" t="str">
        <f>IFERROR(J216/$J$18*100,"0.00")</f>
        <v>0.00</v>
      </c>
    </row>
    <row r="217" spans="1:11" ht="12.75">
      <c r="A217" s="57">
        <v>2</v>
      </c>
      <c r="B217" s="50">
        <v>3</v>
      </c>
      <c r="C217" s="50">
        <v>6</v>
      </c>
      <c r="D217" s="50">
        <v>2</v>
      </c>
      <c r="E217" s="50" t="s">
        <v>2547</v>
      </c>
      <c r="F217" s="51" t="s">
        <v>2696</v>
      </c>
      <c r="G217" s="52"/>
      <c r="H217" s="52"/>
      <c r="I217" s="52"/>
      <c r="J217" s="95">
        <f>SUBTOTAL(9,G217:I217)</f>
        <v>0</v>
      </c>
      <c r="K217" s="96" t="str">
        <f>IFERROR(J217/$J$18*100,"0.00")</f>
        <v>0.00</v>
      </c>
    </row>
    <row r="218" spans="1:11" ht="12.75">
      <c r="A218" s="57">
        <v>2</v>
      </c>
      <c r="B218" s="50">
        <v>3</v>
      </c>
      <c r="C218" s="50">
        <v>6</v>
      </c>
      <c r="D218" s="50">
        <v>2</v>
      </c>
      <c r="E218" s="50" t="s">
        <v>2554</v>
      </c>
      <c r="F218" s="51" t="s">
        <v>2697</v>
      </c>
      <c r="G218" s="59"/>
      <c r="H218" s="59"/>
      <c r="I218" s="59"/>
      <c r="J218" s="95">
        <f>SUBTOTAL(9,G218:I218)</f>
        <v>0</v>
      </c>
      <c r="K218" s="96" t="str">
        <f>IFERROR(J218/$J$18*100,"0.00")</f>
        <v>0.00</v>
      </c>
    </row>
    <row r="219" spans="1:11" ht="12.75">
      <c r="A219" s="44">
        <v>2</v>
      </c>
      <c r="B219" s="45">
        <v>3</v>
      </c>
      <c r="C219" s="45">
        <v>6</v>
      </c>
      <c r="D219" s="45">
        <v>3</v>
      </c>
      <c r="E219" s="45"/>
      <c r="F219" s="56" t="s">
        <v>2698</v>
      </c>
      <c r="G219" s="62">
        <f>+G220+G221+G222</f>
        <v>0</v>
      </c>
      <c r="H219" s="62">
        <f>+H220+H221+H222</f>
        <v>0</v>
      </c>
      <c r="I219" s="62">
        <f>+I220+I221+I222</f>
        <v>0</v>
      </c>
      <c r="J219" s="62">
        <f>+J220+J221+J222</f>
        <v>0</v>
      </c>
      <c r="K219" s="63">
        <f>+K220+K221+K222</f>
        <v>0</v>
      </c>
    </row>
    <row r="220" spans="1:11" ht="12.75">
      <c r="A220" s="57">
        <v>2</v>
      </c>
      <c r="B220" s="50">
        <v>3</v>
      </c>
      <c r="C220" s="50">
        <v>6</v>
      </c>
      <c r="D220" s="50">
        <v>3</v>
      </c>
      <c r="E220" s="50" t="s">
        <v>2569</v>
      </c>
      <c r="F220" s="65" t="s">
        <v>2699</v>
      </c>
      <c r="G220" s="52"/>
      <c r="H220" s="52"/>
      <c r="I220" s="52"/>
      <c r="J220" s="95">
        <f>SUBTOTAL(9,G220:I220)</f>
        <v>0</v>
      </c>
      <c r="K220" s="96" t="str">
        <f>IFERROR(J220/$J$18*100,"0.00")</f>
        <v>0.00</v>
      </c>
    </row>
    <row r="221" spans="1:11" ht="12.75">
      <c r="A221" s="57">
        <v>2</v>
      </c>
      <c r="B221" s="50">
        <v>3</v>
      </c>
      <c r="C221" s="50">
        <v>6</v>
      </c>
      <c r="D221" s="50">
        <v>3</v>
      </c>
      <c r="E221" s="50" t="s">
        <v>2549</v>
      </c>
      <c r="F221" s="51" t="s">
        <v>2700</v>
      </c>
      <c r="G221" s="52"/>
      <c r="H221" s="52"/>
      <c r="I221" s="52"/>
      <c r="J221" s="95">
        <f>SUBTOTAL(9,G221:I221)</f>
        <v>0</v>
      </c>
      <c r="K221" s="96" t="str">
        <f>IFERROR(J221/$J$18*100,"0.00")</f>
        <v>0.00</v>
      </c>
    </row>
    <row r="222" spans="1:11" ht="12.75">
      <c r="A222" s="57">
        <v>2</v>
      </c>
      <c r="B222" s="50">
        <v>3</v>
      </c>
      <c r="C222" s="50">
        <v>6</v>
      </c>
      <c r="D222" s="50">
        <v>3</v>
      </c>
      <c r="E222" s="50" t="s">
        <v>2551</v>
      </c>
      <c r="F222" s="51" t="s">
        <v>2701</v>
      </c>
      <c r="G222" s="59"/>
      <c r="H222" s="59"/>
      <c r="I222" s="59"/>
      <c r="J222" s="95">
        <f>SUBTOTAL(9,G222:I222)</f>
        <v>0</v>
      </c>
      <c r="K222" s="96" t="str">
        <f>IFERROR(J222/$J$18*100,"0.00")</f>
        <v>0.00</v>
      </c>
    </row>
    <row r="223" spans="1:11" ht="12.75">
      <c r="A223" s="44">
        <v>2</v>
      </c>
      <c r="B223" s="45">
        <v>3</v>
      </c>
      <c r="C223" s="45">
        <v>6</v>
      </c>
      <c r="D223" s="45">
        <v>4</v>
      </c>
      <c r="E223" s="45"/>
      <c r="F223" s="56" t="s">
        <v>2702</v>
      </c>
      <c r="G223" s="62">
        <f>+G224</f>
        <v>0</v>
      </c>
      <c r="H223" s="62">
        <f>+H224</f>
        <v>0</v>
      </c>
      <c r="I223" s="62">
        <f>+I224</f>
        <v>0</v>
      </c>
      <c r="J223" s="62">
        <f>+J224</f>
        <v>0</v>
      </c>
      <c r="K223" s="63" t="str">
        <f>+K224</f>
        <v>0.00</v>
      </c>
    </row>
    <row r="224" spans="1:11" ht="12.75">
      <c r="A224" s="57">
        <v>2</v>
      </c>
      <c r="B224" s="50">
        <v>3</v>
      </c>
      <c r="C224" s="50">
        <v>6</v>
      </c>
      <c r="D224" s="50">
        <v>4</v>
      </c>
      <c r="E224" s="50" t="s">
        <v>2569</v>
      </c>
      <c r="F224" s="51" t="s">
        <v>2703</v>
      </c>
      <c r="G224" s="52"/>
      <c r="H224" s="52"/>
      <c r="I224" s="52"/>
      <c r="J224" s="95">
        <f>SUBTOTAL(9,G224:I224)</f>
        <v>0</v>
      </c>
      <c r="K224" s="96" t="str">
        <f>IFERROR(J224/$J$18*100,"0.00")</f>
        <v>0.00</v>
      </c>
    </row>
    <row r="225" spans="1:11" ht="12.75">
      <c r="A225" s="39">
        <v>2</v>
      </c>
      <c r="B225" s="40">
        <v>3</v>
      </c>
      <c r="C225" s="40">
        <v>7</v>
      </c>
      <c r="D225" s="40"/>
      <c r="E225" s="40"/>
      <c r="F225" s="41" t="s">
        <v>2704</v>
      </c>
      <c r="G225" s="42">
        <f>+G226+G233</f>
        <v>0</v>
      </c>
      <c r="H225" s="42">
        <f>+H226+H233</f>
        <v>0</v>
      </c>
      <c r="I225" s="42">
        <f>+I226+I233</f>
        <v>0</v>
      </c>
      <c r="J225" s="42">
        <f>+J226+J233</f>
        <v>0</v>
      </c>
      <c r="K225" s="43">
        <f>+K226+K233</f>
        <v>0</v>
      </c>
    </row>
    <row r="226" spans="1:11" ht="12.75">
      <c r="A226" s="44">
        <v>2</v>
      </c>
      <c r="B226" s="45">
        <v>3</v>
      </c>
      <c r="C226" s="45">
        <v>7</v>
      </c>
      <c r="D226" s="45">
        <v>1</v>
      </c>
      <c r="E226" s="45"/>
      <c r="F226" s="56" t="s">
        <v>2705</v>
      </c>
      <c r="G226" s="62">
        <f>+G227+G228+G229+G230+G231+G232</f>
        <v>0</v>
      </c>
      <c r="H226" s="62">
        <f>+H227+H228+H229+H230+H231+H232</f>
        <v>0</v>
      </c>
      <c r="I226" s="62">
        <f>+I227+I228+I229+I230+I231+I232</f>
        <v>0</v>
      </c>
      <c r="J226" s="62">
        <f>+J227+J228+J229+J230+J231+J232</f>
        <v>0</v>
      </c>
      <c r="K226" s="63">
        <f>+K227+K228+K229+K230+K231+K232</f>
        <v>0</v>
      </c>
    </row>
    <row r="227" spans="1:11" ht="12.75">
      <c r="A227" s="57">
        <v>2</v>
      </c>
      <c r="B227" s="50">
        <v>3</v>
      </c>
      <c r="C227" s="50">
        <v>7</v>
      </c>
      <c r="D227" s="50">
        <v>1</v>
      </c>
      <c r="E227" s="50" t="s">
        <v>2545</v>
      </c>
      <c r="F227" s="51" t="s">
        <v>2706</v>
      </c>
      <c r="G227" s="52"/>
      <c r="H227" s="52"/>
      <c r="I227" s="52"/>
      <c r="J227" s="95">
        <f t="shared" ref="J227:J232" si="9">SUBTOTAL(9,G227:I227)</f>
        <v>0</v>
      </c>
      <c r="K227" s="96" t="str">
        <f>IFERROR(J227/$J$18*100,"0.00")</f>
        <v>0.00</v>
      </c>
    </row>
    <row r="228" spans="1:11" ht="12.75">
      <c r="A228" s="57">
        <v>2</v>
      </c>
      <c r="B228" s="50">
        <v>3</v>
      </c>
      <c r="C228" s="50">
        <v>7</v>
      </c>
      <c r="D228" s="50">
        <v>1</v>
      </c>
      <c r="E228" s="50" t="s">
        <v>2547</v>
      </c>
      <c r="F228" s="51" t="s">
        <v>2002</v>
      </c>
      <c r="G228" s="52"/>
      <c r="H228" s="52"/>
      <c r="I228" s="52"/>
      <c r="J228" s="95">
        <f t="shared" si="9"/>
        <v>0</v>
      </c>
      <c r="K228" s="96" t="str">
        <f t="shared" ref="K228:K234" si="10">IFERROR(J228/$J$18*100,"0.00")</f>
        <v>0.00</v>
      </c>
    </row>
    <row r="229" spans="1:11" ht="12.75">
      <c r="A229" s="57">
        <v>2</v>
      </c>
      <c r="B229" s="50">
        <v>3</v>
      </c>
      <c r="C229" s="50">
        <v>7</v>
      </c>
      <c r="D229" s="50">
        <v>1</v>
      </c>
      <c r="E229" s="50" t="s">
        <v>2554</v>
      </c>
      <c r="F229" s="51" t="s">
        <v>2707</v>
      </c>
      <c r="G229" s="52"/>
      <c r="H229" s="52"/>
      <c r="I229" s="52"/>
      <c r="J229" s="95">
        <f t="shared" si="9"/>
        <v>0</v>
      </c>
      <c r="K229" s="96" t="str">
        <f t="shared" si="10"/>
        <v>0.00</v>
      </c>
    </row>
    <row r="230" spans="1:11" ht="12.75">
      <c r="A230" s="57">
        <v>2</v>
      </c>
      <c r="B230" s="50">
        <v>3</v>
      </c>
      <c r="C230" s="50">
        <v>7</v>
      </c>
      <c r="D230" s="50">
        <v>1</v>
      </c>
      <c r="E230" s="50" t="s">
        <v>2569</v>
      </c>
      <c r="F230" s="51" t="s">
        <v>2708</v>
      </c>
      <c r="G230" s="52"/>
      <c r="H230" s="52"/>
      <c r="I230" s="52"/>
      <c r="J230" s="95">
        <f t="shared" si="9"/>
        <v>0</v>
      </c>
      <c r="K230" s="96" t="str">
        <f t="shared" si="10"/>
        <v>0.00</v>
      </c>
    </row>
    <row r="231" spans="1:11" ht="12.75">
      <c r="A231" s="57">
        <v>2</v>
      </c>
      <c r="B231" s="50">
        <v>3</v>
      </c>
      <c r="C231" s="50">
        <v>7</v>
      </c>
      <c r="D231" s="50">
        <v>1</v>
      </c>
      <c r="E231" s="50" t="s">
        <v>2549</v>
      </c>
      <c r="F231" s="51" t="s">
        <v>2709</v>
      </c>
      <c r="G231" s="52"/>
      <c r="H231" s="52"/>
      <c r="I231" s="52"/>
      <c r="J231" s="95">
        <f t="shared" si="9"/>
        <v>0</v>
      </c>
      <c r="K231" s="96" t="str">
        <f t="shared" si="10"/>
        <v>0.00</v>
      </c>
    </row>
    <row r="232" spans="1:11" ht="12.75">
      <c r="A232" s="57">
        <v>2</v>
      </c>
      <c r="B232" s="50">
        <v>3</v>
      </c>
      <c r="C232" s="50">
        <v>7</v>
      </c>
      <c r="D232" s="50">
        <v>1</v>
      </c>
      <c r="E232" s="50" t="s">
        <v>2551</v>
      </c>
      <c r="F232" s="51" t="s">
        <v>2710</v>
      </c>
      <c r="G232" s="52"/>
      <c r="H232" s="52"/>
      <c r="I232" s="52"/>
      <c r="J232" s="95">
        <f t="shared" si="9"/>
        <v>0</v>
      </c>
      <c r="K232" s="96" t="str">
        <f t="shared" si="10"/>
        <v>0.00</v>
      </c>
    </row>
    <row r="233" spans="1:11" ht="12.75">
      <c r="A233" s="44">
        <v>2</v>
      </c>
      <c r="B233" s="45">
        <v>3</v>
      </c>
      <c r="C233" s="45">
        <v>7</v>
      </c>
      <c r="D233" s="45">
        <v>2</v>
      </c>
      <c r="E233" s="45"/>
      <c r="F233" s="56" t="s">
        <v>2711</v>
      </c>
      <c r="G233" s="62">
        <f>+G234+G235+G236+G237</f>
        <v>0</v>
      </c>
      <c r="H233" s="62">
        <f>+H234+H235+H236+H237</f>
        <v>0</v>
      </c>
      <c r="I233" s="62">
        <f>+I234+I235+I236+I237</f>
        <v>0</v>
      </c>
      <c r="J233" s="62">
        <f>+J234+J235+J236+J237</f>
        <v>0</v>
      </c>
      <c r="K233" s="63">
        <f>+K234+K235+K236+K237</f>
        <v>0</v>
      </c>
    </row>
    <row r="234" spans="1:11" ht="12.75">
      <c r="A234" s="49">
        <v>2</v>
      </c>
      <c r="B234" s="50">
        <v>3</v>
      </c>
      <c r="C234" s="50">
        <v>7</v>
      </c>
      <c r="D234" s="50">
        <v>2</v>
      </c>
      <c r="E234" s="50" t="s">
        <v>2547</v>
      </c>
      <c r="F234" s="51" t="s">
        <v>2712</v>
      </c>
      <c r="G234" s="52"/>
      <c r="H234" s="52"/>
      <c r="I234" s="52"/>
      <c r="J234" s="95">
        <f>SUBTOTAL(9,G234:I234)</f>
        <v>0</v>
      </c>
      <c r="K234" s="96" t="str">
        <f t="shared" si="10"/>
        <v>0.00</v>
      </c>
    </row>
    <row r="235" spans="1:11" ht="12.75">
      <c r="A235" s="49">
        <v>2</v>
      </c>
      <c r="B235" s="50">
        <v>3</v>
      </c>
      <c r="C235" s="50">
        <v>7</v>
      </c>
      <c r="D235" s="50">
        <v>2</v>
      </c>
      <c r="E235" s="50" t="s">
        <v>2554</v>
      </c>
      <c r="F235" s="51" t="s">
        <v>2713</v>
      </c>
      <c r="G235" s="52"/>
      <c r="H235" s="52"/>
      <c r="I235" s="52"/>
      <c r="J235" s="95">
        <f>SUBTOTAL(9,G235:I235)</f>
        <v>0</v>
      </c>
      <c r="K235" s="96" t="str">
        <f>IFERROR(J235/$J$18*100,"0.00")</f>
        <v>0.00</v>
      </c>
    </row>
    <row r="236" spans="1:11" ht="12.75">
      <c r="A236" s="49">
        <v>2</v>
      </c>
      <c r="B236" s="50">
        <v>3</v>
      </c>
      <c r="C236" s="50">
        <v>7</v>
      </c>
      <c r="D236" s="50">
        <v>2</v>
      </c>
      <c r="E236" s="50" t="s">
        <v>2549</v>
      </c>
      <c r="F236" s="51" t="s">
        <v>2714</v>
      </c>
      <c r="G236" s="59"/>
      <c r="H236" s="59"/>
      <c r="I236" s="59"/>
      <c r="J236" s="95">
        <f>SUBTOTAL(9,G236:I236)</f>
        <v>0</v>
      </c>
      <c r="K236" s="96" t="str">
        <f>IFERROR(J236/$J$18*100,"0.00")</f>
        <v>0.00</v>
      </c>
    </row>
    <row r="237" spans="1:11" ht="12.75">
      <c r="A237" s="65">
        <v>2</v>
      </c>
      <c r="B237" s="322">
        <v>3</v>
      </c>
      <c r="C237" s="322">
        <v>7</v>
      </c>
      <c r="D237" s="322">
        <v>2</v>
      </c>
      <c r="E237" s="322" t="s">
        <v>2551</v>
      </c>
      <c r="F237" s="53" t="s">
        <v>2715</v>
      </c>
      <c r="G237" s="59"/>
      <c r="H237" s="59"/>
      <c r="I237" s="59"/>
      <c r="J237" s="95">
        <f>SUBTOTAL(9,G237:I237)</f>
        <v>0</v>
      </c>
      <c r="K237" s="96" t="str">
        <f>IFERROR(J237/$J$18*100,"0.00")</f>
        <v>0.00</v>
      </c>
    </row>
    <row r="238" spans="1:11" ht="12.75">
      <c r="A238" s="39">
        <v>2</v>
      </c>
      <c r="B238" s="40">
        <v>3</v>
      </c>
      <c r="C238" s="40">
        <v>9</v>
      </c>
      <c r="D238" s="40"/>
      <c r="E238" s="40"/>
      <c r="F238" s="41" t="s">
        <v>2716</v>
      </c>
      <c r="G238" s="42">
        <f>+G239+G242+G245+G247+G249+G251+G253</f>
        <v>0</v>
      </c>
      <c r="H238" s="42">
        <f>+H239+H242+H245+H247+H249+H251+H253</f>
        <v>0</v>
      </c>
      <c r="I238" s="42">
        <f>+I239+I242+I245+I247+I249+I251+I253</f>
        <v>0</v>
      </c>
      <c r="J238" s="42">
        <f>+J239+J242+J245+J247+J249+J251+J253</f>
        <v>0</v>
      </c>
      <c r="K238" s="42">
        <f>+K239+K242+K245+K247+K249+K251+K253</f>
        <v>0</v>
      </c>
    </row>
    <row r="239" spans="1:11" ht="12.75">
      <c r="A239" s="44">
        <v>2</v>
      </c>
      <c r="B239" s="45">
        <v>3</v>
      </c>
      <c r="C239" s="45">
        <v>9</v>
      </c>
      <c r="D239" s="45">
        <v>1</v>
      </c>
      <c r="E239" s="45"/>
      <c r="F239" s="56" t="s">
        <v>2717</v>
      </c>
      <c r="G239" s="62">
        <f>+G240+G241</f>
        <v>0</v>
      </c>
      <c r="H239" s="62">
        <f>+H240+H241</f>
        <v>0</v>
      </c>
      <c r="I239" s="62">
        <f>+I240+I241</f>
        <v>0</v>
      </c>
      <c r="J239" s="62">
        <f>+J240+J241</f>
        <v>0</v>
      </c>
      <c r="K239" s="63" t="str">
        <f>+K240</f>
        <v>0.00</v>
      </c>
    </row>
    <row r="240" spans="1:11" ht="12.75">
      <c r="A240" s="57">
        <v>2</v>
      </c>
      <c r="B240" s="50">
        <v>3</v>
      </c>
      <c r="C240" s="50">
        <v>9</v>
      </c>
      <c r="D240" s="50">
        <v>1</v>
      </c>
      <c r="E240" s="50" t="s">
        <v>2545</v>
      </c>
      <c r="F240" s="51" t="s">
        <v>2718</v>
      </c>
      <c r="G240" s="95"/>
      <c r="H240" s="95"/>
      <c r="I240" s="95"/>
      <c r="J240" s="95">
        <f>SUBTOTAL(9,G240:I240)</f>
        <v>0</v>
      </c>
      <c r="K240" s="96" t="str">
        <f>IFERROR(J240/$J$18*100,"0.00")</f>
        <v>0.00</v>
      </c>
    </row>
    <row r="241" spans="1:11" ht="12.75">
      <c r="A241" s="57">
        <v>2</v>
      </c>
      <c r="B241" s="50">
        <v>3</v>
      </c>
      <c r="C241" s="50">
        <v>9</v>
      </c>
      <c r="D241" s="50">
        <v>1</v>
      </c>
      <c r="E241" s="50" t="s">
        <v>2547</v>
      </c>
      <c r="F241" s="51" t="s">
        <v>2719</v>
      </c>
      <c r="G241" s="95"/>
      <c r="H241" s="95"/>
      <c r="I241" s="95"/>
      <c r="J241" s="95">
        <f t="shared" ref="J241:J254" si="11">SUBTOTAL(9,G241:I241)</f>
        <v>0</v>
      </c>
      <c r="K241" s="96" t="str">
        <f>IFERROR(J241/$J$18*100,"0.00")</f>
        <v>0.00</v>
      </c>
    </row>
    <row r="242" spans="1:11" ht="12.75">
      <c r="A242" s="44">
        <v>2</v>
      </c>
      <c r="B242" s="45">
        <v>3</v>
      </c>
      <c r="C242" s="45">
        <v>9</v>
      </c>
      <c r="D242" s="45">
        <v>2</v>
      </c>
      <c r="E242" s="45"/>
      <c r="F242" s="56" t="s">
        <v>2720</v>
      </c>
      <c r="G242" s="62">
        <f>+G243+G244</f>
        <v>0</v>
      </c>
      <c r="H242" s="62">
        <f>+H243+H244</f>
        <v>0</v>
      </c>
      <c r="I242" s="62">
        <f>+I243+I244</f>
        <v>0</v>
      </c>
      <c r="J242" s="62">
        <f t="shared" si="11"/>
        <v>0</v>
      </c>
      <c r="K242" s="63">
        <f>+K243+K244</f>
        <v>0</v>
      </c>
    </row>
    <row r="243" spans="1:11" ht="12.75">
      <c r="A243" s="57">
        <v>2</v>
      </c>
      <c r="B243" s="50">
        <v>3</v>
      </c>
      <c r="C243" s="50">
        <v>9</v>
      </c>
      <c r="D243" s="50">
        <v>2</v>
      </c>
      <c r="E243" s="50" t="s">
        <v>2545</v>
      </c>
      <c r="F243" s="51" t="s">
        <v>2721</v>
      </c>
      <c r="G243" s="52"/>
      <c r="H243" s="52"/>
      <c r="I243" s="52"/>
      <c r="J243" s="95">
        <f t="shared" si="11"/>
        <v>0</v>
      </c>
      <c r="K243" s="96" t="str">
        <f>IFERROR(J243/$J$18*100,"0.00")</f>
        <v>0.00</v>
      </c>
    </row>
    <row r="244" spans="1:11" ht="12.75">
      <c r="A244" s="57">
        <v>2</v>
      </c>
      <c r="B244" s="50">
        <v>3</v>
      </c>
      <c r="C244" s="50">
        <v>9</v>
      </c>
      <c r="D244" s="50">
        <v>2</v>
      </c>
      <c r="E244" s="50" t="s">
        <v>2547</v>
      </c>
      <c r="F244" s="51" t="s">
        <v>2722</v>
      </c>
      <c r="G244" s="52"/>
      <c r="H244" s="52"/>
      <c r="I244" s="52"/>
      <c r="J244" s="95">
        <f t="shared" si="11"/>
        <v>0</v>
      </c>
      <c r="K244" s="96" t="str">
        <f>IFERROR(J244/$J$18*100,"0.00")</f>
        <v>0.00</v>
      </c>
    </row>
    <row r="245" spans="1:11" ht="12.75">
      <c r="A245" s="44">
        <v>2</v>
      </c>
      <c r="B245" s="45">
        <v>3</v>
      </c>
      <c r="C245" s="45">
        <v>9</v>
      </c>
      <c r="D245" s="45">
        <v>3</v>
      </c>
      <c r="E245" s="45"/>
      <c r="F245" s="56" t="s">
        <v>2723</v>
      </c>
      <c r="G245" s="62">
        <f>+G246</f>
        <v>0</v>
      </c>
      <c r="H245" s="62">
        <f>+H246</f>
        <v>0</v>
      </c>
      <c r="I245" s="62">
        <f>+I246</f>
        <v>0</v>
      </c>
      <c r="J245" s="62">
        <f t="shared" si="11"/>
        <v>0</v>
      </c>
      <c r="K245" s="63" t="str">
        <f>+K246</f>
        <v>0.00</v>
      </c>
    </row>
    <row r="246" spans="1:11" ht="12.75">
      <c r="A246" s="57">
        <v>2</v>
      </c>
      <c r="B246" s="50">
        <v>3</v>
      </c>
      <c r="C246" s="50">
        <v>9</v>
      </c>
      <c r="D246" s="50">
        <v>3</v>
      </c>
      <c r="E246" s="50" t="s">
        <v>2545</v>
      </c>
      <c r="F246" s="51" t="s">
        <v>2723</v>
      </c>
      <c r="G246" s="52"/>
      <c r="H246" s="52"/>
      <c r="I246" s="52"/>
      <c r="J246" s="95">
        <f t="shared" si="11"/>
        <v>0</v>
      </c>
      <c r="K246" s="96" t="str">
        <f>IFERROR(J246/$J$18*100,"0.00")</f>
        <v>0.00</v>
      </c>
    </row>
    <row r="247" spans="1:11" ht="12.75">
      <c r="A247" s="44">
        <v>2</v>
      </c>
      <c r="B247" s="45">
        <v>3</v>
      </c>
      <c r="C247" s="45">
        <v>9</v>
      </c>
      <c r="D247" s="45">
        <v>5</v>
      </c>
      <c r="E247" s="45"/>
      <c r="F247" s="56" t="s">
        <v>2724</v>
      </c>
      <c r="G247" s="62">
        <f>+G248</f>
        <v>0</v>
      </c>
      <c r="H247" s="62">
        <f>+H248</f>
        <v>0</v>
      </c>
      <c r="I247" s="62">
        <f>+I248</f>
        <v>0</v>
      </c>
      <c r="J247" s="62">
        <f t="shared" si="11"/>
        <v>0</v>
      </c>
      <c r="K247" s="63" t="str">
        <f>+K248</f>
        <v>0.00</v>
      </c>
    </row>
    <row r="248" spans="1:11" ht="12.75">
      <c r="A248" s="57">
        <v>2</v>
      </c>
      <c r="B248" s="50">
        <v>3</v>
      </c>
      <c r="C248" s="50">
        <v>9</v>
      </c>
      <c r="D248" s="50">
        <v>5</v>
      </c>
      <c r="E248" s="50" t="s">
        <v>2545</v>
      </c>
      <c r="F248" s="51" t="s">
        <v>2724</v>
      </c>
      <c r="G248" s="59"/>
      <c r="H248" s="59"/>
      <c r="I248" s="59"/>
      <c r="J248" s="95">
        <f t="shared" si="11"/>
        <v>0</v>
      </c>
      <c r="K248" s="96" t="str">
        <f>IFERROR(J248/$J$18*100,"0.00")</f>
        <v>0.00</v>
      </c>
    </row>
    <row r="249" spans="1:11" ht="12.75">
      <c r="A249" s="44">
        <v>2</v>
      </c>
      <c r="B249" s="45">
        <v>3</v>
      </c>
      <c r="C249" s="45">
        <v>9</v>
      </c>
      <c r="D249" s="45">
        <v>6</v>
      </c>
      <c r="E249" s="45"/>
      <c r="F249" s="56" t="s">
        <v>2725</v>
      </c>
      <c r="G249" s="62">
        <f>+G250</f>
        <v>0</v>
      </c>
      <c r="H249" s="62">
        <f>+H250</f>
        <v>0</v>
      </c>
      <c r="I249" s="62">
        <f>+I250</f>
        <v>0</v>
      </c>
      <c r="J249" s="62">
        <f t="shared" si="11"/>
        <v>0</v>
      </c>
      <c r="K249" s="63" t="str">
        <f>+K250</f>
        <v>0.00</v>
      </c>
    </row>
    <row r="250" spans="1:11" ht="12.75">
      <c r="A250" s="57">
        <v>2</v>
      </c>
      <c r="B250" s="50">
        <v>3</v>
      </c>
      <c r="C250" s="50">
        <v>9</v>
      </c>
      <c r="D250" s="50">
        <v>6</v>
      </c>
      <c r="E250" s="50" t="s">
        <v>2545</v>
      </c>
      <c r="F250" s="51" t="s">
        <v>2725</v>
      </c>
      <c r="G250" s="52"/>
      <c r="H250" s="52"/>
      <c r="I250" s="52"/>
      <c r="J250" s="95">
        <f t="shared" si="11"/>
        <v>0</v>
      </c>
      <c r="K250" s="96" t="str">
        <f>IFERROR(J250/$J$18*100,"0.00")</f>
        <v>0.00</v>
      </c>
    </row>
    <row r="251" spans="1:11" ht="12.75">
      <c r="A251" s="44">
        <v>2</v>
      </c>
      <c r="B251" s="45">
        <v>3</v>
      </c>
      <c r="C251" s="45">
        <v>9</v>
      </c>
      <c r="D251" s="45">
        <v>8</v>
      </c>
      <c r="E251" s="45"/>
      <c r="F251" s="56" t="s">
        <v>2726</v>
      </c>
      <c r="G251" s="62">
        <f>+G252</f>
        <v>0</v>
      </c>
      <c r="H251" s="62">
        <f>+H252</f>
        <v>0</v>
      </c>
      <c r="I251" s="62">
        <f>+I252</f>
        <v>0</v>
      </c>
      <c r="J251" s="62">
        <f t="shared" si="11"/>
        <v>0</v>
      </c>
      <c r="K251" s="63" t="str">
        <f>+K252</f>
        <v>0.00</v>
      </c>
    </row>
    <row r="252" spans="1:11" ht="12.75">
      <c r="A252" s="57">
        <v>2</v>
      </c>
      <c r="B252" s="50">
        <v>3</v>
      </c>
      <c r="C252" s="50">
        <v>9</v>
      </c>
      <c r="D252" s="50">
        <v>8</v>
      </c>
      <c r="E252" s="50" t="s">
        <v>2545</v>
      </c>
      <c r="F252" s="51" t="s">
        <v>2726</v>
      </c>
      <c r="G252" s="59"/>
      <c r="H252" s="59"/>
      <c r="I252" s="59"/>
      <c r="J252" s="95">
        <f t="shared" si="11"/>
        <v>0</v>
      </c>
      <c r="K252" s="96" t="str">
        <f>IFERROR(J252/$J$18*100,"0.00")</f>
        <v>0.00</v>
      </c>
    </row>
    <row r="253" spans="1:11" ht="12.75">
      <c r="A253" s="44">
        <v>2</v>
      </c>
      <c r="B253" s="45">
        <v>3</v>
      </c>
      <c r="C253" s="45">
        <v>9</v>
      </c>
      <c r="D253" s="45">
        <v>9</v>
      </c>
      <c r="E253" s="45"/>
      <c r="F253" s="56" t="s">
        <v>2727</v>
      </c>
      <c r="G253" s="62">
        <f>+G254</f>
        <v>0</v>
      </c>
      <c r="H253" s="62">
        <f>+H254</f>
        <v>0</v>
      </c>
      <c r="I253" s="62">
        <f>+I254</f>
        <v>0</v>
      </c>
      <c r="J253" s="62">
        <f t="shared" si="11"/>
        <v>0</v>
      </c>
      <c r="K253" s="63" t="str">
        <f>+K254</f>
        <v>0.00</v>
      </c>
    </row>
    <row r="254" spans="1:11" ht="12.75">
      <c r="A254" s="57">
        <v>2</v>
      </c>
      <c r="B254" s="50">
        <v>3</v>
      </c>
      <c r="C254" s="50">
        <v>9</v>
      </c>
      <c r="D254" s="50">
        <v>9</v>
      </c>
      <c r="E254" s="50" t="s">
        <v>2545</v>
      </c>
      <c r="F254" s="51" t="s">
        <v>2727</v>
      </c>
      <c r="G254" s="52"/>
      <c r="H254" s="52"/>
      <c r="I254" s="52"/>
      <c r="J254" s="95">
        <f t="shared" si="11"/>
        <v>0</v>
      </c>
      <c r="K254" s="96" t="str">
        <f>IFERROR(J254/$J$18*100,"0.00")</f>
        <v>0.00</v>
      </c>
    </row>
    <row r="255" spans="1:11" ht="12.75">
      <c r="A255" s="33">
        <v>2</v>
      </c>
      <c r="B255" s="34">
        <v>4</v>
      </c>
      <c r="C255" s="35"/>
      <c r="D255" s="35"/>
      <c r="E255" s="35"/>
      <c r="F255" s="36" t="s">
        <v>2503</v>
      </c>
      <c r="G255" s="37">
        <f>+G256+G264+G267</f>
        <v>0</v>
      </c>
      <c r="H255" s="37">
        <f>+H256+H264+H267</f>
        <v>0</v>
      </c>
      <c r="I255" s="37">
        <f>+I256+I264+I267</f>
        <v>0</v>
      </c>
      <c r="J255" s="37">
        <f>+J256+J264+J267</f>
        <v>0</v>
      </c>
      <c r="K255" s="37">
        <f>+K256+K264+K267</f>
        <v>0</v>
      </c>
    </row>
    <row r="256" spans="1:11" ht="12.75">
      <c r="A256" s="39">
        <v>2</v>
      </c>
      <c r="B256" s="40">
        <v>4</v>
      </c>
      <c r="C256" s="40">
        <v>1</v>
      </c>
      <c r="D256" s="40"/>
      <c r="E256" s="40"/>
      <c r="F256" s="41" t="s">
        <v>2790</v>
      </c>
      <c r="G256" s="42">
        <f>+G257+G260+G262</f>
        <v>0</v>
      </c>
      <c r="H256" s="42">
        <f>+H257+H260+H262</f>
        <v>0</v>
      </c>
      <c r="I256" s="42">
        <f>+I257+I260+I262</f>
        <v>0</v>
      </c>
      <c r="J256" s="42">
        <f>+J257+J260+J262</f>
        <v>0</v>
      </c>
      <c r="K256" s="42">
        <f>+K257+K260+K262</f>
        <v>0</v>
      </c>
    </row>
    <row r="257" spans="1:11" ht="12.75">
      <c r="A257" s="44">
        <v>2</v>
      </c>
      <c r="B257" s="45">
        <v>4</v>
      </c>
      <c r="C257" s="45">
        <v>1</v>
      </c>
      <c r="D257" s="45">
        <v>2</v>
      </c>
      <c r="E257" s="45"/>
      <c r="F257" s="56" t="s">
        <v>2728</v>
      </c>
      <c r="G257" s="62">
        <f>+G258+G259</f>
        <v>0</v>
      </c>
      <c r="H257" s="62">
        <f>+H258+H259</f>
        <v>0</v>
      </c>
      <c r="I257" s="62">
        <f>+I258+I259</f>
        <v>0</v>
      </c>
      <c r="J257" s="62">
        <f>+J258+J259</f>
        <v>0</v>
      </c>
      <c r="K257" s="63">
        <f>+K258+K259</f>
        <v>0</v>
      </c>
    </row>
    <row r="258" spans="1:11" ht="12.75">
      <c r="A258" s="57">
        <v>2</v>
      </c>
      <c r="B258" s="50">
        <v>4</v>
      </c>
      <c r="C258" s="50">
        <v>1</v>
      </c>
      <c r="D258" s="50">
        <v>2</v>
      </c>
      <c r="E258" s="50" t="s">
        <v>2545</v>
      </c>
      <c r="F258" s="55" t="s">
        <v>2729</v>
      </c>
      <c r="G258" s="52"/>
      <c r="H258" s="52"/>
      <c r="I258" s="52"/>
      <c r="J258" s="95">
        <f>SUBTOTAL(9,G258:I258)</f>
        <v>0</v>
      </c>
      <c r="K258" s="63" t="str">
        <f>IFERROR(J258/$J$18*100,"0.00")</f>
        <v>0.00</v>
      </c>
    </row>
    <row r="259" spans="1:11" ht="12.75">
      <c r="A259" s="57">
        <v>2</v>
      </c>
      <c r="B259" s="50">
        <v>4</v>
      </c>
      <c r="C259" s="50">
        <v>1</v>
      </c>
      <c r="D259" s="50">
        <v>2</v>
      </c>
      <c r="E259" s="50" t="s">
        <v>2547</v>
      </c>
      <c r="F259" s="55" t="s">
        <v>2730</v>
      </c>
      <c r="G259" s="52"/>
      <c r="H259" s="52"/>
      <c r="I259" s="52"/>
      <c r="J259" s="95">
        <f>SUBTOTAL(9,G259:I259)</f>
        <v>0</v>
      </c>
      <c r="K259" s="96" t="str">
        <f>IFERROR(J259/$J$18*100,"0.00")</f>
        <v>0.00</v>
      </c>
    </row>
    <row r="260" spans="1:11" ht="12.75">
      <c r="A260" s="60">
        <v>2</v>
      </c>
      <c r="B260" s="45">
        <v>4</v>
      </c>
      <c r="C260" s="45">
        <v>1</v>
      </c>
      <c r="D260" s="45">
        <v>5</v>
      </c>
      <c r="E260" s="45"/>
      <c r="F260" s="66" t="s">
        <v>2731</v>
      </c>
      <c r="G260" s="47">
        <f>+G261</f>
        <v>0</v>
      </c>
      <c r="H260" s="47">
        <f>+H261</f>
        <v>0</v>
      </c>
      <c r="I260" s="47">
        <f>+I261</f>
        <v>0</v>
      </c>
      <c r="J260" s="47">
        <f>+J261</f>
        <v>0</v>
      </c>
      <c r="K260" s="48" t="str">
        <f>+K261</f>
        <v>0.00</v>
      </c>
    </row>
    <row r="261" spans="1:11" ht="12.75">
      <c r="A261" s="57">
        <v>2</v>
      </c>
      <c r="B261" s="50">
        <v>4</v>
      </c>
      <c r="C261" s="50">
        <v>1</v>
      </c>
      <c r="D261" s="50">
        <v>5</v>
      </c>
      <c r="E261" s="50" t="s">
        <v>2545</v>
      </c>
      <c r="F261" s="55" t="s">
        <v>2731</v>
      </c>
      <c r="G261" s="59"/>
      <c r="H261" s="59"/>
      <c r="I261" s="59"/>
      <c r="J261" s="95">
        <f>SUBTOTAL(9,G261:I261)</f>
        <v>0</v>
      </c>
      <c r="K261" s="96" t="str">
        <f>IFERROR(J261/$J$18*100,"0.00")</f>
        <v>0.00</v>
      </c>
    </row>
    <row r="262" spans="1:11" ht="12.75">
      <c r="A262" s="44">
        <v>2</v>
      </c>
      <c r="B262" s="45">
        <v>4</v>
      </c>
      <c r="C262" s="45">
        <v>1</v>
      </c>
      <c r="D262" s="45">
        <v>6</v>
      </c>
      <c r="E262" s="50"/>
      <c r="F262" s="66" t="s">
        <v>2732</v>
      </c>
      <c r="G262" s="62">
        <f>+G263</f>
        <v>0</v>
      </c>
      <c r="H262" s="62">
        <f>+H263</f>
        <v>0</v>
      </c>
      <c r="I262" s="62">
        <f>+I263</f>
        <v>0</v>
      </c>
      <c r="J262" s="62">
        <f>+J263</f>
        <v>0</v>
      </c>
      <c r="K262" s="63" t="str">
        <f>+K263</f>
        <v>0.00</v>
      </c>
    </row>
    <row r="263" spans="1:11" ht="12.75">
      <c r="A263" s="57">
        <v>2</v>
      </c>
      <c r="B263" s="50">
        <v>4</v>
      </c>
      <c r="C263" s="50">
        <v>1</v>
      </c>
      <c r="D263" s="50">
        <v>6</v>
      </c>
      <c r="E263" s="50" t="s">
        <v>2545</v>
      </c>
      <c r="F263" s="55" t="s">
        <v>2733</v>
      </c>
      <c r="G263" s="59"/>
      <c r="H263" s="59"/>
      <c r="I263" s="59"/>
      <c r="J263" s="95">
        <f>SUBTOTAL(9,G263:I263)</f>
        <v>0</v>
      </c>
      <c r="K263" s="96" t="str">
        <f>IFERROR(J263/$J$18*100,"0.00")</f>
        <v>0.00</v>
      </c>
    </row>
    <row r="264" spans="1:11" ht="12.75">
      <c r="A264" s="39">
        <v>2</v>
      </c>
      <c r="B264" s="40">
        <v>4</v>
      </c>
      <c r="C264" s="40">
        <v>4</v>
      </c>
      <c r="D264" s="40"/>
      <c r="E264" s="40"/>
      <c r="F264" s="41" t="s">
        <v>2734</v>
      </c>
      <c r="G264" s="42">
        <f t="shared" ref="G264:K265" si="12">+G265</f>
        <v>0</v>
      </c>
      <c r="H264" s="42">
        <f t="shared" si="12"/>
        <v>0</v>
      </c>
      <c r="I264" s="42">
        <f t="shared" si="12"/>
        <v>0</v>
      </c>
      <c r="J264" s="42">
        <f t="shared" si="12"/>
        <v>0</v>
      </c>
      <c r="K264" s="43" t="str">
        <f t="shared" si="12"/>
        <v>0.00</v>
      </c>
    </row>
    <row r="265" spans="1:11" ht="12.75">
      <c r="A265" s="56">
        <v>2</v>
      </c>
      <c r="B265" s="45">
        <v>4</v>
      </c>
      <c r="C265" s="45">
        <v>4</v>
      </c>
      <c r="D265" s="45">
        <v>1</v>
      </c>
      <c r="E265" s="45"/>
      <c r="F265" s="66" t="s">
        <v>2735</v>
      </c>
      <c r="G265" s="62">
        <f t="shared" si="12"/>
        <v>0</v>
      </c>
      <c r="H265" s="62">
        <f t="shared" si="12"/>
        <v>0</v>
      </c>
      <c r="I265" s="62">
        <f t="shared" si="12"/>
        <v>0</v>
      </c>
      <c r="J265" s="62">
        <f t="shared" si="12"/>
        <v>0</v>
      </c>
      <c r="K265" s="96" t="str">
        <f t="shared" si="12"/>
        <v>0.00</v>
      </c>
    </row>
    <row r="266" spans="1:11" ht="22.5">
      <c r="A266" s="51">
        <v>2</v>
      </c>
      <c r="B266" s="50">
        <v>4</v>
      </c>
      <c r="C266" s="50">
        <v>4</v>
      </c>
      <c r="D266" s="50">
        <v>1</v>
      </c>
      <c r="E266" s="50" t="s">
        <v>2554</v>
      </c>
      <c r="F266" s="55" t="s">
        <v>2736</v>
      </c>
      <c r="G266" s="52"/>
      <c r="H266" s="52"/>
      <c r="I266" s="52"/>
      <c r="J266" s="95">
        <f>SUBTOTAL(9,G266:I266)</f>
        <v>0</v>
      </c>
      <c r="K266" s="96" t="str">
        <f>IFERROR(J266/$J$18*100,"0.00")</f>
        <v>0.00</v>
      </c>
    </row>
    <row r="267" spans="1:11" ht="12.75">
      <c r="A267" s="39">
        <v>2</v>
      </c>
      <c r="B267" s="40">
        <v>4</v>
      </c>
      <c r="C267" s="40">
        <v>9</v>
      </c>
      <c r="D267" s="40"/>
      <c r="E267" s="40"/>
      <c r="F267" s="41" t="s">
        <v>2737</v>
      </c>
      <c r="G267" s="42">
        <f>+G268+G270</f>
        <v>0</v>
      </c>
      <c r="H267" s="42">
        <f>+H268+H270</f>
        <v>0</v>
      </c>
      <c r="I267" s="42">
        <f>+I268+I270</f>
        <v>0</v>
      </c>
      <c r="J267" s="42">
        <f>+J268+J270</f>
        <v>0</v>
      </c>
      <c r="K267" s="42">
        <f>+K268+K270</f>
        <v>0</v>
      </c>
    </row>
    <row r="268" spans="1:11" ht="12.75">
      <c r="A268" s="60">
        <v>2</v>
      </c>
      <c r="B268" s="45">
        <v>4</v>
      </c>
      <c r="C268" s="45">
        <v>9</v>
      </c>
      <c r="D268" s="45">
        <v>1</v>
      </c>
      <c r="E268" s="45"/>
      <c r="F268" s="66" t="s">
        <v>2737</v>
      </c>
      <c r="G268" s="62">
        <f>+G269</f>
        <v>0</v>
      </c>
      <c r="H268" s="62">
        <f>+H269</f>
        <v>0</v>
      </c>
      <c r="I268" s="62">
        <f>+I269</f>
        <v>0</v>
      </c>
      <c r="J268" s="62">
        <f>+J269</f>
        <v>0</v>
      </c>
      <c r="K268" s="63" t="str">
        <f>+K269</f>
        <v>0.00</v>
      </c>
    </row>
    <row r="269" spans="1:11" ht="12.75">
      <c r="A269" s="57">
        <v>2</v>
      </c>
      <c r="B269" s="50">
        <v>4</v>
      </c>
      <c r="C269" s="50">
        <v>9</v>
      </c>
      <c r="D269" s="50">
        <v>1</v>
      </c>
      <c r="E269" s="50" t="s">
        <v>2545</v>
      </c>
      <c r="F269" s="55" t="s">
        <v>2737</v>
      </c>
      <c r="G269" s="59"/>
      <c r="H269" s="59"/>
      <c r="I269" s="59"/>
      <c r="J269" s="95">
        <f>SUBTOTAL(9,G269:I269)</f>
        <v>0</v>
      </c>
      <c r="K269" s="96" t="str">
        <f>IFERROR(J269/$J$18*100,"0.00")</f>
        <v>0.00</v>
      </c>
    </row>
    <row r="270" spans="1:11" ht="12.75">
      <c r="A270" s="60">
        <v>2</v>
      </c>
      <c r="B270" s="45">
        <v>4</v>
      </c>
      <c r="C270" s="45">
        <v>9</v>
      </c>
      <c r="D270" s="45">
        <v>4</v>
      </c>
      <c r="E270" s="45"/>
      <c r="F270" s="66" t="s">
        <v>2738</v>
      </c>
      <c r="G270" s="62">
        <f>+G271</f>
        <v>0</v>
      </c>
      <c r="H270" s="62">
        <f>+H271</f>
        <v>0</v>
      </c>
      <c r="I270" s="62">
        <f>+I271</f>
        <v>0</v>
      </c>
      <c r="J270" s="62">
        <f>+J271</f>
        <v>0</v>
      </c>
      <c r="K270" s="63" t="str">
        <f>+K271</f>
        <v>0.00</v>
      </c>
    </row>
    <row r="271" spans="1:11" ht="12.75">
      <c r="A271" s="49">
        <v>2</v>
      </c>
      <c r="B271" s="50">
        <v>4</v>
      </c>
      <c r="C271" s="50">
        <v>9</v>
      </c>
      <c r="D271" s="50">
        <v>4</v>
      </c>
      <c r="E271" s="50" t="s">
        <v>2545</v>
      </c>
      <c r="F271" s="55" t="s">
        <v>2738</v>
      </c>
      <c r="G271" s="59"/>
      <c r="H271" s="59"/>
      <c r="I271" s="59"/>
      <c r="J271" s="95">
        <f>SUBTOTAL(9,G271:I271)</f>
        <v>0</v>
      </c>
      <c r="K271" s="96" t="str">
        <f>IFERROR(J271/$J$18*100,"0.00")</f>
        <v>0.00</v>
      </c>
    </row>
    <row r="272" spans="1:11" ht="12.75">
      <c r="A272" s="33">
        <v>2</v>
      </c>
      <c r="B272" s="34">
        <v>6</v>
      </c>
      <c r="C272" s="35"/>
      <c r="D272" s="35"/>
      <c r="E272" s="35"/>
      <c r="F272" s="36" t="s">
        <v>2739</v>
      </c>
      <c r="G272" s="37">
        <f>+G273+G284+G291+G296+G303+G312+G315</f>
        <v>0</v>
      </c>
      <c r="H272" s="37">
        <f>+H273+H284+H291+H296+H303+H312+H315</f>
        <v>0</v>
      </c>
      <c r="I272" s="37">
        <f>+I273+I284+I291+I296+I303+I312+I315</f>
        <v>0</v>
      </c>
      <c r="J272" s="37">
        <f>+J273+J284+J291+J296+J303+J312+J315</f>
        <v>0</v>
      </c>
      <c r="K272" s="37">
        <f>+K273+K284+K291+K296+K303+K312+K315</f>
        <v>0</v>
      </c>
    </row>
    <row r="273" spans="1:11" ht="12.75">
      <c r="A273" s="39">
        <v>2</v>
      </c>
      <c r="B273" s="40">
        <v>6</v>
      </c>
      <c r="C273" s="40">
        <v>1</v>
      </c>
      <c r="D273" s="40"/>
      <c r="E273" s="40"/>
      <c r="F273" s="41" t="s">
        <v>2740</v>
      </c>
      <c r="G273" s="42">
        <f>+G274+G276+G278+G280+G282</f>
        <v>0</v>
      </c>
      <c r="H273" s="42">
        <f>+H274+H276+H278+H280+H282</f>
        <v>0</v>
      </c>
      <c r="I273" s="42">
        <f>+I274+I276+I278+I280+I282</f>
        <v>0</v>
      </c>
      <c r="J273" s="42">
        <f>+J274+J276+J278+J280+J282</f>
        <v>0</v>
      </c>
      <c r="K273" s="43">
        <f>+K274+K276+K278+K280+K282</f>
        <v>0</v>
      </c>
    </row>
    <row r="274" spans="1:11" ht="12.75">
      <c r="A274" s="44">
        <v>2</v>
      </c>
      <c r="B274" s="45">
        <v>6</v>
      </c>
      <c r="C274" s="45">
        <v>1</v>
      </c>
      <c r="D274" s="45">
        <v>1</v>
      </c>
      <c r="E274" s="45"/>
      <c r="F274" s="56" t="s">
        <v>2741</v>
      </c>
      <c r="G274" s="62">
        <f>+G275</f>
        <v>0</v>
      </c>
      <c r="H274" s="62">
        <f>+H275</f>
        <v>0</v>
      </c>
      <c r="I274" s="62">
        <f>+I275</f>
        <v>0</v>
      </c>
      <c r="J274" s="62">
        <f>+J275</f>
        <v>0</v>
      </c>
      <c r="K274" s="63" t="str">
        <f>+K275</f>
        <v>0.00</v>
      </c>
    </row>
    <row r="275" spans="1:11" ht="12.75">
      <c r="A275" s="49">
        <v>2</v>
      </c>
      <c r="B275" s="50">
        <v>6</v>
      </c>
      <c r="C275" s="50">
        <v>1</v>
      </c>
      <c r="D275" s="50">
        <v>1</v>
      </c>
      <c r="E275" s="50" t="s">
        <v>2545</v>
      </c>
      <c r="F275" s="51" t="s">
        <v>2741</v>
      </c>
      <c r="G275" s="59"/>
      <c r="H275" s="59"/>
      <c r="I275" s="59"/>
      <c r="J275" s="95">
        <f>SUBTOTAL(9,G275:I275)</f>
        <v>0</v>
      </c>
      <c r="K275" s="96" t="str">
        <f>IFERROR(J275/$J$18*100,"0.00")</f>
        <v>0.00</v>
      </c>
    </row>
    <row r="276" spans="1:11" ht="12.75">
      <c r="A276" s="44">
        <v>2</v>
      </c>
      <c r="B276" s="45">
        <v>6</v>
      </c>
      <c r="C276" s="45">
        <v>1</v>
      </c>
      <c r="D276" s="45">
        <v>2</v>
      </c>
      <c r="E276" s="45"/>
      <c r="F276" s="56" t="s">
        <v>2742</v>
      </c>
      <c r="G276" s="62">
        <f>+G277</f>
        <v>0</v>
      </c>
      <c r="H276" s="62">
        <f>+H277</f>
        <v>0</v>
      </c>
      <c r="I276" s="62">
        <f>+I277</f>
        <v>0</v>
      </c>
      <c r="J276" s="62">
        <f>+J277</f>
        <v>0</v>
      </c>
      <c r="K276" s="63" t="str">
        <f>+K277</f>
        <v>0.00</v>
      </c>
    </row>
    <row r="277" spans="1:11" ht="12.75">
      <c r="A277" s="49">
        <v>2</v>
      </c>
      <c r="B277" s="50">
        <v>6</v>
      </c>
      <c r="C277" s="50">
        <v>1</v>
      </c>
      <c r="D277" s="50">
        <v>2</v>
      </c>
      <c r="E277" s="50" t="s">
        <v>2545</v>
      </c>
      <c r="F277" s="55" t="s">
        <v>2742</v>
      </c>
      <c r="G277" s="59"/>
      <c r="H277" s="59"/>
      <c r="I277" s="59"/>
      <c r="J277" s="95">
        <f>SUBTOTAL(9,G277:I277)</f>
        <v>0</v>
      </c>
      <c r="K277" s="96" t="str">
        <f>IFERROR(J277/$J$18*100,"0.00")</f>
        <v>0.00</v>
      </c>
    </row>
    <row r="278" spans="1:11" ht="12.75">
      <c r="A278" s="44">
        <v>2</v>
      </c>
      <c r="B278" s="45">
        <v>6</v>
      </c>
      <c r="C278" s="45">
        <v>1</v>
      </c>
      <c r="D278" s="45">
        <v>3</v>
      </c>
      <c r="E278" s="45"/>
      <c r="F278" s="66" t="s">
        <v>2743</v>
      </c>
      <c r="G278" s="62">
        <f>+G279</f>
        <v>0</v>
      </c>
      <c r="H278" s="62">
        <f>+H279</f>
        <v>0</v>
      </c>
      <c r="I278" s="62">
        <f>+I279</f>
        <v>0</v>
      </c>
      <c r="J278" s="62">
        <f>+J279</f>
        <v>0</v>
      </c>
      <c r="K278" s="63" t="str">
        <f>+K279</f>
        <v>0.00</v>
      </c>
    </row>
    <row r="279" spans="1:11" ht="12.75">
      <c r="A279" s="49">
        <v>2</v>
      </c>
      <c r="B279" s="50">
        <v>6</v>
      </c>
      <c r="C279" s="50">
        <v>1</v>
      </c>
      <c r="D279" s="50">
        <v>3</v>
      </c>
      <c r="E279" s="50" t="s">
        <v>2545</v>
      </c>
      <c r="F279" s="55" t="s">
        <v>2743</v>
      </c>
      <c r="G279" s="59"/>
      <c r="H279" s="59"/>
      <c r="I279" s="59"/>
      <c r="J279" s="95">
        <f>SUBTOTAL(9,G279:I279)</f>
        <v>0</v>
      </c>
      <c r="K279" s="96" t="str">
        <f>IFERROR(J279/$J$18*100,"0.00")</f>
        <v>0.00</v>
      </c>
    </row>
    <row r="280" spans="1:11" ht="12.75">
      <c r="A280" s="44">
        <v>2</v>
      </c>
      <c r="B280" s="45">
        <v>6</v>
      </c>
      <c r="C280" s="45">
        <v>1</v>
      </c>
      <c r="D280" s="45">
        <v>4</v>
      </c>
      <c r="E280" s="45"/>
      <c r="F280" s="56" t="s">
        <v>2744</v>
      </c>
      <c r="G280" s="62">
        <f>+G281</f>
        <v>0</v>
      </c>
      <c r="H280" s="62">
        <f>+H281</f>
        <v>0</v>
      </c>
      <c r="I280" s="62">
        <f>+I281</f>
        <v>0</v>
      </c>
      <c r="J280" s="62">
        <f>+J281</f>
        <v>0</v>
      </c>
      <c r="K280" s="63" t="str">
        <f>+K281</f>
        <v>0.00</v>
      </c>
    </row>
    <row r="281" spans="1:11" ht="12.75">
      <c r="A281" s="49">
        <v>2</v>
      </c>
      <c r="B281" s="50">
        <v>6</v>
      </c>
      <c r="C281" s="50">
        <v>1</v>
      </c>
      <c r="D281" s="50">
        <v>4</v>
      </c>
      <c r="E281" s="50" t="s">
        <v>2545</v>
      </c>
      <c r="F281" s="55" t="s">
        <v>2744</v>
      </c>
      <c r="G281" s="59"/>
      <c r="H281" s="59"/>
      <c r="I281" s="59"/>
      <c r="J281" s="95">
        <f>SUBTOTAL(9,G281:I281)</f>
        <v>0</v>
      </c>
      <c r="K281" s="96" t="str">
        <f>IFERROR(J281/$J$18*100,"0.00")</f>
        <v>0.00</v>
      </c>
    </row>
    <row r="282" spans="1:11" ht="12.75">
      <c r="A282" s="44">
        <v>2</v>
      </c>
      <c r="B282" s="45">
        <v>6</v>
      </c>
      <c r="C282" s="45">
        <v>1</v>
      </c>
      <c r="D282" s="45">
        <v>9</v>
      </c>
      <c r="E282" s="45"/>
      <c r="F282" s="56" t="s">
        <v>2745</v>
      </c>
      <c r="G282" s="62">
        <f>+G283</f>
        <v>0</v>
      </c>
      <c r="H282" s="62">
        <f>+H283</f>
        <v>0</v>
      </c>
      <c r="I282" s="62">
        <f>+I283</f>
        <v>0</v>
      </c>
      <c r="J282" s="62">
        <f>+J283</f>
        <v>0</v>
      </c>
      <c r="K282" s="63" t="str">
        <f>+K283</f>
        <v>0.00</v>
      </c>
    </row>
    <row r="283" spans="1:11" ht="12.75">
      <c r="A283" s="49">
        <v>2</v>
      </c>
      <c r="B283" s="50">
        <v>6</v>
      </c>
      <c r="C283" s="50">
        <v>1</v>
      </c>
      <c r="D283" s="50">
        <v>9</v>
      </c>
      <c r="E283" s="50" t="s">
        <v>2545</v>
      </c>
      <c r="F283" s="55" t="s">
        <v>2745</v>
      </c>
      <c r="G283" s="59"/>
      <c r="H283" s="59"/>
      <c r="I283" s="59"/>
      <c r="J283" s="95">
        <f>SUBTOTAL(9,G283:I283)</f>
        <v>0</v>
      </c>
      <c r="K283" s="96" t="str">
        <f>IFERROR(J283/$J$18*100,"0.00")</f>
        <v>0.00</v>
      </c>
    </row>
    <row r="284" spans="1:11" ht="12.75">
      <c r="A284" s="39">
        <v>2</v>
      </c>
      <c r="B284" s="40">
        <v>6</v>
      </c>
      <c r="C284" s="40">
        <v>2</v>
      </c>
      <c r="D284" s="40"/>
      <c r="E284" s="40"/>
      <c r="F284" s="41" t="s">
        <v>2746</v>
      </c>
      <c r="G284" s="42">
        <f>+G285+G287+G289</f>
        <v>0</v>
      </c>
      <c r="H284" s="42">
        <f>+H285+H287+H289</f>
        <v>0</v>
      </c>
      <c r="I284" s="42">
        <f>+I285+I287+I289</f>
        <v>0</v>
      </c>
      <c r="J284" s="42">
        <f>+J285+J287+J289</f>
        <v>0</v>
      </c>
      <c r="K284" s="42">
        <f>+K285+K287+K289</f>
        <v>0</v>
      </c>
    </row>
    <row r="285" spans="1:11" ht="12.75">
      <c r="A285" s="44">
        <v>2</v>
      </c>
      <c r="B285" s="45">
        <v>6</v>
      </c>
      <c r="C285" s="45">
        <v>2</v>
      </c>
      <c r="D285" s="45">
        <v>1</v>
      </c>
      <c r="E285" s="45"/>
      <c r="F285" s="56" t="s">
        <v>2747</v>
      </c>
      <c r="G285" s="62">
        <f>+G286</f>
        <v>0</v>
      </c>
      <c r="H285" s="62">
        <f>+H286</f>
        <v>0</v>
      </c>
      <c r="I285" s="62">
        <f>+I286</f>
        <v>0</v>
      </c>
      <c r="J285" s="62">
        <f>+J286</f>
        <v>0</v>
      </c>
      <c r="K285" s="63" t="str">
        <f>+K286</f>
        <v>0.00</v>
      </c>
    </row>
    <row r="286" spans="1:11" ht="12.75">
      <c r="A286" s="57">
        <v>2</v>
      </c>
      <c r="B286" s="50">
        <v>6</v>
      </c>
      <c r="C286" s="50">
        <v>2</v>
      </c>
      <c r="D286" s="50">
        <v>1</v>
      </c>
      <c r="E286" s="50" t="s">
        <v>2545</v>
      </c>
      <c r="F286" s="55" t="s">
        <v>2747</v>
      </c>
      <c r="G286" s="59"/>
      <c r="H286" s="59"/>
      <c r="I286" s="59"/>
      <c r="J286" s="95">
        <f>SUBTOTAL(9,G286:I286)</f>
        <v>0</v>
      </c>
      <c r="K286" s="96" t="str">
        <f>IFERROR(J286/$J$18*100,"0.00")</f>
        <v>0.00</v>
      </c>
    </row>
    <row r="287" spans="1:11" ht="12.75">
      <c r="A287" s="44">
        <v>2</v>
      </c>
      <c r="B287" s="45">
        <v>6</v>
      </c>
      <c r="C287" s="45">
        <v>2</v>
      </c>
      <c r="D287" s="45">
        <v>3</v>
      </c>
      <c r="E287" s="45"/>
      <c r="F287" s="56" t="s">
        <v>2748</v>
      </c>
      <c r="G287" s="62">
        <f>+G288</f>
        <v>0</v>
      </c>
      <c r="H287" s="62">
        <f>+H288</f>
        <v>0</v>
      </c>
      <c r="I287" s="62">
        <f>+I288</f>
        <v>0</v>
      </c>
      <c r="J287" s="62">
        <f>+J288</f>
        <v>0</v>
      </c>
      <c r="K287" s="63" t="str">
        <f>+K288</f>
        <v>0.00</v>
      </c>
    </row>
    <row r="288" spans="1:11" ht="12.75">
      <c r="A288" s="57">
        <v>2</v>
      </c>
      <c r="B288" s="50">
        <v>6</v>
      </c>
      <c r="C288" s="50">
        <v>2</v>
      </c>
      <c r="D288" s="50">
        <v>3</v>
      </c>
      <c r="E288" s="50" t="s">
        <v>2545</v>
      </c>
      <c r="F288" s="55" t="s">
        <v>2748</v>
      </c>
      <c r="G288" s="59"/>
      <c r="H288" s="59"/>
      <c r="I288" s="59"/>
      <c r="J288" s="95">
        <f>SUBTOTAL(9,G288:I288)</f>
        <v>0</v>
      </c>
      <c r="K288" s="96" t="str">
        <f>IFERROR(J288/$J$18*100,"0.00")</f>
        <v>0.00</v>
      </c>
    </row>
    <row r="289" spans="1:11" ht="12.75">
      <c r="A289" s="44">
        <v>2</v>
      </c>
      <c r="B289" s="45">
        <v>6</v>
      </c>
      <c r="C289" s="45">
        <v>2</v>
      </c>
      <c r="D289" s="45">
        <v>4</v>
      </c>
      <c r="E289" s="45"/>
      <c r="F289" s="56" t="s">
        <v>2749</v>
      </c>
      <c r="G289" s="62">
        <f>+G290</f>
        <v>0</v>
      </c>
      <c r="H289" s="62">
        <f>+H290</f>
        <v>0</v>
      </c>
      <c r="I289" s="62">
        <f>+I290</f>
        <v>0</v>
      </c>
      <c r="J289" s="62">
        <f>+J290</f>
        <v>0</v>
      </c>
      <c r="K289" s="63" t="str">
        <f>+K290</f>
        <v>0.00</v>
      </c>
    </row>
    <row r="290" spans="1:11" ht="12.75">
      <c r="A290" s="57">
        <v>2</v>
      </c>
      <c r="B290" s="50">
        <v>6</v>
      </c>
      <c r="C290" s="50">
        <v>2</v>
      </c>
      <c r="D290" s="50">
        <v>4</v>
      </c>
      <c r="E290" s="50" t="s">
        <v>2545</v>
      </c>
      <c r="F290" s="51" t="s">
        <v>2749</v>
      </c>
      <c r="G290" s="59"/>
      <c r="H290" s="59"/>
      <c r="I290" s="59"/>
      <c r="J290" s="95">
        <f>SUBTOTAL(9,G290:I290)</f>
        <v>0</v>
      </c>
      <c r="K290" s="96" t="str">
        <f>IFERROR(J290/$J$18*100,"0.00")</f>
        <v>0.00</v>
      </c>
    </row>
    <row r="291" spans="1:11" ht="12.75">
      <c r="A291" s="39">
        <v>2</v>
      </c>
      <c r="B291" s="40">
        <v>6</v>
      </c>
      <c r="C291" s="40">
        <v>3</v>
      </c>
      <c r="D291" s="40"/>
      <c r="E291" s="40"/>
      <c r="F291" s="41" t="s">
        <v>2750</v>
      </c>
      <c r="G291" s="42">
        <f>+G292+G294</f>
        <v>0</v>
      </c>
      <c r="H291" s="42">
        <f>+H292+H294</f>
        <v>0</v>
      </c>
      <c r="I291" s="42">
        <f>+I292+I294</f>
        <v>0</v>
      </c>
      <c r="J291" s="42">
        <f>+J292+J294</f>
        <v>0</v>
      </c>
      <c r="K291" s="42">
        <f>+K292+K294</f>
        <v>0</v>
      </c>
    </row>
    <row r="292" spans="1:11" ht="12.75">
      <c r="A292" s="60">
        <v>2</v>
      </c>
      <c r="B292" s="45">
        <v>6</v>
      </c>
      <c r="C292" s="45">
        <v>3</v>
      </c>
      <c r="D292" s="45">
        <v>1</v>
      </c>
      <c r="E292" s="45"/>
      <c r="F292" s="66" t="s">
        <v>2751</v>
      </c>
      <c r="G292" s="62">
        <f>+G293</f>
        <v>0</v>
      </c>
      <c r="H292" s="62">
        <f>+H293</f>
        <v>0</v>
      </c>
      <c r="I292" s="62">
        <f>+I293</f>
        <v>0</v>
      </c>
      <c r="J292" s="62">
        <f>+J293</f>
        <v>0</v>
      </c>
      <c r="K292" s="63" t="str">
        <f>+K293</f>
        <v>0.00</v>
      </c>
    </row>
    <row r="293" spans="1:11" ht="12.75">
      <c r="A293" s="49">
        <v>2</v>
      </c>
      <c r="B293" s="50">
        <v>6</v>
      </c>
      <c r="C293" s="50">
        <v>3</v>
      </c>
      <c r="D293" s="50">
        <v>1</v>
      </c>
      <c r="E293" s="50" t="s">
        <v>2545</v>
      </c>
      <c r="F293" s="51" t="s">
        <v>2751</v>
      </c>
      <c r="G293" s="59"/>
      <c r="H293" s="59"/>
      <c r="I293" s="59"/>
      <c r="J293" s="95">
        <f>SUBTOTAL(9,G293:I293)</f>
        <v>0</v>
      </c>
      <c r="K293" s="96" t="str">
        <f>IFERROR(J293/$J$18*100,"0.00")</f>
        <v>0.00</v>
      </c>
    </row>
    <row r="294" spans="1:11" ht="12.75">
      <c r="A294" s="44">
        <v>2</v>
      </c>
      <c r="B294" s="45">
        <v>6</v>
      </c>
      <c r="C294" s="45">
        <v>3</v>
      </c>
      <c r="D294" s="45">
        <v>2</v>
      </c>
      <c r="E294" s="45"/>
      <c r="F294" s="56" t="s">
        <v>2752</v>
      </c>
      <c r="G294" s="62">
        <f>+G295</f>
        <v>0</v>
      </c>
      <c r="H294" s="62">
        <f>+H295</f>
        <v>0</v>
      </c>
      <c r="I294" s="62">
        <f>+I295</f>
        <v>0</v>
      </c>
      <c r="J294" s="62">
        <f>+J295</f>
        <v>0</v>
      </c>
      <c r="K294" s="63" t="str">
        <f>+K295</f>
        <v>0.00</v>
      </c>
    </row>
    <row r="295" spans="1:11" ht="12.75">
      <c r="A295" s="57">
        <v>2</v>
      </c>
      <c r="B295" s="50">
        <v>6</v>
      </c>
      <c r="C295" s="50">
        <v>3</v>
      </c>
      <c r="D295" s="50">
        <v>2</v>
      </c>
      <c r="E295" s="50" t="s">
        <v>2545</v>
      </c>
      <c r="F295" s="55" t="s">
        <v>2752</v>
      </c>
      <c r="G295" s="59"/>
      <c r="H295" s="59"/>
      <c r="I295" s="59"/>
      <c r="J295" s="95">
        <f>SUBTOTAL(9,G295:I295)</f>
        <v>0</v>
      </c>
      <c r="K295" s="96" t="str">
        <f>IFERROR(J295/$J$18*100,"0.00")</f>
        <v>0.00</v>
      </c>
    </row>
    <row r="296" spans="1:11" ht="12.75">
      <c r="A296" s="39">
        <v>2</v>
      </c>
      <c r="B296" s="40">
        <v>6</v>
      </c>
      <c r="C296" s="40">
        <v>4</v>
      </c>
      <c r="D296" s="40"/>
      <c r="E296" s="40"/>
      <c r="F296" s="41" t="s">
        <v>2753</v>
      </c>
      <c r="G296" s="42">
        <f>+G297+G299+G301</f>
        <v>0</v>
      </c>
      <c r="H296" s="42">
        <f>+H297+H299+H301</f>
        <v>0</v>
      </c>
      <c r="I296" s="42">
        <f>+I297+I299+I301</f>
        <v>0</v>
      </c>
      <c r="J296" s="42">
        <f>+J297+J299+J301</f>
        <v>0</v>
      </c>
      <c r="K296" s="43">
        <f>+K297+K299+K301</f>
        <v>0</v>
      </c>
    </row>
    <row r="297" spans="1:11" ht="12.75">
      <c r="A297" s="44">
        <v>2</v>
      </c>
      <c r="B297" s="45">
        <v>6</v>
      </c>
      <c r="C297" s="45">
        <v>4</v>
      </c>
      <c r="D297" s="45">
        <v>1</v>
      </c>
      <c r="E297" s="45"/>
      <c r="F297" s="56" t="s">
        <v>2754</v>
      </c>
      <c r="G297" s="62">
        <f>+G298</f>
        <v>0</v>
      </c>
      <c r="H297" s="62">
        <f>+H298</f>
        <v>0</v>
      </c>
      <c r="I297" s="62">
        <f>+I298</f>
        <v>0</v>
      </c>
      <c r="J297" s="62">
        <f>+J298</f>
        <v>0</v>
      </c>
      <c r="K297" s="63" t="str">
        <f>+K298</f>
        <v>0.00</v>
      </c>
    </row>
    <row r="298" spans="1:11" ht="12.75">
      <c r="A298" s="57">
        <v>2</v>
      </c>
      <c r="B298" s="50">
        <v>6</v>
      </c>
      <c r="C298" s="50">
        <v>4</v>
      </c>
      <c r="D298" s="50">
        <v>1</v>
      </c>
      <c r="E298" s="50" t="s">
        <v>2545</v>
      </c>
      <c r="F298" s="55" t="s">
        <v>2754</v>
      </c>
      <c r="G298" s="59"/>
      <c r="H298" s="59"/>
      <c r="I298" s="59"/>
      <c r="J298" s="95">
        <f>SUBTOTAL(9,G298:I298)</f>
        <v>0</v>
      </c>
      <c r="K298" s="96" t="str">
        <f>IFERROR(J298/$J$18*100,"0.00")</f>
        <v>0.00</v>
      </c>
    </row>
    <row r="299" spans="1:11" ht="12.75">
      <c r="A299" s="44">
        <v>2</v>
      </c>
      <c r="B299" s="45">
        <v>6</v>
      </c>
      <c r="C299" s="45">
        <v>4</v>
      </c>
      <c r="D299" s="45">
        <v>2</v>
      </c>
      <c r="E299" s="45"/>
      <c r="F299" s="56" t="s">
        <v>2755</v>
      </c>
      <c r="G299" s="62">
        <f>+G300</f>
        <v>0</v>
      </c>
      <c r="H299" s="62">
        <f>+H300</f>
        <v>0</v>
      </c>
      <c r="I299" s="62">
        <f>+I300</f>
        <v>0</v>
      </c>
      <c r="J299" s="62">
        <f>+J300</f>
        <v>0</v>
      </c>
      <c r="K299" s="63" t="str">
        <f>+K300</f>
        <v>0.00</v>
      </c>
    </row>
    <row r="300" spans="1:11" ht="12.75">
      <c r="A300" s="57">
        <v>2</v>
      </c>
      <c r="B300" s="50">
        <v>6</v>
      </c>
      <c r="C300" s="50">
        <v>4</v>
      </c>
      <c r="D300" s="50">
        <v>2</v>
      </c>
      <c r="E300" s="50" t="s">
        <v>2545</v>
      </c>
      <c r="F300" s="55" t="s">
        <v>2755</v>
      </c>
      <c r="G300" s="59"/>
      <c r="H300" s="59"/>
      <c r="I300" s="59"/>
      <c r="J300" s="95">
        <f>SUBTOTAL(9,G300:I300)</f>
        <v>0</v>
      </c>
      <c r="K300" s="96" t="str">
        <f>IFERROR(J300/$J$18*100,"0.00")</f>
        <v>0.00</v>
      </c>
    </row>
    <row r="301" spans="1:11" ht="12.75">
      <c r="A301" s="44">
        <v>2</v>
      </c>
      <c r="B301" s="45">
        <v>6</v>
      </c>
      <c r="C301" s="45">
        <v>4</v>
      </c>
      <c r="D301" s="45">
        <v>8</v>
      </c>
      <c r="E301" s="45"/>
      <c r="F301" s="56" t="s">
        <v>2756</v>
      </c>
      <c r="G301" s="62">
        <f>+G302</f>
        <v>0</v>
      </c>
      <c r="H301" s="62">
        <f>+H302</f>
        <v>0</v>
      </c>
      <c r="I301" s="62">
        <f>+I302</f>
        <v>0</v>
      </c>
      <c r="J301" s="62">
        <f>+J302</f>
        <v>0</v>
      </c>
      <c r="K301" s="63" t="str">
        <f>+K302</f>
        <v>0.00</v>
      </c>
    </row>
    <row r="302" spans="1:11" ht="12.75">
      <c r="A302" s="57">
        <v>2</v>
      </c>
      <c r="B302" s="50">
        <v>6</v>
      </c>
      <c r="C302" s="50">
        <v>4</v>
      </c>
      <c r="D302" s="50">
        <v>8</v>
      </c>
      <c r="E302" s="50" t="s">
        <v>2545</v>
      </c>
      <c r="F302" s="55" t="s">
        <v>2756</v>
      </c>
      <c r="G302" s="59"/>
      <c r="H302" s="59"/>
      <c r="I302" s="59"/>
      <c r="J302" s="95">
        <f>SUBTOTAL(9,G302:I302)</f>
        <v>0</v>
      </c>
      <c r="K302" s="96" t="str">
        <f>IFERROR(J302/$J$18*100,"0.00")</f>
        <v>0.00</v>
      </c>
    </row>
    <row r="303" spans="1:11" ht="12.75">
      <c r="A303" s="39">
        <v>2</v>
      </c>
      <c r="B303" s="40">
        <v>6</v>
      </c>
      <c r="C303" s="40">
        <v>5</v>
      </c>
      <c r="D303" s="40"/>
      <c r="E303" s="40"/>
      <c r="F303" s="41" t="s">
        <v>2757</v>
      </c>
      <c r="G303" s="42">
        <f>+G304+G306+G308+G310</f>
        <v>0</v>
      </c>
      <c r="H303" s="42">
        <f>+H304+H306+H308+H310</f>
        <v>0</v>
      </c>
      <c r="I303" s="42">
        <f>+I304+I306+I308+I310</f>
        <v>0</v>
      </c>
      <c r="J303" s="42">
        <f>+J304+J306+J308+J310</f>
        <v>0</v>
      </c>
      <c r="K303" s="42">
        <f>+K304+K306+K308+K310</f>
        <v>0</v>
      </c>
    </row>
    <row r="304" spans="1:11" ht="12.75">
      <c r="A304" s="44">
        <v>2</v>
      </c>
      <c r="B304" s="45">
        <v>6</v>
      </c>
      <c r="C304" s="45">
        <v>5</v>
      </c>
      <c r="D304" s="45">
        <v>2</v>
      </c>
      <c r="E304" s="45"/>
      <c r="F304" s="56" t="s">
        <v>2758</v>
      </c>
      <c r="G304" s="62">
        <f>+G305</f>
        <v>0</v>
      </c>
      <c r="H304" s="62">
        <f>+H305</f>
        <v>0</v>
      </c>
      <c r="I304" s="62">
        <f>+I305</f>
        <v>0</v>
      </c>
      <c r="J304" s="62">
        <f>+J305</f>
        <v>0</v>
      </c>
      <c r="K304" s="63" t="str">
        <f>+K305</f>
        <v>0.00</v>
      </c>
    </row>
    <row r="305" spans="1:11" ht="12.75">
      <c r="A305" s="49">
        <v>2</v>
      </c>
      <c r="B305" s="50">
        <v>6</v>
      </c>
      <c r="C305" s="50">
        <v>5</v>
      </c>
      <c r="D305" s="50">
        <v>2</v>
      </c>
      <c r="E305" s="50" t="s">
        <v>2545</v>
      </c>
      <c r="F305" s="55" t="s">
        <v>2758</v>
      </c>
      <c r="G305" s="59"/>
      <c r="H305" s="59"/>
      <c r="I305" s="59"/>
      <c r="J305" s="95">
        <f>SUBTOTAL(9,G305:I305)</f>
        <v>0</v>
      </c>
      <c r="K305" s="96" t="str">
        <f>IFERROR(J305/$J$18*100,"0.00")</f>
        <v>0.00</v>
      </c>
    </row>
    <row r="306" spans="1:11" ht="12.75">
      <c r="A306" s="44">
        <v>2</v>
      </c>
      <c r="B306" s="45">
        <v>6</v>
      </c>
      <c r="C306" s="45">
        <v>5</v>
      </c>
      <c r="D306" s="45">
        <v>4</v>
      </c>
      <c r="E306" s="45"/>
      <c r="F306" s="56" t="s">
        <v>2759</v>
      </c>
      <c r="G306" s="62">
        <f>+G307</f>
        <v>0</v>
      </c>
      <c r="H306" s="62">
        <f>+H307</f>
        <v>0</v>
      </c>
      <c r="I306" s="62">
        <f>+I307</f>
        <v>0</v>
      </c>
      <c r="J306" s="62">
        <f>+J307</f>
        <v>0</v>
      </c>
      <c r="K306" s="63" t="str">
        <f>+K307</f>
        <v>0.00</v>
      </c>
    </row>
    <row r="307" spans="1:11" ht="12.75">
      <c r="A307" s="49">
        <v>2</v>
      </c>
      <c r="B307" s="50">
        <v>6</v>
      </c>
      <c r="C307" s="50">
        <v>5</v>
      </c>
      <c r="D307" s="50">
        <v>4</v>
      </c>
      <c r="E307" s="50" t="s">
        <v>2545</v>
      </c>
      <c r="F307" s="55" t="s">
        <v>2759</v>
      </c>
      <c r="G307" s="59"/>
      <c r="H307" s="59"/>
      <c r="I307" s="59"/>
      <c r="J307" s="95">
        <f>SUBTOTAL(9,G307:I307)</f>
        <v>0</v>
      </c>
      <c r="K307" s="96" t="str">
        <f>IFERROR(J307/$J$18*100,"0.00")</f>
        <v>0.00</v>
      </c>
    </row>
    <row r="308" spans="1:11" ht="12.75">
      <c r="A308" s="44">
        <v>2</v>
      </c>
      <c r="B308" s="45">
        <v>6</v>
      </c>
      <c r="C308" s="45">
        <v>5</v>
      </c>
      <c r="D308" s="45">
        <v>5</v>
      </c>
      <c r="E308" s="45"/>
      <c r="F308" s="56" t="s">
        <v>2760</v>
      </c>
      <c r="G308" s="62">
        <f>+G309</f>
        <v>0</v>
      </c>
      <c r="H308" s="62">
        <f>+H309</f>
        <v>0</v>
      </c>
      <c r="I308" s="62">
        <f>+I309</f>
        <v>0</v>
      </c>
      <c r="J308" s="62">
        <f>+J309</f>
        <v>0</v>
      </c>
      <c r="K308" s="63" t="str">
        <f>+K309</f>
        <v>0.00</v>
      </c>
    </row>
    <row r="309" spans="1:11" ht="12.75">
      <c r="A309" s="49">
        <v>2</v>
      </c>
      <c r="B309" s="50">
        <v>6</v>
      </c>
      <c r="C309" s="50">
        <v>5</v>
      </c>
      <c r="D309" s="50">
        <v>5</v>
      </c>
      <c r="E309" s="50" t="s">
        <v>2545</v>
      </c>
      <c r="F309" s="55" t="s">
        <v>2760</v>
      </c>
      <c r="G309" s="59"/>
      <c r="H309" s="59"/>
      <c r="I309" s="59"/>
      <c r="J309" s="95">
        <f>SUBTOTAL(9,G309:I309)</f>
        <v>0</v>
      </c>
      <c r="K309" s="96" t="str">
        <f>IFERROR(J309/$J$18*100,"0.00")</f>
        <v>0.00</v>
      </c>
    </row>
    <row r="310" spans="1:11" ht="12.75">
      <c r="A310" s="44">
        <v>2</v>
      </c>
      <c r="B310" s="45">
        <v>6</v>
      </c>
      <c r="C310" s="45">
        <v>5</v>
      </c>
      <c r="D310" s="45">
        <v>6</v>
      </c>
      <c r="E310" s="45"/>
      <c r="F310" s="56" t="s">
        <v>2761</v>
      </c>
      <c r="G310" s="62">
        <f>+G311</f>
        <v>0</v>
      </c>
      <c r="H310" s="62">
        <f>+H311</f>
        <v>0</v>
      </c>
      <c r="I310" s="62">
        <f>+I311</f>
        <v>0</v>
      </c>
      <c r="J310" s="62">
        <f>+J311</f>
        <v>0</v>
      </c>
      <c r="K310" s="63" t="str">
        <f>+K311</f>
        <v>0.00</v>
      </c>
    </row>
    <row r="311" spans="1:11" ht="12.75">
      <c r="A311" s="49">
        <v>2</v>
      </c>
      <c r="B311" s="50">
        <v>6</v>
      </c>
      <c r="C311" s="50">
        <v>5</v>
      </c>
      <c r="D311" s="50">
        <v>6</v>
      </c>
      <c r="E311" s="50" t="s">
        <v>2545</v>
      </c>
      <c r="F311" s="55" t="s">
        <v>2761</v>
      </c>
      <c r="G311" s="59"/>
      <c r="H311" s="59"/>
      <c r="I311" s="59"/>
      <c r="J311" s="95">
        <f>SUBTOTAL(9,G311:I311)</f>
        <v>0</v>
      </c>
      <c r="K311" s="96" t="str">
        <f>IFERROR(J311/$J$18*100,"0.00")</f>
        <v>0.00</v>
      </c>
    </row>
    <row r="312" spans="1:11" ht="12.75">
      <c r="A312" s="39">
        <v>2</v>
      </c>
      <c r="B312" s="40">
        <v>6</v>
      </c>
      <c r="C312" s="40">
        <v>6</v>
      </c>
      <c r="D312" s="40"/>
      <c r="E312" s="40"/>
      <c r="F312" s="41" t="s">
        <v>2762</v>
      </c>
      <c r="G312" s="42">
        <f t="shared" ref="G312:K313" si="13">+G313</f>
        <v>0</v>
      </c>
      <c r="H312" s="42">
        <f t="shared" si="13"/>
        <v>0</v>
      </c>
      <c r="I312" s="42">
        <f t="shared" si="13"/>
        <v>0</v>
      </c>
      <c r="J312" s="42">
        <f t="shared" si="13"/>
        <v>0</v>
      </c>
      <c r="K312" s="43" t="str">
        <f t="shared" si="13"/>
        <v>0.00</v>
      </c>
    </row>
    <row r="313" spans="1:11" ht="12.75">
      <c r="A313" s="44">
        <v>2</v>
      </c>
      <c r="B313" s="45">
        <v>6</v>
      </c>
      <c r="C313" s="45">
        <v>6</v>
      </c>
      <c r="D313" s="45">
        <v>1</v>
      </c>
      <c r="E313" s="45"/>
      <c r="F313" s="66" t="s">
        <v>2791</v>
      </c>
      <c r="G313" s="47">
        <f t="shared" si="13"/>
        <v>0</v>
      </c>
      <c r="H313" s="47">
        <f t="shared" si="13"/>
        <v>0</v>
      </c>
      <c r="I313" s="47">
        <f t="shared" si="13"/>
        <v>0</v>
      </c>
      <c r="J313" s="47">
        <f t="shared" si="13"/>
        <v>0</v>
      </c>
      <c r="K313" s="48" t="str">
        <f t="shared" si="13"/>
        <v>0.00</v>
      </c>
    </row>
    <row r="314" spans="1:11" ht="12.75">
      <c r="A314" s="49">
        <v>2</v>
      </c>
      <c r="B314" s="50">
        <v>6</v>
      </c>
      <c r="C314" s="50">
        <v>6</v>
      </c>
      <c r="D314" s="50">
        <v>1</v>
      </c>
      <c r="E314" s="50" t="s">
        <v>2545</v>
      </c>
      <c r="F314" s="55" t="s">
        <v>2791</v>
      </c>
      <c r="G314" s="59"/>
      <c r="H314" s="59"/>
      <c r="I314" s="59"/>
      <c r="J314" s="95">
        <f>SUBTOTAL(9,G314:I314)</f>
        <v>0</v>
      </c>
      <c r="K314" s="96" t="str">
        <f>IFERROR(J314/$J$18*100,"0.00")</f>
        <v>0.00</v>
      </c>
    </row>
    <row r="315" spans="1:11" ht="12.75">
      <c r="A315" s="39">
        <v>2</v>
      </c>
      <c r="B315" s="40">
        <v>6</v>
      </c>
      <c r="C315" s="40">
        <v>8</v>
      </c>
      <c r="D315" s="40"/>
      <c r="E315" s="40"/>
      <c r="F315" s="41" t="s">
        <v>2763</v>
      </c>
      <c r="G315" s="42">
        <f>+G316+G319+G321+G323</f>
        <v>0</v>
      </c>
      <c r="H315" s="42">
        <f>+H316+H319+H321+H323</f>
        <v>0</v>
      </c>
      <c r="I315" s="42">
        <f>+I316+I319+I321+I323</f>
        <v>0</v>
      </c>
      <c r="J315" s="42">
        <f>+J316+J319+J321+J323</f>
        <v>0</v>
      </c>
      <c r="K315" s="42">
        <f>+K316+K319+K321+K323</f>
        <v>0</v>
      </c>
    </row>
    <row r="316" spans="1:11" ht="12.75">
      <c r="A316" s="44">
        <v>2</v>
      </c>
      <c r="B316" s="45">
        <v>6</v>
      </c>
      <c r="C316" s="45">
        <v>8</v>
      </c>
      <c r="D316" s="45">
        <v>3</v>
      </c>
      <c r="E316" s="45"/>
      <c r="F316" s="56" t="s">
        <v>2764</v>
      </c>
      <c r="G316" s="62">
        <f>+G317+G318</f>
        <v>0</v>
      </c>
      <c r="H316" s="62">
        <f>+H317+H318</f>
        <v>0</v>
      </c>
      <c r="I316" s="62">
        <f>+I317+I318</f>
        <v>0</v>
      </c>
      <c r="J316" s="62">
        <f>+J317+J318</f>
        <v>0</v>
      </c>
      <c r="K316" s="63">
        <f>+K317+K318</f>
        <v>0</v>
      </c>
    </row>
    <row r="317" spans="1:11" ht="12.75">
      <c r="A317" s="57">
        <v>2</v>
      </c>
      <c r="B317" s="50">
        <v>6</v>
      </c>
      <c r="C317" s="50">
        <v>8</v>
      </c>
      <c r="D317" s="50">
        <v>3</v>
      </c>
      <c r="E317" s="50" t="s">
        <v>2545</v>
      </c>
      <c r="F317" s="55" t="s">
        <v>2765</v>
      </c>
      <c r="G317" s="52"/>
      <c r="H317" s="52"/>
      <c r="I317" s="52"/>
      <c r="J317" s="95">
        <f>SUBTOTAL(9,G317:I317)</f>
        <v>0</v>
      </c>
      <c r="K317" s="96" t="str">
        <f>IFERROR(J317/$J$18*100,"0.00")</f>
        <v>0.00</v>
      </c>
    </row>
    <row r="318" spans="1:11" ht="12.75">
      <c r="A318" s="57">
        <v>2</v>
      </c>
      <c r="B318" s="50">
        <v>6</v>
      </c>
      <c r="C318" s="50">
        <v>8</v>
      </c>
      <c r="D318" s="50">
        <v>3</v>
      </c>
      <c r="E318" s="50" t="s">
        <v>2547</v>
      </c>
      <c r="F318" s="55" t="s">
        <v>741</v>
      </c>
      <c r="G318" s="59"/>
      <c r="H318" s="59"/>
      <c r="I318" s="59"/>
      <c r="J318" s="95">
        <f>SUBTOTAL(9,G318:I318)</f>
        <v>0</v>
      </c>
      <c r="K318" s="96" t="str">
        <f>IFERROR(J318/$J$18*100,"0.00")</f>
        <v>0.00</v>
      </c>
    </row>
    <row r="319" spans="1:11" ht="12.75">
      <c r="A319" s="44">
        <v>2</v>
      </c>
      <c r="B319" s="45">
        <v>6</v>
      </c>
      <c r="C319" s="45">
        <v>8</v>
      </c>
      <c r="D319" s="45">
        <v>5</v>
      </c>
      <c r="E319" s="45"/>
      <c r="F319" s="56" t="s">
        <v>2766</v>
      </c>
      <c r="G319" s="62">
        <f>+G320</f>
        <v>0</v>
      </c>
      <c r="H319" s="62">
        <f>+H320</f>
        <v>0</v>
      </c>
      <c r="I319" s="62">
        <f>+I320</f>
        <v>0</v>
      </c>
      <c r="J319" s="62">
        <f>+J320</f>
        <v>0</v>
      </c>
      <c r="K319" s="63" t="str">
        <f>+K320</f>
        <v>0.00</v>
      </c>
    </row>
    <row r="320" spans="1:11" ht="12.75">
      <c r="A320" s="57">
        <v>2</v>
      </c>
      <c r="B320" s="50">
        <v>6</v>
      </c>
      <c r="C320" s="50">
        <v>8</v>
      </c>
      <c r="D320" s="50">
        <v>5</v>
      </c>
      <c r="E320" s="50" t="s">
        <v>2545</v>
      </c>
      <c r="F320" s="55" t="s">
        <v>2766</v>
      </c>
      <c r="G320" s="59"/>
      <c r="H320" s="59"/>
      <c r="I320" s="59"/>
      <c r="J320" s="95">
        <f>SUBTOTAL(9,G320:I320)</f>
        <v>0</v>
      </c>
      <c r="K320" s="96" t="str">
        <f>IFERROR(J320/$J$18*100,"0.00")</f>
        <v>0.00</v>
      </c>
    </row>
    <row r="321" spans="1:11" ht="12.75">
      <c r="A321" s="44">
        <v>2</v>
      </c>
      <c r="B321" s="45">
        <v>6</v>
      </c>
      <c r="C321" s="45">
        <v>8</v>
      </c>
      <c r="D321" s="45">
        <v>8</v>
      </c>
      <c r="E321" s="45"/>
      <c r="F321" s="66" t="s">
        <v>2767</v>
      </c>
      <c r="G321" s="62">
        <f>+G322</f>
        <v>0</v>
      </c>
      <c r="H321" s="62">
        <f>+H322</f>
        <v>0</v>
      </c>
      <c r="I321" s="62">
        <f>+I322</f>
        <v>0</v>
      </c>
      <c r="J321" s="62">
        <f>+J322</f>
        <v>0</v>
      </c>
      <c r="K321" s="63" t="str">
        <f>+K322</f>
        <v>0.00</v>
      </c>
    </row>
    <row r="322" spans="1:11" ht="12.75">
      <c r="A322" s="57">
        <v>2</v>
      </c>
      <c r="B322" s="50">
        <v>6</v>
      </c>
      <c r="C322" s="50">
        <v>8</v>
      </c>
      <c r="D322" s="50">
        <v>8</v>
      </c>
      <c r="E322" s="50" t="s">
        <v>2545</v>
      </c>
      <c r="F322" s="55" t="s">
        <v>2768</v>
      </c>
      <c r="G322" s="52"/>
      <c r="H322" s="52"/>
      <c r="I322" s="52"/>
      <c r="J322" s="95">
        <f>SUBTOTAL(9,G322:I322)</f>
        <v>0</v>
      </c>
      <c r="K322" s="96" t="str">
        <f>IFERROR(J322/$J$18*100,"0.00")</f>
        <v>0.00</v>
      </c>
    </row>
    <row r="323" spans="1:11" ht="12.75">
      <c r="A323" s="44">
        <v>2</v>
      </c>
      <c r="B323" s="45">
        <v>6</v>
      </c>
      <c r="C323" s="45">
        <v>8</v>
      </c>
      <c r="D323" s="45">
        <v>9</v>
      </c>
      <c r="E323" s="45"/>
      <c r="F323" s="66" t="s">
        <v>2769</v>
      </c>
      <c r="G323" s="62">
        <f>+G324</f>
        <v>0</v>
      </c>
      <c r="H323" s="62">
        <f>+H324</f>
        <v>0</v>
      </c>
      <c r="I323" s="62">
        <f>+I324</f>
        <v>0</v>
      </c>
      <c r="J323" s="62">
        <f>+J324</f>
        <v>0</v>
      </c>
      <c r="K323" s="63" t="str">
        <f>+K324</f>
        <v>0.00</v>
      </c>
    </row>
    <row r="324" spans="1:11" ht="12.75">
      <c r="A324" s="57">
        <v>2</v>
      </c>
      <c r="B324" s="50">
        <v>6</v>
      </c>
      <c r="C324" s="50">
        <v>8</v>
      </c>
      <c r="D324" s="50">
        <v>9</v>
      </c>
      <c r="E324" s="50" t="s">
        <v>2545</v>
      </c>
      <c r="F324" s="55" t="s">
        <v>2769</v>
      </c>
      <c r="G324" s="59"/>
      <c r="H324" s="59"/>
      <c r="I324" s="59"/>
      <c r="J324" s="95">
        <f>SUBTOTAL(9,G324:I324)</f>
        <v>0</v>
      </c>
      <c r="K324" s="96" t="str">
        <f>IFERROR(J324/$J$18*100,"0.00")</f>
        <v>0.00</v>
      </c>
    </row>
    <row r="325" spans="1:11" ht="12.75">
      <c r="A325" s="33">
        <v>2</v>
      </c>
      <c r="B325" s="34">
        <v>7</v>
      </c>
      <c r="C325" s="35"/>
      <c r="D325" s="35"/>
      <c r="E325" s="35"/>
      <c r="F325" s="36" t="s">
        <v>2770</v>
      </c>
      <c r="G325" s="37">
        <f t="shared" ref="G325:K327" si="14">+G326</f>
        <v>0</v>
      </c>
      <c r="H325" s="37">
        <f t="shared" si="14"/>
        <v>0</v>
      </c>
      <c r="I325" s="37">
        <f t="shared" si="14"/>
        <v>0</v>
      </c>
      <c r="J325" s="37">
        <f t="shared" si="14"/>
        <v>0</v>
      </c>
      <c r="K325" s="38" t="str">
        <f t="shared" si="14"/>
        <v>0.00</v>
      </c>
    </row>
    <row r="326" spans="1:11" ht="12.75">
      <c r="A326" s="39">
        <v>2</v>
      </c>
      <c r="B326" s="40">
        <v>7</v>
      </c>
      <c r="C326" s="40">
        <v>1</v>
      </c>
      <c r="D326" s="40"/>
      <c r="E326" s="40"/>
      <c r="F326" s="41" t="s">
        <v>2771</v>
      </c>
      <c r="G326" s="42">
        <f t="shared" si="14"/>
        <v>0</v>
      </c>
      <c r="H326" s="42">
        <f t="shared" si="14"/>
        <v>0</v>
      </c>
      <c r="I326" s="42">
        <f t="shared" si="14"/>
        <v>0</v>
      </c>
      <c r="J326" s="42">
        <f t="shared" si="14"/>
        <v>0</v>
      </c>
      <c r="K326" s="43" t="str">
        <f t="shared" si="14"/>
        <v>0.00</v>
      </c>
    </row>
    <row r="327" spans="1:11" ht="12.75">
      <c r="A327" s="44">
        <v>2</v>
      </c>
      <c r="B327" s="45">
        <v>7</v>
      </c>
      <c r="C327" s="45">
        <v>1</v>
      </c>
      <c r="D327" s="45">
        <v>2</v>
      </c>
      <c r="E327" s="45"/>
      <c r="F327" s="56" t="s">
        <v>2772</v>
      </c>
      <c r="G327" s="62">
        <f t="shared" si="14"/>
        <v>0</v>
      </c>
      <c r="H327" s="62">
        <f t="shared" si="14"/>
        <v>0</v>
      </c>
      <c r="I327" s="62">
        <f t="shared" si="14"/>
        <v>0</v>
      </c>
      <c r="J327" s="62">
        <f t="shared" si="14"/>
        <v>0</v>
      </c>
      <c r="K327" s="63" t="str">
        <f t="shared" si="14"/>
        <v>0.00</v>
      </c>
    </row>
    <row r="328" spans="1:11" ht="12.75">
      <c r="A328" s="67">
        <v>2</v>
      </c>
      <c r="B328" s="68">
        <v>7</v>
      </c>
      <c r="C328" s="68">
        <v>1</v>
      </c>
      <c r="D328" s="68">
        <v>2</v>
      </c>
      <c r="E328" s="68" t="s">
        <v>2545</v>
      </c>
      <c r="F328" s="69" t="s">
        <v>2772</v>
      </c>
      <c r="G328" s="70"/>
      <c r="H328" s="70"/>
      <c r="I328" s="70"/>
      <c r="J328" s="97">
        <f>SUBTOTAL(9,G328:I328)</f>
        <v>0</v>
      </c>
      <c r="K328" s="98" t="str">
        <f>IFERROR(J328/$J$18*100,"0.00")</f>
        <v>0.00</v>
      </c>
    </row>
  </sheetData>
  <sheetProtection password="E105" sheet="1"/>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2:K243 K245:K246 J43:K45 J28:K29 J46:K53 J55:K57 J58:K67 J69:K72 J73:K91 J97:K98 J112:K113 J123:K125 J128:K129 J157:K164 J175:K175 J176:K188 J199:K200 J190:K197 J202:K209 J225:K225 J224:K224 J228:K232 J214:K214 J215:K218 J235:K235 J236:K237 J240:K240 K247:K253 J258:K259 J260:K263 J264:K264 K266 J268:K269 J270:K271 J273:K283 J287:K290 J285:K286 J296:K302 J292:K295 J306:K311 J313:K314 J304:K305 J316:K320 J322:K322 J323:K324 J327:K328 K239 J233:J234 J227 J212:K213 J144:K145 K133:K137 J100:K111 J93:K96 J166:K167 K165 J26:K26 K114 J131:K131 J146:K146 K168 J219:K219 J223:K223 K233 J321:K321" formula="1"/>
    <ignoredError sqref="J114 J168" formula="1" unlockedFormula="1"/>
    <ignoredError sqref="J169:J170 J265" unlockedFormula="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40625" defaultRowHeight="15"/>
  <cols>
    <col min="1" max="1" width="53.5703125" style="1" customWidth="1"/>
    <col min="2" max="2" width="12" style="131" bestFit="1" customWidth="1"/>
    <col min="3" max="3" width="9.140625" style="131" customWidth="1"/>
    <col min="4" max="4" width="27.28515625" style="1" customWidth="1"/>
    <col min="5" max="5" width="28.5703125" style="1" customWidth="1"/>
    <col min="6" max="16384" width="9.140625" style="1"/>
  </cols>
  <sheetData>
    <row r="2" spans="1:9" s="225" customFormat="1" ht="14.25">
      <c r="A2" s="706" t="s">
        <v>2792</v>
      </c>
      <c r="B2" s="706" t="s">
        <v>2793</v>
      </c>
      <c r="C2" s="706" t="s">
        <v>2794</v>
      </c>
      <c r="D2" s="706" t="s">
        <v>2795</v>
      </c>
      <c r="E2" s="706" t="s">
        <v>2796</v>
      </c>
      <c r="F2" s="703" t="s">
        <v>2797</v>
      </c>
      <c r="G2" s="704"/>
      <c r="H2" s="704"/>
      <c r="I2" s="705"/>
    </row>
    <row r="3" spans="1:9" s="215" customFormat="1" ht="28.5">
      <c r="A3" s="707"/>
      <c r="B3" s="707"/>
      <c r="C3" s="707"/>
      <c r="D3" s="707"/>
      <c r="E3" s="707"/>
      <c r="F3" s="224" t="s">
        <v>2798</v>
      </c>
      <c r="G3" s="224" t="s">
        <v>2799</v>
      </c>
      <c r="H3" s="224" t="s">
        <v>2800</v>
      </c>
      <c r="I3" s="224" t="s">
        <v>2801</v>
      </c>
    </row>
    <row r="4" spans="1:9" ht="30">
      <c r="A4" s="216" t="s">
        <v>2802</v>
      </c>
      <c r="B4" s="217">
        <v>1</v>
      </c>
      <c r="C4" s="217">
        <v>8</v>
      </c>
      <c r="D4" s="216" t="s">
        <v>2803</v>
      </c>
      <c r="E4" s="216"/>
      <c r="F4" s="217">
        <v>8</v>
      </c>
      <c r="G4" s="217" t="s">
        <v>2804</v>
      </c>
      <c r="H4" s="226" t="s">
        <v>2805</v>
      </c>
      <c r="I4" s="217" t="s">
        <v>2806</v>
      </c>
    </row>
    <row r="5" spans="1:9">
      <c r="A5" s="218" t="s">
        <v>2807</v>
      </c>
      <c r="B5" s="219">
        <v>0.97</v>
      </c>
      <c r="C5" s="220">
        <v>1</v>
      </c>
      <c r="D5" s="227" t="s">
        <v>2808</v>
      </c>
      <c r="E5" s="227" t="s">
        <v>2809</v>
      </c>
      <c r="F5" s="230">
        <v>100</v>
      </c>
      <c r="G5" s="220" t="s">
        <v>2810</v>
      </c>
      <c r="H5" s="220" t="s">
        <v>2811</v>
      </c>
      <c r="I5" s="220" t="s">
        <v>2812</v>
      </c>
    </row>
    <row r="6" spans="1:9" ht="30">
      <c r="A6" s="216" t="s">
        <v>2813</v>
      </c>
      <c r="B6" s="221">
        <v>0.6</v>
      </c>
      <c r="C6" s="221">
        <v>0.85</v>
      </c>
      <c r="D6" s="228" t="s">
        <v>2814</v>
      </c>
      <c r="E6" s="228" t="s">
        <v>2815</v>
      </c>
      <c r="F6" s="220" t="s">
        <v>2816</v>
      </c>
      <c r="G6" s="220" t="s">
        <v>2817</v>
      </c>
      <c r="H6" s="220" t="s">
        <v>2818</v>
      </c>
      <c r="I6" s="220" t="s">
        <v>2819</v>
      </c>
    </row>
    <row r="7" spans="1:9" ht="30">
      <c r="A7" s="218" t="s">
        <v>2820</v>
      </c>
      <c r="B7" s="219">
        <v>0.46</v>
      </c>
      <c r="C7" s="219">
        <v>0.7</v>
      </c>
      <c r="D7" s="229" t="s">
        <v>2821</v>
      </c>
      <c r="E7" s="229" t="s">
        <v>2822</v>
      </c>
      <c r="F7" s="220" t="s">
        <v>2823</v>
      </c>
      <c r="G7" s="220" t="s">
        <v>2824</v>
      </c>
      <c r="H7" s="220" t="s">
        <v>2825</v>
      </c>
      <c r="I7" s="220" t="s">
        <v>2819</v>
      </c>
    </row>
    <row r="8" spans="1:9" ht="30">
      <c r="A8" s="216" t="s">
        <v>2826</v>
      </c>
      <c r="B8" s="217" t="s">
        <v>153</v>
      </c>
      <c r="C8" s="221">
        <v>1</v>
      </c>
      <c r="D8" s="228" t="s">
        <v>2827</v>
      </c>
      <c r="E8" s="228" t="s">
        <v>2828</v>
      </c>
      <c r="F8" s="220" t="s">
        <v>2829</v>
      </c>
      <c r="G8" s="220" t="s">
        <v>2817</v>
      </c>
      <c r="H8" s="220" t="s">
        <v>2830</v>
      </c>
      <c r="I8" s="220" t="s">
        <v>2831</v>
      </c>
    </row>
    <row r="9" spans="1:9" ht="30">
      <c r="A9" s="218" t="s">
        <v>2832</v>
      </c>
      <c r="B9" s="219">
        <v>0.77</v>
      </c>
      <c r="C9" s="219">
        <v>0.9</v>
      </c>
      <c r="D9" s="229" t="s">
        <v>2833</v>
      </c>
      <c r="E9" s="229" t="s">
        <v>2822</v>
      </c>
      <c r="F9" s="220" t="s">
        <v>2816</v>
      </c>
      <c r="G9" s="220" t="s">
        <v>2817</v>
      </c>
      <c r="H9" s="220" t="s">
        <v>2818</v>
      </c>
      <c r="I9" s="220" t="s">
        <v>2819</v>
      </c>
    </row>
    <row r="10" spans="1:9" ht="45">
      <c r="A10" s="216" t="s">
        <v>2834</v>
      </c>
      <c r="B10" s="221">
        <v>0.9</v>
      </c>
      <c r="C10" s="221">
        <v>1</v>
      </c>
      <c r="D10" s="228" t="s">
        <v>2835</v>
      </c>
      <c r="E10" s="228" t="s">
        <v>2836</v>
      </c>
      <c r="F10" s="230">
        <v>100</v>
      </c>
      <c r="G10" s="220" t="s">
        <v>2810</v>
      </c>
      <c r="H10" s="220" t="s">
        <v>2811</v>
      </c>
      <c r="I10" s="220" t="s">
        <v>2812</v>
      </c>
    </row>
    <row r="11" spans="1:9" ht="30">
      <c r="A11" s="218" t="s">
        <v>2837</v>
      </c>
      <c r="B11" s="219">
        <v>0</v>
      </c>
      <c r="C11" s="219">
        <v>1</v>
      </c>
      <c r="D11" s="229" t="s">
        <v>2838</v>
      </c>
      <c r="E11" s="229" t="s">
        <v>2839</v>
      </c>
      <c r="F11" s="220" t="s">
        <v>2829</v>
      </c>
      <c r="G11" s="220" t="s">
        <v>2817</v>
      </c>
      <c r="H11" s="220" t="s">
        <v>2830</v>
      </c>
      <c r="I11" s="220" t="s">
        <v>2831</v>
      </c>
    </row>
    <row r="12" spans="1:9" ht="45">
      <c r="A12" s="216" t="s">
        <v>2840</v>
      </c>
      <c r="B12" s="217" t="s">
        <v>153</v>
      </c>
      <c r="C12" s="221">
        <v>0.75</v>
      </c>
      <c r="D12" s="228" t="s">
        <v>2841</v>
      </c>
      <c r="E12" s="228" t="s">
        <v>2842</v>
      </c>
      <c r="F12" s="221" t="s">
        <v>2816</v>
      </c>
      <c r="G12" s="221" t="s">
        <v>2843</v>
      </c>
      <c r="H12" s="221" t="s">
        <v>2844</v>
      </c>
      <c r="I12" s="221" t="s">
        <v>2845</v>
      </c>
    </row>
    <row r="13" spans="1:9" ht="30">
      <c r="A13" s="218" t="s">
        <v>2846</v>
      </c>
      <c r="B13" s="222" t="s">
        <v>153</v>
      </c>
      <c r="C13" s="219">
        <v>0.8</v>
      </c>
      <c r="D13" s="229" t="s">
        <v>2847</v>
      </c>
      <c r="E13" s="229" t="s">
        <v>2848</v>
      </c>
      <c r="F13" s="219"/>
      <c r="G13" s="219"/>
      <c r="H13" s="219"/>
      <c r="I13" s="219"/>
    </row>
    <row r="14" spans="1:9">
      <c r="A14" s="216" t="s">
        <v>2849</v>
      </c>
      <c r="B14" s="217" t="s">
        <v>153</v>
      </c>
      <c r="C14" s="221">
        <v>0.6</v>
      </c>
      <c r="D14" s="228"/>
      <c r="E14" s="228"/>
      <c r="F14" s="221"/>
      <c r="G14" s="221"/>
      <c r="H14" s="221"/>
      <c r="I14" s="221"/>
    </row>
    <row r="15" spans="1:9">
      <c r="A15" s="218" t="s">
        <v>2850</v>
      </c>
      <c r="B15" s="219">
        <v>0.98</v>
      </c>
      <c r="C15" s="219">
        <v>1</v>
      </c>
      <c r="D15" s="229"/>
      <c r="E15" s="229"/>
      <c r="F15" s="219"/>
      <c r="G15" s="219"/>
      <c r="H15" s="219"/>
      <c r="I15" s="219"/>
    </row>
    <row r="16" spans="1:9">
      <c r="A16" s="216" t="s">
        <v>2851</v>
      </c>
      <c r="B16" s="217" t="s">
        <v>153</v>
      </c>
      <c r="C16" s="221">
        <v>0.9</v>
      </c>
      <c r="D16" s="228"/>
      <c r="E16" s="228"/>
      <c r="F16" s="221"/>
      <c r="G16" s="221"/>
      <c r="H16" s="221"/>
      <c r="I16" s="221"/>
    </row>
    <row r="17" spans="1:9">
      <c r="A17" s="218" t="s">
        <v>2852</v>
      </c>
      <c r="B17" s="222" t="s">
        <v>153</v>
      </c>
      <c r="C17" s="219">
        <v>0.35</v>
      </c>
      <c r="D17" s="229"/>
      <c r="E17" s="229"/>
      <c r="F17" s="219"/>
      <c r="G17" s="219"/>
      <c r="H17" s="219"/>
      <c r="I17" s="219"/>
    </row>
    <row r="18" spans="1:9">
      <c r="A18" s="216" t="s">
        <v>2853</v>
      </c>
      <c r="B18" s="217" t="s">
        <v>153</v>
      </c>
      <c r="C18" s="217" t="s">
        <v>2854</v>
      </c>
      <c r="D18" s="216"/>
      <c r="E18" s="216"/>
      <c r="F18" s="217"/>
      <c r="G18" s="217"/>
      <c r="H18" s="217"/>
      <c r="I18" s="217"/>
    </row>
    <row r="19" spans="1:9">
      <c r="A19" s="218" t="s">
        <v>2855</v>
      </c>
      <c r="B19" s="219">
        <v>0.95</v>
      </c>
      <c r="C19" s="219">
        <v>1</v>
      </c>
      <c r="D19" s="229"/>
      <c r="E19" s="229"/>
      <c r="F19" s="219"/>
      <c r="G19" s="219"/>
      <c r="H19" s="219"/>
      <c r="I19" s="219"/>
    </row>
    <row r="20" spans="1:9">
      <c r="A20" s="216" t="s">
        <v>2856</v>
      </c>
      <c r="B20" s="217" t="s">
        <v>153</v>
      </c>
      <c r="C20" s="221">
        <v>0.9</v>
      </c>
      <c r="D20" s="228"/>
      <c r="E20" s="228"/>
      <c r="F20" s="221"/>
      <c r="G20" s="221"/>
      <c r="H20" s="221"/>
      <c r="I20" s="221"/>
    </row>
    <row r="21" spans="1:9">
      <c r="A21" s="218" t="s">
        <v>2857</v>
      </c>
      <c r="B21" s="219" t="s">
        <v>153</v>
      </c>
      <c r="C21" s="219">
        <v>1</v>
      </c>
      <c r="D21" s="229"/>
      <c r="E21" s="229"/>
      <c r="F21" s="219"/>
      <c r="G21" s="219"/>
      <c r="H21" s="219"/>
      <c r="I21" s="219"/>
    </row>
    <row r="22" spans="1:9">
      <c r="A22" s="216" t="s">
        <v>2858</v>
      </c>
      <c r="B22" s="217" t="s">
        <v>153</v>
      </c>
      <c r="C22" s="221">
        <v>0.75</v>
      </c>
      <c r="D22" s="228"/>
      <c r="E22" s="228"/>
      <c r="F22" s="221"/>
      <c r="G22" s="221"/>
      <c r="H22" s="221"/>
      <c r="I22" s="221"/>
    </row>
    <row r="23" spans="1:9">
      <c r="A23" s="218" t="s">
        <v>2859</v>
      </c>
      <c r="B23" s="222" t="s">
        <v>153</v>
      </c>
      <c r="C23" s="219">
        <v>0.85</v>
      </c>
      <c r="D23" s="229"/>
      <c r="E23" s="229"/>
      <c r="F23" s="219"/>
      <c r="G23" s="219"/>
      <c r="H23" s="219"/>
      <c r="I23" s="219"/>
    </row>
    <row r="24" spans="1:9">
      <c r="A24" s="216" t="s">
        <v>2860</v>
      </c>
      <c r="B24" s="217" t="s">
        <v>153</v>
      </c>
      <c r="C24" s="221">
        <v>0.9</v>
      </c>
      <c r="D24" s="228"/>
      <c r="E24" s="228"/>
      <c r="F24" s="221"/>
      <c r="G24" s="221"/>
      <c r="H24" s="221"/>
      <c r="I24" s="221"/>
    </row>
    <row r="25" spans="1:9">
      <c r="A25" s="218" t="s">
        <v>2861</v>
      </c>
      <c r="B25" s="222" t="s">
        <v>153</v>
      </c>
      <c r="C25" s="219">
        <v>0.45</v>
      </c>
      <c r="D25" s="229"/>
      <c r="E25" s="229"/>
      <c r="F25" s="219"/>
      <c r="G25" s="219"/>
      <c r="H25" s="219"/>
      <c r="I25" s="219"/>
    </row>
    <row r="26" spans="1:9">
      <c r="A26" s="216" t="s">
        <v>2862</v>
      </c>
      <c r="B26" s="221">
        <v>0.63</v>
      </c>
      <c r="C26" s="221">
        <v>0.85</v>
      </c>
      <c r="D26" s="228"/>
      <c r="E26" s="228"/>
      <c r="F26" s="221"/>
      <c r="G26" s="221"/>
      <c r="H26" s="221"/>
      <c r="I26" s="221"/>
    </row>
    <row r="27" spans="1:9">
      <c r="A27" s="218" t="s">
        <v>2863</v>
      </c>
      <c r="B27" s="219">
        <v>0</v>
      </c>
      <c r="C27" s="219">
        <v>0.6</v>
      </c>
      <c r="D27" s="229"/>
      <c r="E27" s="229"/>
      <c r="F27" s="219"/>
      <c r="G27" s="219"/>
      <c r="H27" s="219"/>
      <c r="I27" s="219"/>
    </row>
    <row r="28" spans="1:9" ht="30">
      <c r="A28" s="216" t="s">
        <v>2864</v>
      </c>
      <c r="B28" s="217" t="s">
        <v>153</v>
      </c>
      <c r="C28" s="221">
        <v>0.5</v>
      </c>
      <c r="D28" s="228"/>
      <c r="E28" s="228"/>
      <c r="F28" s="221"/>
      <c r="G28" s="221"/>
      <c r="H28" s="221"/>
      <c r="I28" s="221"/>
    </row>
    <row r="29" spans="1:9">
      <c r="A29" s="218" t="s">
        <v>2865</v>
      </c>
      <c r="B29" s="222" t="s">
        <v>153</v>
      </c>
      <c r="C29" s="219">
        <v>0.55000000000000004</v>
      </c>
      <c r="D29" s="229"/>
      <c r="E29" s="229"/>
      <c r="F29" s="219"/>
      <c r="G29" s="219"/>
      <c r="H29" s="219"/>
      <c r="I29" s="219"/>
    </row>
    <row r="30" spans="1:9" ht="30">
      <c r="A30" s="216" t="s">
        <v>2866</v>
      </c>
      <c r="B30" s="217" t="s">
        <v>153</v>
      </c>
      <c r="C30" s="221">
        <v>0.65</v>
      </c>
      <c r="D30" s="228"/>
      <c r="E30" s="228"/>
      <c r="F30" s="221"/>
      <c r="G30" s="221"/>
      <c r="H30" s="221"/>
      <c r="I30" s="221"/>
    </row>
    <row r="31" spans="1:9">
      <c r="A31" s="218" t="s">
        <v>2867</v>
      </c>
      <c r="B31" s="222">
        <v>0</v>
      </c>
      <c r="C31" s="222">
        <v>4</v>
      </c>
      <c r="D31" s="218"/>
      <c r="E31" s="218"/>
      <c r="F31" s="222"/>
      <c r="G31" s="222"/>
      <c r="H31" s="222"/>
      <c r="I31" s="222"/>
    </row>
    <row r="32" spans="1:9">
      <c r="A32" s="216" t="s">
        <v>2868</v>
      </c>
      <c r="B32" s="217" t="s">
        <v>153</v>
      </c>
      <c r="C32" s="217" t="s">
        <v>2869</v>
      </c>
      <c r="D32" s="216"/>
      <c r="E32" s="216"/>
      <c r="F32" s="217"/>
      <c r="G32" s="217"/>
      <c r="H32" s="217"/>
      <c r="I32" s="217"/>
    </row>
    <row r="33" spans="1:9">
      <c r="A33" s="218" t="s">
        <v>2870</v>
      </c>
      <c r="B33" s="222">
        <v>0</v>
      </c>
      <c r="C33" s="219">
        <v>0.3</v>
      </c>
      <c r="D33" s="229"/>
      <c r="E33" s="229"/>
      <c r="F33" s="219"/>
      <c r="G33" s="219"/>
      <c r="H33" s="219"/>
      <c r="I33" s="219"/>
    </row>
    <row r="34" spans="1:9">
      <c r="A34" s="216" t="s">
        <v>2871</v>
      </c>
      <c r="B34" s="217">
        <v>0</v>
      </c>
      <c r="C34" s="221">
        <v>0.5</v>
      </c>
      <c r="D34" s="228"/>
      <c r="E34" s="228"/>
      <c r="F34" s="221"/>
      <c r="G34" s="221"/>
      <c r="H34" s="221"/>
      <c r="I34" s="221"/>
    </row>
    <row r="35" spans="1:9">
      <c r="A35" s="218" t="s">
        <v>2872</v>
      </c>
      <c r="B35" s="223">
        <v>2.8000000000000001E-2</v>
      </c>
      <c r="C35" s="219">
        <v>0.152</v>
      </c>
      <c r="D35" s="229"/>
      <c r="E35" s="229"/>
      <c r="F35" s="219"/>
      <c r="G35" s="219"/>
      <c r="H35" s="219"/>
      <c r="I35" s="219"/>
    </row>
    <row r="36" spans="1:9">
      <c r="A36" s="216" t="s">
        <v>2873</v>
      </c>
      <c r="B36" s="217" t="s">
        <v>153</v>
      </c>
      <c r="C36" s="221">
        <v>0.85</v>
      </c>
      <c r="D36" s="228"/>
      <c r="E36" s="228"/>
      <c r="F36" s="221"/>
      <c r="G36" s="221"/>
      <c r="H36" s="221"/>
      <c r="I36" s="221"/>
    </row>
    <row r="37" spans="1:9">
      <c r="A37" s="218" t="s">
        <v>2874</v>
      </c>
      <c r="B37" s="222" t="s">
        <v>153</v>
      </c>
      <c r="C37" s="219">
        <v>0.65</v>
      </c>
      <c r="D37" s="229"/>
      <c r="E37" s="229"/>
      <c r="F37" s="219"/>
      <c r="G37" s="219"/>
      <c r="H37" s="219"/>
      <c r="I37" s="219"/>
    </row>
    <row r="38" spans="1:9">
      <c r="A38" s="216" t="s">
        <v>2875</v>
      </c>
      <c r="B38" s="217" t="s">
        <v>153</v>
      </c>
      <c r="C38" s="221">
        <v>0.5</v>
      </c>
      <c r="D38" s="228"/>
      <c r="E38" s="228"/>
      <c r="F38" s="221"/>
      <c r="G38" s="221"/>
      <c r="H38" s="221"/>
      <c r="I38" s="221"/>
    </row>
    <row r="39" spans="1:9" ht="30">
      <c r="A39" s="218" t="s">
        <v>2876</v>
      </c>
      <c r="B39" s="222" t="s">
        <v>153</v>
      </c>
      <c r="C39" s="219">
        <v>0.3</v>
      </c>
      <c r="D39" s="229"/>
      <c r="E39" s="229"/>
      <c r="F39" s="219"/>
      <c r="G39" s="219"/>
      <c r="H39" s="219"/>
      <c r="I39" s="219"/>
    </row>
    <row r="40" spans="1:9">
      <c r="A40" s="216" t="s">
        <v>2877</v>
      </c>
      <c r="B40" s="217" t="s">
        <v>153</v>
      </c>
      <c r="C40" s="221">
        <v>0.35</v>
      </c>
      <c r="D40" s="228"/>
      <c r="E40" s="228"/>
      <c r="F40" s="221"/>
      <c r="G40" s="221"/>
      <c r="H40" s="221"/>
      <c r="I40" s="221"/>
    </row>
    <row r="41" spans="1:9" ht="30">
      <c r="A41" s="218" t="s">
        <v>2878</v>
      </c>
      <c r="B41" s="222" t="s">
        <v>153</v>
      </c>
      <c r="C41" s="219">
        <v>0.6</v>
      </c>
      <c r="D41" s="229"/>
      <c r="E41" s="229"/>
      <c r="F41" s="219"/>
      <c r="G41" s="219"/>
      <c r="H41" s="219"/>
      <c r="I41" s="219"/>
    </row>
    <row r="42" spans="1:9">
      <c r="A42" s="216" t="s">
        <v>2879</v>
      </c>
      <c r="B42" s="217" t="s">
        <v>153</v>
      </c>
      <c r="C42" s="221">
        <v>0.85</v>
      </c>
      <c r="D42" s="228"/>
      <c r="E42" s="228"/>
      <c r="F42" s="221"/>
      <c r="G42" s="221"/>
      <c r="H42" s="221"/>
      <c r="I42" s="221"/>
    </row>
    <row r="43" spans="1:9">
      <c r="A43" s="218" t="s">
        <v>2880</v>
      </c>
      <c r="B43" s="219">
        <v>0.85</v>
      </c>
      <c r="C43" s="219">
        <v>0.9</v>
      </c>
      <c r="D43" s="229"/>
      <c r="E43" s="229"/>
      <c r="F43" s="219"/>
      <c r="G43" s="219"/>
      <c r="H43" s="219"/>
      <c r="I43" s="219"/>
    </row>
    <row r="44" spans="1:9">
      <c r="A44" s="216" t="s">
        <v>2881</v>
      </c>
      <c r="B44" s="217" t="s">
        <v>153</v>
      </c>
      <c r="C44" s="221">
        <v>1</v>
      </c>
      <c r="D44" s="228"/>
      <c r="E44" s="228"/>
      <c r="F44" s="221"/>
      <c r="G44" s="221"/>
      <c r="H44" s="221"/>
      <c r="I44" s="221"/>
    </row>
    <row r="45" spans="1:9">
      <c r="A45" s="218" t="s">
        <v>2882</v>
      </c>
      <c r="B45" s="222" t="s">
        <v>153</v>
      </c>
      <c r="C45" s="222" t="s">
        <v>2883</v>
      </c>
      <c r="D45" s="218"/>
      <c r="E45" s="218"/>
      <c r="F45" s="222"/>
      <c r="G45" s="222"/>
      <c r="H45" s="222"/>
      <c r="I45" s="222"/>
    </row>
    <row r="46" spans="1:9">
      <c r="A46" s="216" t="s">
        <v>2884</v>
      </c>
      <c r="B46" s="217" t="s">
        <v>153</v>
      </c>
      <c r="C46" s="221">
        <v>0.75</v>
      </c>
      <c r="D46" s="228"/>
      <c r="E46" s="228"/>
      <c r="F46" s="221"/>
      <c r="G46" s="221"/>
      <c r="H46" s="221"/>
      <c r="I46" s="221"/>
    </row>
    <row r="47" spans="1:9">
      <c r="A47" s="218" t="s">
        <v>2885</v>
      </c>
      <c r="B47" s="222" t="s">
        <v>153</v>
      </c>
      <c r="C47" s="219">
        <v>0.6</v>
      </c>
      <c r="D47" s="229"/>
      <c r="E47" s="229"/>
      <c r="F47" s="219"/>
      <c r="G47" s="219"/>
      <c r="H47" s="219"/>
      <c r="I47" s="219"/>
    </row>
    <row r="48" spans="1:9">
      <c r="A48" s="216" t="s">
        <v>2886</v>
      </c>
      <c r="B48" s="217" t="s">
        <v>153</v>
      </c>
      <c r="C48" s="221">
        <v>1</v>
      </c>
      <c r="D48" s="228"/>
      <c r="E48" s="228"/>
      <c r="F48" s="221"/>
      <c r="G48" s="221"/>
      <c r="H48" s="221"/>
      <c r="I48" s="221"/>
    </row>
    <row r="49" spans="1:9" ht="30">
      <c r="A49" s="218" t="s">
        <v>2887</v>
      </c>
      <c r="B49" s="222" t="s">
        <v>153</v>
      </c>
      <c r="C49" s="219">
        <v>0.35</v>
      </c>
      <c r="D49" s="229"/>
      <c r="E49" s="229"/>
      <c r="F49" s="219"/>
      <c r="G49" s="219"/>
      <c r="H49" s="219"/>
      <c r="I49" s="219"/>
    </row>
    <row r="50" spans="1:9">
      <c r="A50" s="216" t="s">
        <v>2888</v>
      </c>
      <c r="B50" s="217" t="s">
        <v>153</v>
      </c>
      <c r="C50" s="221">
        <v>0.85</v>
      </c>
      <c r="D50" s="228"/>
      <c r="E50" s="228"/>
      <c r="F50" s="221"/>
      <c r="G50" s="221"/>
      <c r="H50" s="221"/>
      <c r="I50" s="221"/>
    </row>
    <row r="51" spans="1:9">
      <c r="A51" s="218" t="s">
        <v>2889</v>
      </c>
      <c r="B51" s="222" t="s">
        <v>153</v>
      </c>
      <c r="C51" s="219">
        <v>0.8</v>
      </c>
      <c r="D51" s="229"/>
      <c r="E51" s="229"/>
      <c r="F51" s="219"/>
      <c r="G51" s="219"/>
      <c r="H51" s="219"/>
      <c r="I51" s="219"/>
    </row>
    <row r="52" spans="1:9">
      <c r="A52" s="216" t="s">
        <v>2890</v>
      </c>
      <c r="B52" s="217" t="s">
        <v>153</v>
      </c>
      <c r="C52" s="221">
        <v>0.75</v>
      </c>
      <c r="D52" s="228"/>
      <c r="E52" s="228"/>
      <c r="F52" s="221"/>
      <c r="G52" s="221"/>
      <c r="H52" s="221"/>
      <c r="I52" s="221"/>
    </row>
    <row r="53" spans="1:9" ht="30">
      <c r="A53" s="218" t="s">
        <v>2891</v>
      </c>
      <c r="B53" s="222" t="s">
        <v>153</v>
      </c>
      <c r="C53" s="219">
        <v>0.8</v>
      </c>
      <c r="D53" s="229"/>
      <c r="E53" s="229"/>
      <c r="F53" s="219"/>
      <c r="G53" s="219"/>
      <c r="H53" s="219"/>
      <c r="I53" s="219"/>
    </row>
    <row r="54" spans="1:9">
      <c r="A54" s="216" t="s">
        <v>2892</v>
      </c>
      <c r="B54" s="217" t="s">
        <v>153</v>
      </c>
      <c r="C54" s="221">
        <v>0.9</v>
      </c>
      <c r="D54" s="228"/>
      <c r="E54" s="228"/>
      <c r="F54" s="221"/>
      <c r="G54" s="221"/>
      <c r="H54" s="221"/>
      <c r="I54" s="221"/>
    </row>
    <row r="55" spans="1:9" ht="30">
      <c r="A55" s="218" t="s">
        <v>2893</v>
      </c>
      <c r="B55" s="222" t="s">
        <v>153</v>
      </c>
      <c r="C55" s="219">
        <v>0.75</v>
      </c>
      <c r="D55" s="229"/>
      <c r="E55" s="229"/>
      <c r="F55" s="219"/>
      <c r="G55" s="219"/>
      <c r="H55" s="219"/>
      <c r="I55" s="219"/>
    </row>
    <row r="56" spans="1:9">
      <c r="A56" s="216" t="s">
        <v>2894</v>
      </c>
      <c r="B56" s="221">
        <v>0.53</v>
      </c>
      <c r="C56" s="221">
        <v>0.7</v>
      </c>
      <c r="D56" s="228"/>
      <c r="E56" s="228"/>
      <c r="F56" s="221"/>
      <c r="G56" s="221"/>
      <c r="H56" s="221"/>
      <c r="I56" s="221"/>
    </row>
    <row r="57" spans="1:9">
      <c r="A57" s="218" t="s">
        <v>2895</v>
      </c>
      <c r="B57" s="219">
        <v>0.42</v>
      </c>
      <c r="C57" s="219">
        <v>0.6</v>
      </c>
      <c r="D57" s="229"/>
      <c r="E57" s="229"/>
      <c r="F57" s="219"/>
      <c r="G57" s="219"/>
      <c r="H57" s="219"/>
      <c r="I57" s="219"/>
    </row>
    <row r="58" spans="1:9">
      <c r="A58" s="216" t="s">
        <v>2896</v>
      </c>
      <c r="B58" s="217">
        <v>1</v>
      </c>
      <c r="C58" s="217">
        <v>2</v>
      </c>
      <c r="D58" s="216"/>
      <c r="E58" s="216"/>
      <c r="F58" s="217"/>
      <c r="G58" s="217"/>
      <c r="H58" s="217"/>
      <c r="I58" s="217"/>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1:Y197"/>
  <sheetViews>
    <sheetView zoomScaleNormal="100" workbookViewId="0">
      <selection activeCell="I11" sqref="I11"/>
    </sheetView>
  </sheetViews>
  <sheetFormatPr baseColWidth="10" defaultColWidth="9.140625" defaultRowHeight="15"/>
  <cols>
    <col min="1" max="2" width="24.140625" style="4" customWidth="1"/>
    <col min="3" max="3" width="13.85546875" style="4" bestFit="1" customWidth="1"/>
    <col min="4" max="4" width="13.85546875" style="4" customWidth="1"/>
    <col min="5" max="5" width="22.140625" style="4" customWidth="1"/>
    <col min="6" max="6" width="20.5703125" style="4" customWidth="1"/>
    <col min="7" max="7" width="16.85546875" style="4" customWidth="1"/>
    <col min="8" max="8" width="15.28515625" style="4" customWidth="1"/>
    <col min="9" max="9" width="16.140625" style="4" customWidth="1"/>
    <col min="10" max="10" width="18.85546875" style="4" customWidth="1"/>
    <col min="11" max="11" width="18.7109375" style="4" customWidth="1"/>
    <col min="12" max="13" width="9.140625" style="91" customWidth="1"/>
    <col min="14" max="14" width="19.140625" style="91" bestFit="1" customWidth="1"/>
    <col min="15" max="15" width="24.140625" style="91" bestFit="1" customWidth="1"/>
    <col min="16" max="16" width="9.140625" style="91" customWidth="1"/>
    <col min="17" max="24" width="9.140625" style="90" customWidth="1"/>
    <col min="25" max="25" width="9.140625" customWidth="1"/>
    <col min="26" max="16384" width="9.140625" style="2"/>
  </cols>
  <sheetData>
    <row r="1" spans="1:25" s="188" customFormat="1">
      <c r="A1" s="185" t="s">
        <v>2897</v>
      </c>
      <c r="B1" s="185"/>
      <c r="C1" s="185" t="s">
        <v>2898</v>
      </c>
      <c r="D1" s="185"/>
      <c r="E1" s="185" t="s">
        <v>2899</v>
      </c>
      <c r="F1" s="185" t="s">
        <v>2897</v>
      </c>
      <c r="G1" s="186"/>
      <c r="H1" s="186"/>
      <c r="I1" s="187"/>
      <c r="J1" s="187"/>
      <c r="K1" s="187"/>
      <c r="Q1" s="90"/>
      <c r="R1" s="90"/>
      <c r="S1" s="90"/>
      <c r="T1" s="90"/>
      <c r="U1" s="90"/>
      <c r="V1" s="90"/>
      <c r="W1" s="90"/>
      <c r="X1" s="90"/>
      <c r="Y1" s="90"/>
    </row>
    <row r="2" spans="1:25" s="188" customFormat="1">
      <c r="A2" s="91" t="s">
        <v>2224</v>
      </c>
      <c r="B2" s="91" t="s">
        <v>2900</v>
      </c>
      <c r="C2" s="91" t="s">
        <v>2225</v>
      </c>
      <c r="D2" s="91"/>
      <c r="E2" s="186" t="s">
        <v>2901</v>
      </c>
      <c r="F2" s="91" t="s">
        <v>2224</v>
      </c>
      <c r="G2" s="186"/>
      <c r="H2" s="186"/>
      <c r="I2" s="187"/>
      <c r="J2" s="187"/>
      <c r="K2" s="187"/>
      <c r="Q2" s="90"/>
      <c r="R2" s="90"/>
      <c r="S2" s="90"/>
      <c r="T2" s="90"/>
      <c r="U2" s="90"/>
      <c r="V2" s="90"/>
      <c r="W2" s="90"/>
      <c r="X2" s="90"/>
      <c r="Y2" s="90"/>
    </row>
    <row r="3" spans="1:25" s="188" customFormat="1">
      <c r="A3" s="91" t="s">
        <v>2281</v>
      </c>
      <c r="B3" s="91" t="s">
        <v>2173</v>
      </c>
      <c r="C3" s="91" t="s">
        <v>2902</v>
      </c>
      <c r="D3" s="91"/>
      <c r="E3" s="186" t="s">
        <v>2901</v>
      </c>
      <c r="F3" s="91" t="s">
        <v>2219</v>
      </c>
      <c r="G3" s="186"/>
      <c r="H3" s="186"/>
      <c r="I3" s="187"/>
      <c r="J3" s="187"/>
      <c r="K3" s="187"/>
      <c r="Q3" s="90"/>
      <c r="R3" s="90"/>
      <c r="S3" s="90"/>
      <c r="T3" s="90"/>
      <c r="U3" s="90"/>
      <c r="V3" s="90"/>
      <c r="W3" s="90"/>
      <c r="X3" s="90"/>
      <c r="Y3" s="90"/>
    </row>
    <row r="4" spans="1:25" s="188" customFormat="1">
      <c r="A4" s="91" t="s">
        <v>2281</v>
      </c>
      <c r="B4" s="91" t="s">
        <v>2173</v>
      </c>
      <c r="C4" s="91" t="s">
        <v>2903</v>
      </c>
      <c r="D4" s="91"/>
      <c r="E4" s="186" t="s">
        <v>2901</v>
      </c>
      <c r="F4" s="91" t="s">
        <v>2227</v>
      </c>
      <c r="G4" s="186"/>
      <c r="H4" s="186"/>
      <c r="I4" s="187"/>
      <c r="J4" s="187"/>
      <c r="K4" s="187"/>
      <c r="Q4" s="90"/>
      <c r="R4" s="90"/>
      <c r="S4" s="90"/>
      <c r="T4" s="90"/>
      <c r="U4" s="90"/>
      <c r="V4" s="90"/>
      <c r="W4" s="90"/>
      <c r="X4" s="90"/>
      <c r="Y4" s="90"/>
    </row>
    <row r="5" spans="1:25" s="188" customFormat="1">
      <c r="A5" s="91" t="s">
        <v>2281</v>
      </c>
      <c r="B5" s="91" t="s">
        <v>2173</v>
      </c>
      <c r="C5" s="91" t="s">
        <v>2904</v>
      </c>
      <c r="D5" s="91"/>
      <c r="E5" s="186" t="s">
        <v>2905</v>
      </c>
      <c r="F5" s="91" t="s">
        <v>2159</v>
      </c>
      <c r="G5" s="186"/>
      <c r="H5" s="186"/>
      <c r="I5" s="187"/>
      <c r="J5" s="187"/>
      <c r="K5" s="187"/>
      <c r="Q5" s="90"/>
      <c r="R5" s="90"/>
      <c r="S5" s="90"/>
      <c r="T5" s="90"/>
      <c r="U5" s="90"/>
      <c r="V5" s="90"/>
      <c r="W5" s="90"/>
      <c r="X5" s="90"/>
      <c r="Y5" s="90"/>
    </row>
    <row r="6" spans="1:25" s="188" customFormat="1">
      <c r="A6" s="91" t="s">
        <v>2281</v>
      </c>
      <c r="B6" s="91" t="s">
        <v>2173</v>
      </c>
      <c r="C6" s="91" t="s">
        <v>2906</v>
      </c>
      <c r="D6" s="91"/>
      <c r="E6" s="186" t="s">
        <v>2905</v>
      </c>
      <c r="F6" s="91" t="s">
        <v>2464</v>
      </c>
      <c r="G6" s="186"/>
      <c r="H6" s="186"/>
      <c r="I6" s="187"/>
      <c r="J6" s="187"/>
      <c r="K6" s="187"/>
      <c r="Q6" s="90"/>
      <c r="R6" s="90"/>
      <c r="S6" s="90"/>
      <c r="T6" s="90"/>
      <c r="U6" s="90"/>
      <c r="V6" s="90"/>
      <c r="W6" s="90"/>
      <c r="X6" s="90"/>
      <c r="Y6" s="90"/>
    </row>
    <row r="7" spans="1:25" s="188" customFormat="1">
      <c r="A7" s="91" t="s">
        <v>2281</v>
      </c>
      <c r="B7" s="91" t="s">
        <v>2173</v>
      </c>
      <c r="C7" s="91" t="s">
        <v>2907</v>
      </c>
      <c r="D7" s="91"/>
      <c r="E7" s="186" t="s">
        <v>2905</v>
      </c>
      <c r="F7" s="91" t="s">
        <v>2162</v>
      </c>
      <c r="G7" s="186"/>
      <c r="H7" s="186"/>
      <c r="I7" s="187"/>
      <c r="J7" s="187"/>
      <c r="K7" s="187"/>
      <c r="Q7" s="90"/>
      <c r="R7" s="90"/>
      <c r="S7" s="90"/>
      <c r="T7" s="90"/>
      <c r="U7" s="90"/>
      <c r="V7" s="90"/>
      <c r="W7" s="90"/>
      <c r="X7" s="90"/>
      <c r="Y7" s="90"/>
    </row>
    <row r="8" spans="1:25" s="188" customFormat="1">
      <c r="A8" s="91" t="s">
        <v>2281</v>
      </c>
      <c r="B8" s="91" t="s">
        <v>2173</v>
      </c>
      <c r="C8" s="91" t="s">
        <v>2908</v>
      </c>
      <c r="D8" s="91"/>
      <c r="E8" s="186" t="s">
        <v>2909</v>
      </c>
      <c r="F8" s="91" t="s">
        <v>2103</v>
      </c>
      <c r="G8" s="186"/>
      <c r="H8" s="186"/>
      <c r="I8" s="187"/>
      <c r="J8" s="187"/>
      <c r="K8" s="187"/>
      <c r="Q8" s="90"/>
      <c r="R8" s="90"/>
      <c r="S8" s="90"/>
      <c r="T8" s="90"/>
      <c r="U8" s="90"/>
      <c r="V8" s="90"/>
      <c r="W8" s="90"/>
      <c r="X8" s="90"/>
      <c r="Y8" s="90"/>
    </row>
    <row r="9" spans="1:25" s="188" customFormat="1">
      <c r="A9" s="91" t="s">
        <v>2281</v>
      </c>
      <c r="B9" s="91" t="s">
        <v>2173</v>
      </c>
      <c r="C9" s="91" t="s">
        <v>2910</v>
      </c>
      <c r="D9" s="91"/>
      <c r="E9" s="186" t="s">
        <v>2909</v>
      </c>
      <c r="F9" s="91" t="s">
        <v>2108</v>
      </c>
      <c r="G9" s="186"/>
      <c r="H9" s="186"/>
      <c r="I9" s="187"/>
      <c r="J9" s="187"/>
      <c r="K9" s="187"/>
      <c r="Q9" s="90"/>
      <c r="R9" s="90"/>
      <c r="S9" s="90"/>
      <c r="T9" s="90"/>
      <c r="U9" s="90"/>
      <c r="V9" s="90"/>
      <c r="W9" s="90"/>
      <c r="X9" s="90"/>
      <c r="Y9" s="90"/>
    </row>
    <row r="10" spans="1:25" s="188" customFormat="1">
      <c r="A10" s="91" t="s">
        <v>2281</v>
      </c>
      <c r="B10" s="91" t="s">
        <v>2173</v>
      </c>
      <c r="C10" s="91" t="s">
        <v>2911</v>
      </c>
      <c r="D10" s="91"/>
      <c r="E10" s="186" t="s">
        <v>2909</v>
      </c>
      <c r="F10" s="91" t="s">
        <v>2092</v>
      </c>
      <c r="G10" s="186"/>
      <c r="H10" s="186"/>
      <c r="I10" s="187"/>
      <c r="J10" s="187"/>
      <c r="K10" s="187"/>
      <c r="Q10" s="90"/>
      <c r="R10" s="90"/>
      <c r="S10" s="90"/>
      <c r="T10" s="90"/>
      <c r="U10" s="90"/>
      <c r="V10" s="90"/>
      <c r="W10" s="90"/>
      <c r="X10" s="90"/>
      <c r="Y10" s="90"/>
    </row>
    <row r="11" spans="1:25" s="188" customFormat="1">
      <c r="A11" s="91" t="s">
        <v>2281</v>
      </c>
      <c r="B11" s="91" t="s">
        <v>2173</v>
      </c>
      <c r="C11" s="91" t="s">
        <v>2912</v>
      </c>
      <c r="D11" s="91"/>
      <c r="E11" s="186" t="s">
        <v>2913</v>
      </c>
      <c r="F11" s="91" t="s">
        <v>2138</v>
      </c>
      <c r="G11" s="186"/>
      <c r="H11" s="186"/>
      <c r="I11" s="187"/>
      <c r="J11" s="187"/>
      <c r="K11" s="187"/>
      <c r="Q11" s="90"/>
      <c r="R11" s="90"/>
      <c r="S11" s="90"/>
      <c r="T11" s="90"/>
      <c r="U11" s="90"/>
      <c r="V11" s="90"/>
      <c r="W11" s="90"/>
      <c r="X11" s="90"/>
      <c r="Y11" s="90"/>
    </row>
    <row r="12" spans="1:25" s="188" customFormat="1">
      <c r="A12" s="91" t="s">
        <v>2281</v>
      </c>
      <c r="B12" s="91" t="s">
        <v>2173</v>
      </c>
      <c r="C12" s="91" t="s">
        <v>2914</v>
      </c>
      <c r="D12" s="91"/>
      <c r="E12" s="186" t="s">
        <v>2913</v>
      </c>
      <c r="F12" s="91" t="s">
        <v>2359</v>
      </c>
      <c r="G12" s="186"/>
      <c r="H12" s="187"/>
      <c r="I12" s="187"/>
      <c r="J12" s="187"/>
      <c r="K12" s="187"/>
      <c r="Q12" s="90"/>
      <c r="R12" s="90"/>
      <c r="S12" s="90"/>
      <c r="T12" s="90"/>
      <c r="U12" s="90"/>
      <c r="V12" s="90"/>
      <c r="W12" s="90"/>
      <c r="X12" s="90"/>
      <c r="Y12" s="90"/>
    </row>
    <row r="13" spans="1:25" s="188" customFormat="1">
      <c r="A13" s="91" t="s">
        <v>2187</v>
      </c>
      <c r="B13" s="91" t="s">
        <v>2335</v>
      </c>
      <c r="C13" s="91" t="s">
        <v>2915</v>
      </c>
      <c r="D13" s="91"/>
      <c r="E13" s="186" t="s">
        <v>2913</v>
      </c>
      <c r="F13" s="91" t="s">
        <v>2397</v>
      </c>
      <c r="G13" s="186"/>
      <c r="H13" s="187"/>
      <c r="I13" s="187"/>
      <c r="J13" s="187"/>
      <c r="K13" s="187"/>
      <c r="Q13" s="90"/>
      <c r="R13" s="90"/>
      <c r="S13" s="90"/>
      <c r="T13" s="90"/>
      <c r="U13" s="90"/>
      <c r="V13" s="90"/>
      <c r="W13" s="90"/>
      <c r="X13" s="90"/>
      <c r="Y13" s="90"/>
    </row>
    <row r="14" spans="1:25" s="188" customFormat="1">
      <c r="A14" s="91" t="s">
        <v>2187</v>
      </c>
      <c r="B14" s="91" t="s">
        <v>2335</v>
      </c>
      <c r="C14" s="91" t="s">
        <v>2916</v>
      </c>
      <c r="D14" s="91"/>
      <c r="E14" s="186" t="s">
        <v>2913</v>
      </c>
      <c r="F14" s="91" t="s">
        <v>2409</v>
      </c>
      <c r="G14" s="186"/>
      <c r="H14" s="187"/>
      <c r="I14" s="187"/>
      <c r="J14" s="187"/>
      <c r="K14" s="187"/>
      <c r="Q14" s="90"/>
      <c r="R14" s="90"/>
      <c r="S14" s="90"/>
      <c r="T14" s="90"/>
      <c r="U14" s="90"/>
      <c r="V14" s="90"/>
      <c r="W14" s="90"/>
      <c r="X14" s="90"/>
      <c r="Y14" s="90"/>
    </row>
    <row r="15" spans="1:25" s="188" customFormat="1">
      <c r="A15" s="91" t="s">
        <v>2187</v>
      </c>
      <c r="B15" s="91" t="s">
        <v>2335</v>
      </c>
      <c r="C15" s="91" t="s">
        <v>2917</v>
      </c>
      <c r="D15" s="91"/>
      <c r="E15" s="186" t="s">
        <v>2918</v>
      </c>
      <c r="F15" s="91" t="s">
        <v>2187</v>
      </c>
      <c r="G15" s="186"/>
      <c r="H15" s="187"/>
      <c r="I15" s="187"/>
      <c r="J15" s="187"/>
      <c r="K15" s="187"/>
      <c r="Q15" s="90"/>
      <c r="R15" s="90"/>
      <c r="S15" s="90"/>
      <c r="T15" s="90"/>
      <c r="U15" s="90"/>
      <c r="V15" s="90"/>
      <c r="W15" s="90"/>
      <c r="X15" s="90"/>
      <c r="Y15" s="90"/>
    </row>
    <row r="16" spans="1:25" s="188" customFormat="1">
      <c r="A16" s="91" t="s">
        <v>2187</v>
      </c>
      <c r="B16" s="91" t="s">
        <v>2335</v>
      </c>
      <c r="C16" s="91" t="s">
        <v>2919</v>
      </c>
      <c r="D16" s="91"/>
      <c r="E16" s="186" t="s">
        <v>2918</v>
      </c>
      <c r="F16" s="91" t="s">
        <v>2178</v>
      </c>
      <c r="G16" s="186"/>
      <c r="H16" s="187"/>
      <c r="I16" s="187"/>
      <c r="J16" s="187"/>
      <c r="K16" s="187"/>
      <c r="Q16" s="90"/>
      <c r="R16" s="90"/>
      <c r="S16" s="90"/>
      <c r="T16" s="90"/>
      <c r="U16" s="90"/>
      <c r="V16" s="90"/>
      <c r="W16" s="90"/>
      <c r="X16" s="90"/>
      <c r="Y16" s="90"/>
    </row>
    <row r="17" spans="1:25" s="188" customFormat="1">
      <c r="A17" s="91" t="s">
        <v>2187</v>
      </c>
      <c r="B17" s="91" t="s">
        <v>2335</v>
      </c>
      <c r="C17" s="91" t="s">
        <v>2920</v>
      </c>
      <c r="D17" s="91"/>
      <c r="E17" s="186" t="s">
        <v>2918</v>
      </c>
      <c r="F17" s="91" t="s">
        <v>2321</v>
      </c>
      <c r="G17" s="186"/>
      <c r="H17" s="187"/>
      <c r="I17" s="187"/>
      <c r="J17" s="187"/>
      <c r="K17" s="187"/>
      <c r="Q17" s="90"/>
      <c r="R17" s="90"/>
      <c r="S17" s="90"/>
      <c r="T17" s="90"/>
      <c r="U17" s="90"/>
      <c r="V17" s="90"/>
      <c r="W17" s="90"/>
      <c r="X17" s="90"/>
      <c r="Y17" s="90"/>
    </row>
    <row r="18" spans="1:25" s="188" customFormat="1">
      <c r="A18" s="91" t="s">
        <v>2178</v>
      </c>
      <c r="B18" s="91" t="s">
        <v>2181</v>
      </c>
      <c r="C18" s="91" t="s">
        <v>2921</v>
      </c>
      <c r="D18" s="91"/>
      <c r="E18" s="186" t="s">
        <v>2918</v>
      </c>
      <c r="F18" s="91" t="s">
        <v>2922</v>
      </c>
      <c r="G18" s="186"/>
      <c r="H18" s="187"/>
      <c r="I18" s="187"/>
      <c r="J18" s="187"/>
      <c r="K18" s="187"/>
      <c r="Q18" s="90"/>
      <c r="R18" s="90"/>
      <c r="S18" s="90"/>
      <c r="T18" s="90"/>
      <c r="U18" s="90"/>
      <c r="V18" s="90"/>
      <c r="W18" s="90"/>
      <c r="X18" s="90"/>
      <c r="Y18" s="90"/>
    </row>
    <row r="19" spans="1:25" s="188" customFormat="1">
      <c r="A19" s="91" t="s">
        <v>2178</v>
      </c>
      <c r="B19" s="91" t="s">
        <v>2181</v>
      </c>
      <c r="C19" s="91" t="s">
        <v>2923</v>
      </c>
      <c r="D19" s="91"/>
      <c r="E19" s="186" t="s">
        <v>2924</v>
      </c>
      <c r="F19" s="91" t="s">
        <v>2304</v>
      </c>
      <c r="G19" s="186"/>
      <c r="H19" s="187"/>
      <c r="I19" s="187"/>
      <c r="J19" s="187"/>
      <c r="K19" s="187"/>
      <c r="Q19" s="90"/>
      <c r="R19" s="90"/>
      <c r="S19" s="90"/>
      <c r="T19" s="90"/>
      <c r="U19" s="90"/>
      <c r="V19" s="90"/>
      <c r="W19" s="90"/>
      <c r="X19" s="90"/>
      <c r="Y19" s="90"/>
    </row>
    <row r="20" spans="1:25" s="188" customFormat="1">
      <c r="A20" s="91" t="s">
        <v>2178</v>
      </c>
      <c r="B20" s="91" t="s">
        <v>2181</v>
      </c>
      <c r="C20" s="91" t="s">
        <v>2925</v>
      </c>
      <c r="D20" s="91"/>
      <c r="E20" s="186" t="s">
        <v>2924</v>
      </c>
      <c r="F20" s="91" t="s">
        <v>2216</v>
      </c>
      <c r="G20" s="186"/>
      <c r="H20" s="187"/>
      <c r="I20" s="187"/>
      <c r="J20" s="187"/>
      <c r="K20" s="187"/>
      <c r="Q20" s="90"/>
      <c r="R20" s="90"/>
      <c r="S20" s="90"/>
      <c r="T20" s="90"/>
      <c r="U20" s="90"/>
      <c r="V20" s="90"/>
      <c r="W20" s="90"/>
      <c r="X20" s="90"/>
      <c r="Y20" s="90"/>
    </row>
    <row r="21" spans="1:25" s="188" customFormat="1">
      <c r="A21" s="91" t="s">
        <v>2178</v>
      </c>
      <c r="B21" s="91" t="s">
        <v>2181</v>
      </c>
      <c r="C21" s="91" t="s">
        <v>2926</v>
      </c>
      <c r="D21" s="91"/>
      <c r="E21" s="186" t="s">
        <v>2924</v>
      </c>
      <c r="F21" s="91" t="s">
        <v>2197</v>
      </c>
      <c r="G21" s="186"/>
      <c r="H21" s="187"/>
      <c r="I21" s="187"/>
      <c r="J21" s="187"/>
      <c r="K21" s="187"/>
      <c r="Q21" s="90"/>
      <c r="R21" s="90"/>
      <c r="S21" s="90"/>
      <c r="T21" s="90"/>
      <c r="U21" s="90"/>
      <c r="V21" s="90"/>
      <c r="W21" s="90"/>
      <c r="X21" s="90"/>
      <c r="Y21" s="90"/>
    </row>
    <row r="22" spans="1:25" s="188" customFormat="1">
      <c r="A22" s="91" t="s">
        <v>2178</v>
      </c>
      <c r="B22" s="91" t="s">
        <v>2181</v>
      </c>
      <c r="C22" s="91" t="s">
        <v>2927</v>
      </c>
      <c r="D22" s="91"/>
      <c r="E22" s="186" t="s">
        <v>2924</v>
      </c>
      <c r="F22" s="91" t="s">
        <v>2201</v>
      </c>
      <c r="G22" s="186"/>
      <c r="H22" s="187"/>
      <c r="I22" s="187"/>
      <c r="J22" s="187"/>
      <c r="K22" s="187"/>
      <c r="Q22" s="90"/>
      <c r="R22" s="90"/>
      <c r="S22" s="90"/>
      <c r="T22" s="90"/>
      <c r="U22" s="90"/>
      <c r="V22" s="90"/>
      <c r="W22" s="90"/>
      <c r="X22" s="90"/>
      <c r="Y22" s="90"/>
    </row>
    <row r="23" spans="1:25" s="188" customFormat="1">
      <c r="A23" s="91" t="s">
        <v>2178</v>
      </c>
      <c r="B23" s="91" t="s">
        <v>2181</v>
      </c>
      <c r="C23" s="91" t="s">
        <v>2928</v>
      </c>
      <c r="D23" s="91"/>
      <c r="E23" s="186" t="s">
        <v>2924</v>
      </c>
      <c r="F23" s="91" t="s">
        <v>2368</v>
      </c>
      <c r="G23" s="186"/>
      <c r="H23" s="187"/>
      <c r="I23" s="187"/>
      <c r="J23" s="187"/>
      <c r="K23" s="187"/>
      <c r="Q23" s="90"/>
      <c r="R23" s="90"/>
      <c r="S23" s="90"/>
      <c r="T23" s="90"/>
      <c r="U23" s="90"/>
      <c r="V23" s="90"/>
      <c r="W23" s="90"/>
      <c r="X23" s="90"/>
      <c r="Y23" s="90"/>
    </row>
    <row r="24" spans="1:25" s="188" customFormat="1">
      <c r="A24" s="91" t="s">
        <v>2178</v>
      </c>
      <c r="B24" s="91" t="s">
        <v>2181</v>
      </c>
      <c r="C24" s="91" t="s">
        <v>2929</v>
      </c>
      <c r="D24" s="91"/>
      <c r="E24" s="186" t="s">
        <v>2930</v>
      </c>
      <c r="F24" s="91" t="s">
        <v>2281</v>
      </c>
      <c r="G24" s="186"/>
      <c r="H24" s="187"/>
      <c r="I24" s="187"/>
      <c r="J24" s="187"/>
      <c r="K24" s="187"/>
      <c r="Q24" s="90"/>
      <c r="R24" s="90"/>
      <c r="S24" s="90"/>
      <c r="T24" s="90"/>
      <c r="U24" s="90"/>
      <c r="V24" s="90"/>
      <c r="W24" s="90"/>
      <c r="X24" s="90"/>
      <c r="Y24" s="90"/>
    </row>
    <row r="25" spans="1:25" s="188" customFormat="1">
      <c r="A25" s="91" t="s">
        <v>2178</v>
      </c>
      <c r="B25" s="91" t="s">
        <v>2181</v>
      </c>
      <c r="C25" s="91" t="s">
        <v>2931</v>
      </c>
      <c r="D25" s="91"/>
      <c r="E25" s="186" t="s">
        <v>2930</v>
      </c>
      <c r="F25" s="91" t="s">
        <v>2290</v>
      </c>
      <c r="G25" s="186"/>
      <c r="H25" s="187"/>
      <c r="I25" s="187"/>
      <c r="J25" s="187"/>
      <c r="K25" s="187"/>
      <c r="Q25" s="90"/>
      <c r="R25" s="90"/>
      <c r="S25" s="90"/>
      <c r="T25" s="90"/>
      <c r="U25" s="90"/>
      <c r="V25" s="90"/>
      <c r="W25" s="90"/>
      <c r="X25" s="90"/>
      <c r="Y25" s="90"/>
    </row>
    <row r="26" spans="1:25" s="188" customFormat="1">
      <c r="A26" s="91" t="s">
        <v>2178</v>
      </c>
      <c r="B26" s="91" t="s">
        <v>2181</v>
      </c>
      <c r="C26" s="91" t="s">
        <v>2932</v>
      </c>
      <c r="D26" s="91"/>
      <c r="E26" s="186" t="s">
        <v>2930</v>
      </c>
      <c r="F26" s="91" t="s">
        <v>2294</v>
      </c>
      <c r="G26" s="186"/>
      <c r="H26" s="187"/>
      <c r="I26" s="187"/>
      <c r="J26" s="187"/>
      <c r="K26" s="187"/>
      <c r="Q26" s="90"/>
      <c r="R26" s="90"/>
      <c r="S26" s="90"/>
      <c r="T26" s="90"/>
      <c r="U26" s="90"/>
      <c r="V26" s="90"/>
      <c r="W26" s="90"/>
      <c r="X26" s="90"/>
      <c r="Y26" s="90"/>
    </row>
    <row r="27" spans="1:25" s="188" customFormat="1">
      <c r="A27" s="91" t="s">
        <v>2178</v>
      </c>
      <c r="B27" s="91" t="s">
        <v>2181</v>
      </c>
      <c r="C27" s="91" t="s">
        <v>2933</v>
      </c>
      <c r="D27" s="91"/>
      <c r="E27" s="186" t="s">
        <v>2934</v>
      </c>
      <c r="F27" s="91" t="s">
        <v>2347</v>
      </c>
      <c r="G27" s="186"/>
      <c r="H27" s="187"/>
      <c r="I27" s="187"/>
      <c r="J27" s="187"/>
      <c r="K27" s="187"/>
      <c r="Q27" s="90"/>
      <c r="R27" s="90"/>
      <c r="S27" s="90"/>
      <c r="T27" s="90"/>
      <c r="U27" s="90"/>
      <c r="V27" s="90"/>
      <c r="W27" s="90"/>
      <c r="X27" s="90"/>
      <c r="Y27" s="90"/>
    </row>
    <row r="28" spans="1:25" s="188" customFormat="1">
      <c r="A28" s="91" t="s">
        <v>2178</v>
      </c>
      <c r="B28" s="91" t="s">
        <v>2181</v>
      </c>
      <c r="C28" s="91" t="s">
        <v>2935</v>
      </c>
      <c r="D28" s="91"/>
      <c r="E28" s="186" t="s">
        <v>2934</v>
      </c>
      <c r="F28" s="91" t="s">
        <v>2149</v>
      </c>
      <c r="G28" s="186"/>
      <c r="H28" s="187"/>
      <c r="I28" s="187"/>
      <c r="J28" s="187"/>
      <c r="K28" s="187"/>
      <c r="Q28" s="90"/>
      <c r="R28" s="90"/>
      <c r="S28" s="90"/>
      <c r="T28" s="90"/>
      <c r="U28" s="90"/>
      <c r="V28" s="90"/>
      <c r="W28" s="90"/>
      <c r="X28" s="90"/>
      <c r="Y28" s="90"/>
    </row>
    <row r="29" spans="1:25" s="188" customFormat="1">
      <c r="A29" s="91" t="s">
        <v>2347</v>
      </c>
      <c r="B29" s="91" t="s">
        <v>2936</v>
      </c>
      <c r="C29" s="91" t="s">
        <v>2937</v>
      </c>
      <c r="D29" s="91"/>
      <c r="E29" s="186" t="s">
        <v>2934</v>
      </c>
      <c r="F29" s="91" t="s">
        <v>2266</v>
      </c>
      <c r="G29" s="186"/>
      <c r="H29" s="187"/>
      <c r="I29" s="187"/>
      <c r="J29" s="187"/>
      <c r="K29" s="187"/>
      <c r="Q29" s="90"/>
      <c r="R29" s="90"/>
      <c r="S29" s="90"/>
      <c r="T29" s="90"/>
      <c r="U29" s="90"/>
      <c r="V29" s="90"/>
      <c r="W29" s="90"/>
      <c r="X29" s="90"/>
      <c r="Y29" s="90"/>
    </row>
    <row r="30" spans="1:25" s="188" customFormat="1">
      <c r="A30" s="91" t="s">
        <v>2347</v>
      </c>
      <c r="B30" s="91" t="s">
        <v>2936</v>
      </c>
      <c r="C30" s="91" t="s">
        <v>2938</v>
      </c>
      <c r="D30" s="91"/>
      <c r="E30" s="186" t="s">
        <v>2934</v>
      </c>
      <c r="F30" s="91" t="s">
        <v>2145</v>
      </c>
      <c r="G30" s="186"/>
      <c r="H30" s="187"/>
      <c r="I30" s="187"/>
      <c r="J30" s="187"/>
      <c r="K30" s="187"/>
      <c r="Q30" s="90"/>
      <c r="R30" s="90"/>
      <c r="S30" s="90"/>
      <c r="T30" s="90"/>
      <c r="U30" s="90"/>
      <c r="V30" s="90"/>
      <c r="W30" s="90"/>
      <c r="X30" s="90"/>
      <c r="Y30" s="90"/>
    </row>
    <row r="31" spans="1:25" s="188" customFormat="1">
      <c r="A31" s="91" t="s">
        <v>2347</v>
      </c>
      <c r="B31" s="91" t="s">
        <v>2936</v>
      </c>
      <c r="C31" s="91" t="s">
        <v>2939</v>
      </c>
      <c r="D31" s="91"/>
      <c r="E31" s="186" t="s">
        <v>2940</v>
      </c>
      <c r="F31" s="91" t="s">
        <v>2127</v>
      </c>
      <c r="G31" s="186"/>
      <c r="H31" s="187"/>
      <c r="I31" s="187"/>
      <c r="J31" s="187"/>
      <c r="K31" s="187"/>
      <c r="Q31" s="90"/>
      <c r="R31" s="90"/>
      <c r="S31" s="90"/>
      <c r="T31" s="90"/>
      <c r="U31" s="90"/>
      <c r="V31" s="90"/>
      <c r="W31" s="90"/>
      <c r="X31" s="90"/>
      <c r="Y31" s="90"/>
    </row>
    <row r="32" spans="1:25" s="188" customFormat="1">
      <c r="A32" s="91" t="s">
        <v>2347</v>
      </c>
      <c r="B32" s="91" t="s">
        <v>2936</v>
      </c>
      <c r="C32" s="91" t="s">
        <v>2941</v>
      </c>
      <c r="D32" s="91"/>
      <c r="E32" s="186" t="s">
        <v>2940</v>
      </c>
      <c r="F32" s="91" t="s">
        <v>2243</v>
      </c>
      <c r="G32" s="186"/>
      <c r="H32" s="187"/>
      <c r="I32" s="187"/>
      <c r="J32" s="187"/>
      <c r="K32" s="187"/>
      <c r="Q32" s="90"/>
      <c r="R32" s="90"/>
      <c r="S32" s="90"/>
      <c r="T32" s="90"/>
      <c r="U32" s="90"/>
      <c r="V32" s="90"/>
      <c r="W32" s="90"/>
      <c r="X32" s="90"/>
      <c r="Y32" s="90"/>
    </row>
    <row r="33" spans="1:25" s="188" customFormat="1">
      <c r="A33" s="91" t="s">
        <v>2347</v>
      </c>
      <c r="B33" s="91" t="s">
        <v>2936</v>
      </c>
      <c r="C33" s="91" t="s">
        <v>2942</v>
      </c>
      <c r="D33" s="91"/>
      <c r="E33" s="186" t="s">
        <v>2940</v>
      </c>
      <c r="F33" s="91" t="s">
        <v>2240</v>
      </c>
      <c r="G33" s="186"/>
      <c r="H33" s="187"/>
      <c r="I33" s="187"/>
      <c r="J33" s="187"/>
      <c r="K33" s="187"/>
      <c r="Q33" s="90"/>
      <c r="R33" s="90"/>
      <c r="S33" s="90"/>
      <c r="T33" s="90"/>
      <c r="U33" s="90"/>
      <c r="V33" s="90"/>
      <c r="W33" s="90"/>
      <c r="X33" s="90"/>
      <c r="Y33" s="90"/>
    </row>
    <row r="34" spans="1:25" s="188" customFormat="1">
      <c r="A34" s="91" t="s">
        <v>2138</v>
      </c>
      <c r="B34" s="91" t="s">
        <v>2943</v>
      </c>
      <c r="C34" s="91" t="s">
        <v>2944</v>
      </c>
      <c r="D34" s="91"/>
      <c r="E34" s="91"/>
      <c r="F34" s="91"/>
      <c r="G34" s="186"/>
      <c r="H34" s="187"/>
      <c r="I34" s="187"/>
      <c r="J34" s="187"/>
      <c r="K34" s="187"/>
      <c r="Q34" s="90"/>
      <c r="R34" s="90"/>
      <c r="S34" s="90"/>
      <c r="T34" s="90"/>
      <c r="U34" s="90"/>
      <c r="V34" s="90"/>
      <c r="W34" s="90"/>
      <c r="X34" s="90"/>
      <c r="Y34" s="90"/>
    </row>
    <row r="35" spans="1:25" s="188" customFormat="1">
      <c r="A35" s="91" t="s">
        <v>2138</v>
      </c>
      <c r="B35" s="91" t="s">
        <v>2943</v>
      </c>
      <c r="C35" s="91" t="s">
        <v>2945</v>
      </c>
      <c r="D35" s="91"/>
      <c r="E35" s="91"/>
      <c r="F35" s="91"/>
      <c r="G35" s="186"/>
      <c r="H35" s="187"/>
      <c r="I35" s="187"/>
      <c r="J35" s="187"/>
      <c r="K35" s="187"/>
      <c r="Q35" s="90"/>
      <c r="R35" s="90"/>
      <c r="S35" s="90"/>
      <c r="T35" s="90"/>
      <c r="U35" s="90"/>
      <c r="V35" s="90"/>
      <c r="W35" s="90"/>
      <c r="X35" s="90"/>
      <c r="Y35" s="90"/>
    </row>
    <row r="36" spans="1:25" s="188" customFormat="1">
      <c r="A36" s="91" t="s">
        <v>2138</v>
      </c>
      <c r="B36" s="91" t="s">
        <v>2943</v>
      </c>
      <c r="C36" s="91" t="s">
        <v>2946</v>
      </c>
      <c r="D36" s="91"/>
      <c r="E36" s="91"/>
      <c r="F36" s="91"/>
      <c r="G36" s="186"/>
      <c r="H36" s="187"/>
      <c r="I36" s="187"/>
      <c r="J36" s="187"/>
      <c r="K36" s="187"/>
      <c r="Q36" s="90"/>
      <c r="R36" s="90"/>
      <c r="S36" s="90"/>
      <c r="T36" s="90"/>
      <c r="U36" s="90"/>
      <c r="V36" s="90"/>
      <c r="W36" s="90"/>
      <c r="X36" s="90"/>
      <c r="Y36" s="90"/>
    </row>
    <row r="37" spans="1:25" s="188" customFormat="1">
      <c r="A37" s="91" t="s">
        <v>2138</v>
      </c>
      <c r="B37" s="91" t="s">
        <v>2943</v>
      </c>
      <c r="C37" s="91" t="s">
        <v>2947</v>
      </c>
      <c r="D37" s="91"/>
      <c r="E37" s="91"/>
      <c r="F37" s="91"/>
      <c r="G37" s="186"/>
      <c r="H37" s="187"/>
      <c r="I37" s="187"/>
      <c r="J37" s="187"/>
      <c r="K37" s="187"/>
      <c r="Q37" s="90"/>
      <c r="R37" s="90"/>
      <c r="S37" s="90"/>
      <c r="T37" s="90"/>
      <c r="U37" s="90"/>
      <c r="V37" s="90"/>
      <c r="W37" s="90"/>
      <c r="X37" s="90"/>
      <c r="Y37" s="90"/>
    </row>
    <row r="38" spans="1:25" s="188" customFormat="1">
      <c r="A38" s="91" t="s">
        <v>2138</v>
      </c>
      <c r="B38" s="91" t="s">
        <v>2943</v>
      </c>
      <c r="C38" s="91" t="s">
        <v>2948</v>
      </c>
      <c r="D38" s="91"/>
      <c r="E38" s="91"/>
      <c r="F38" s="91"/>
      <c r="G38" s="186"/>
      <c r="H38" s="187"/>
      <c r="I38" s="187"/>
      <c r="J38" s="187"/>
      <c r="K38" s="187"/>
      <c r="Q38" s="90"/>
      <c r="R38" s="90"/>
      <c r="S38" s="90"/>
      <c r="T38" s="90"/>
      <c r="U38" s="90"/>
      <c r="V38" s="90"/>
      <c r="W38" s="90"/>
      <c r="X38" s="90"/>
      <c r="Y38" s="90"/>
    </row>
    <row r="39" spans="1:25" s="188" customFormat="1">
      <c r="A39" s="91" t="s">
        <v>2138</v>
      </c>
      <c r="B39" s="91" t="s">
        <v>2943</v>
      </c>
      <c r="C39" s="91" t="s">
        <v>2949</v>
      </c>
      <c r="D39" s="91"/>
      <c r="E39" s="91"/>
      <c r="F39" s="91"/>
      <c r="G39" s="186"/>
      <c r="H39" s="187"/>
      <c r="I39" s="187"/>
      <c r="J39" s="187"/>
      <c r="K39" s="187"/>
      <c r="Q39" s="90"/>
      <c r="R39" s="90"/>
      <c r="S39" s="90"/>
      <c r="T39" s="90"/>
      <c r="U39" s="90"/>
      <c r="V39" s="90"/>
      <c r="W39" s="90"/>
      <c r="X39" s="90"/>
      <c r="Y39" s="90"/>
    </row>
    <row r="40" spans="1:25" s="188" customFormat="1">
      <c r="A40" s="91" t="s">
        <v>2138</v>
      </c>
      <c r="B40" s="91" t="s">
        <v>2943</v>
      </c>
      <c r="C40" s="91" t="s">
        <v>2950</v>
      </c>
      <c r="D40" s="91"/>
      <c r="E40" s="91"/>
      <c r="F40" s="91"/>
      <c r="G40" s="186"/>
      <c r="H40" s="187"/>
      <c r="I40" s="187"/>
      <c r="J40" s="187"/>
      <c r="K40" s="187"/>
      <c r="Q40" s="90"/>
      <c r="R40" s="90"/>
      <c r="S40" s="90"/>
      <c r="T40" s="90"/>
      <c r="U40" s="90"/>
      <c r="V40" s="90"/>
      <c r="W40" s="90"/>
      <c r="X40" s="90"/>
      <c r="Y40" s="90"/>
    </row>
    <row r="41" spans="1:25" s="188" customFormat="1">
      <c r="A41" s="91" t="s">
        <v>2304</v>
      </c>
      <c r="B41" s="91" t="s">
        <v>2951</v>
      </c>
      <c r="C41" s="91" t="s">
        <v>2952</v>
      </c>
      <c r="D41" s="91"/>
      <c r="E41" s="91"/>
      <c r="F41" s="91"/>
      <c r="G41" s="186"/>
      <c r="H41" s="187"/>
      <c r="I41" s="187"/>
      <c r="J41" s="187"/>
      <c r="K41" s="187"/>
      <c r="Q41" s="90"/>
      <c r="R41" s="90"/>
      <c r="S41" s="90"/>
      <c r="T41" s="90"/>
      <c r="U41" s="90"/>
      <c r="V41" s="90"/>
      <c r="W41" s="90"/>
      <c r="X41" s="90"/>
      <c r="Y41" s="90"/>
    </row>
    <row r="42" spans="1:25" s="188" customFormat="1">
      <c r="A42" s="91" t="s">
        <v>2304</v>
      </c>
      <c r="B42" s="91" t="s">
        <v>2951</v>
      </c>
      <c r="C42" s="91" t="s">
        <v>2953</v>
      </c>
      <c r="D42" s="91"/>
      <c r="E42" s="91"/>
      <c r="F42" s="91"/>
      <c r="G42" s="186"/>
      <c r="H42" s="187"/>
      <c r="I42" s="187"/>
      <c r="J42" s="187"/>
      <c r="K42" s="187"/>
      <c r="Q42" s="90"/>
      <c r="R42" s="90"/>
      <c r="S42" s="90"/>
      <c r="T42" s="90"/>
      <c r="U42" s="90"/>
      <c r="V42" s="90"/>
      <c r="W42" s="90"/>
      <c r="X42" s="90"/>
      <c r="Y42" s="90"/>
    </row>
    <row r="43" spans="1:25" s="188" customFormat="1">
      <c r="A43" s="91" t="s">
        <v>2290</v>
      </c>
      <c r="B43" s="91" t="s">
        <v>2954</v>
      </c>
      <c r="C43" s="91" t="s">
        <v>2955</v>
      </c>
      <c r="D43" s="91"/>
      <c r="E43" s="91"/>
      <c r="F43" s="91"/>
      <c r="G43" s="186"/>
      <c r="H43" s="187"/>
      <c r="I43" s="187"/>
      <c r="J43" s="187"/>
      <c r="K43" s="187"/>
      <c r="Q43" s="90"/>
      <c r="R43" s="90"/>
      <c r="S43" s="90"/>
      <c r="T43" s="90"/>
      <c r="U43" s="90"/>
      <c r="V43" s="90"/>
      <c r="W43" s="90"/>
      <c r="X43" s="90"/>
      <c r="Y43" s="90"/>
    </row>
    <row r="44" spans="1:25" s="188" customFormat="1">
      <c r="A44" s="91" t="s">
        <v>2290</v>
      </c>
      <c r="B44" s="91" t="s">
        <v>2954</v>
      </c>
      <c r="C44" s="91" t="s">
        <v>2956</v>
      </c>
      <c r="D44" s="91"/>
      <c r="E44" s="91"/>
      <c r="F44" s="91"/>
      <c r="G44" s="186"/>
      <c r="H44" s="187"/>
      <c r="I44" s="187"/>
      <c r="J44" s="187"/>
      <c r="K44" s="187"/>
      <c r="Q44" s="90"/>
      <c r="R44" s="90"/>
      <c r="S44" s="90"/>
      <c r="T44" s="90"/>
      <c r="U44" s="90"/>
      <c r="V44" s="90"/>
      <c r="W44" s="90"/>
      <c r="X44" s="90"/>
      <c r="Y44" s="90"/>
    </row>
    <row r="45" spans="1:25" s="188" customFormat="1">
      <c r="A45" s="91" t="s">
        <v>2290</v>
      </c>
      <c r="B45" s="91" t="s">
        <v>2954</v>
      </c>
      <c r="C45" s="91" t="s">
        <v>2957</v>
      </c>
      <c r="D45" s="91"/>
      <c r="E45" s="91"/>
      <c r="F45" s="91"/>
      <c r="G45" s="186"/>
      <c r="H45" s="187"/>
      <c r="I45" s="187"/>
      <c r="J45" s="187"/>
      <c r="K45" s="187"/>
      <c r="Q45" s="90"/>
      <c r="R45" s="90"/>
      <c r="S45" s="90"/>
      <c r="T45" s="90"/>
      <c r="U45" s="90"/>
      <c r="V45" s="90"/>
      <c r="W45" s="90"/>
      <c r="X45" s="90"/>
      <c r="Y45" s="90"/>
    </row>
    <row r="46" spans="1:25" s="188" customFormat="1">
      <c r="A46" s="91" t="s">
        <v>2290</v>
      </c>
      <c r="B46" s="91" t="s">
        <v>2954</v>
      </c>
      <c r="C46" s="91" t="s">
        <v>2958</v>
      </c>
      <c r="D46" s="91"/>
      <c r="E46" s="91"/>
      <c r="F46" s="91"/>
      <c r="G46" s="186"/>
      <c r="H46" s="187"/>
      <c r="I46" s="187"/>
      <c r="J46" s="187"/>
      <c r="K46" s="187"/>
      <c r="Q46" s="90"/>
      <c r="R46" s="90"/>
      <c r="S46" s="90"/>
      <c r="T46" s="90"/>
      <c r="U46" s="90"/>
      <c r="V46" s="90"/>
      <c r="W46" s="90"/>
      <c r="X46" s="90"/>
      <c r="Y46" s="90"/>
    </row>
    <row r="47" spans="1:25" s="188" customFormat="1">
      <c r="A47" s="91" t="s">
        <v>2290</v>
      </c>
      <c r="B47" s="91" t="s">
        <v>2954</v>
      </c>
      <c r="C47" s="91" t="s">
        <v>2959</v>
      </c>
      <c r="D47" s="91"/>
      <c r="E47" s="91"/>
      <c r="F47" s="91"/>
      <c r="G47" s="186"/>
      <c r="H47" s="187"/>
      <c r="I47" s="187"/>
      <c r="J47" s="187"/>
      <c r="K47" s="187"/>
      <c r="Q47" s="90"/>
      <c r="R47" s="90"/>
      <c r="S47" s="90"/>
      <c r="T47" s="90"/>
      <c r="U47" s="90"/>
      <c r="V47" s="90"/>
      <c r="W47" s="90"/>
      <c r="X47" s="90"/>
      <c r="Y47" s="90"/>
    </row>
    <row r="48" spans="1:25" s="188" customFormat="1">
      <c r="A48" s="91" t="s">
        <v>2290</v>
      </c>
      <c r="B48" s="91" t="s">
        <v>2954</v>
      </c>
      <c r="C48" s="91" t="s">
        <v>2960</v>
      </c>
      <c r="D48" s="91"/>
      <c r="E48" s="91"/>
      <c r="F48" s="91"/>
      <c r="G48" s="186"/>
      <c r="H48" s="187"/>
      <c r="I48" s="187"/>
      <c r="J48" s="187"/>
      <c r="K48" s="187"/>
      <c r="Q48" s="90"/>
      <c r="R48" s="90"/>
      <c r="S48" s="90"/>
      <c r="T48" s="90"/>
      <c r="U48" s="90"/>
      <c r="V48" s="90"/>
      <c r="W48" s="90"/>
      <c r="X48" s="90"/>
      <c r="Y48" s="90"/>
    </row>
    <row r="49" spans="1:25" s="188" customFormat="1">
      <c r="A49" s="91" t="s">
        <v>2103</v>
      </c>
      <c r="B49" s="91" t="s">
        <v>2961</v>
      </c>
      <c r="C49" s="91" t="s">
        <v>2962</v>
      </c>
      <c r="D49" s="91"/>
      <c r="E49" s="91"/>
      <c r="F49" s="91"/>
      <c r="G49" s="186"/>
      <c r="H49" s="187"/>
      <c r="I49" s="187"/>
      <c r="J49" s="187"/>
      <c r="K49" s="187"/>
      <c r="Q49" s="90"/>
      <c r="R49" s="90"/>
      <c r="S49" s="90"/>
      <c r="T49" s="90"/>
      <c r="U49" s="90"/>
      <c r="V49" s="90"/>
      <c r="W49" s="90"/>
      <c r="X49" s="90"/>
      <c r="Y49" s="90"/>
    </row>
    <row r="50" spans="1:25" s="188" customFormat="1">
      <c r="A50" s="91" t="s">
        <v>2103</v>
      </c>
      <c r="B50" s="91" t="s">
        <v>2961</v>
      </c>
      <c r="C50" s="91" t="s">
        <v>2963</v>
      </c>
      <c r="D50" s="91"/>
      <c r="E50" s="91"/>
      <c r="F50" s="91"/>
      <c r="G50" s="186"/>
      <c r="H50" s="187"/>
      <c r="I50" s="187"/>
      <c r="J50" s="187"/>
      <c r="K50" s="187"/>
      <c r="Q50" s="90"/>
      <c r="R50" s="90"/>
      <c r="S50" s="90"/>
      <c r="T50" s="90"/>
      <c r="U50" s="90"/>
      <c r="V50" s="90"/>
      <c r="W50" s="90"/>
      <c r="X50" s="90"/>
      <c r="Y50" s="90"/>
    </row>
    <row r="51" spans="1:25" s="188" customFormat="1">
      <c r="A51" s="91" t="s">
        <v>2103</v>
      </c>
      <c r="B51" s="91" t="s">
        <v>2961</v>
      </c>
      <c r="C51" s="91" t="s">
        <v>2964</v>
      </c>
      <c r="D51" s="91"/>
      <c r="E51" s="91"/>
      <c r="F51" s="91"/>
      <c r="G51" s="186"/>
      <c r="H51" s="187"/>
      <c r="I51" s="187"/>
      <c r="J51" s="187"/>
      <c r="K51" s="187"/>
      <c r="Q51" s="90"/>
      <c r="R51" s="90"/>
      <c r="S51" s="90"/>
      <c r="T51" s="90"/>
      <c r="U51" s="90"/>
      <c r="V51" s="90"/>
      <c r="W51" s="90"/>
      <c r="X51" s="90"/>
      <c r="Y51" s="90"/>
    </row>
    <row r="52" spans="1:25" s="188" customFormat="1">
      <c r="A52" s="91" t="s">
        <v>2103</v>
      </c>
      <c r="B52" s="91" t="s">
        <v>2961</v>
      </c>
      <c r="C52" s="91" t="s">
        <v>2965</v>
      </c>
      <c r="D52" s="91"/>
      <c r="E52" s="91"/>
      <c r="F52" s="91"/>
      <c r="G52" s="186"/>
      <c r="H52" s="187"/>
      <c r="I52" s="187"/>
      <c r="J52" s="187"/>
      <c r="K52" s="187"/>
      <c r="Q52" s="90"/>
      <c r="R52" s="90"/>
      <c r="S52" s="90"/>
      <c r="T52" s="90"/>
      <c r="U52" s="90"/>
      <c r="V52" s="90"/>
      <c r="W52" s="90"/>
      <c r="X52" s="90"/>
      <c r="Y52" s="90"/>
    </row>
    <row r="53" spans="1:25" s="188" customFormat="1">
      <c r="A53" s="91" t="s">
        <v>2216</v>
      </c>
      <c r="B53" s="91" t="s">
        <v>2966</v>
      </c>
      <c r="C53" s="91" t="s">
        <v>2967</v>
      </c>
      <c r="D53" s="91"/>
      <c r="E53" s="91"/>
      <c r="F53" s="91"/>
      <c r="G53" s="186"/>
      <c r="H53" s="187"/>
      <c r="I53" s="187"/>
      <c r="J53" s="187"/>
      <c r="K53" s="187"/>
      <c r="Q53" s="90"/>
      <c r="R53" s="90"/>
      <c r="S53" s="90"/>
      <c r="T53" s="90"/>
      <c r="U53" s="90"/>
      <c r="V53" s="90"/>
      <c r="W53" s="90"/>
      <c r="X53" s="90"/>
      <c r="Y53" s="90"/>
    </row>
    <row r="54" spans="1:25" s="188" customFormat="1">
      <c r="A54" s="91" t="s">
        <v>2216</v>
      </c>
      <c r="B54" s="91" t="s">
        <v>2966</v>
      </c>
      <c r="C54" s="91" t="s">
        <v>2968</v>
      </c>
      <c r="D54" s="91"/>
      <c r="E54" s="91"/>
      <c r="F54" s="91"/>
      <c r="G54" s="186"/>
      <c r="H54" s="187"/>
      <c r="I54" s="187"/>
      <c r="J54" s="187"/>
      <c r="K54" s="187"/>
      <c r="Q54" s="90"/>
      <c r="R54" s="90"/>
      <c r="S54" s="90"/>
      <c r="T54" s="90"/>
      <c r="U54" s="90"/>
      <c r="V54" s="90"/>
      <c r="W54" s="90"/>
      <c r="X54" s="90"/>
      <c r="Y54" s="90"/>
    </row>
    <row r="55" spans="1:25" s="188" customFormat="1">
      <c r="A55" s="91" t="s">
        <v>2216</v>
      </c>
      <c r="B55" s="91" t="s">
        <v>2966</v>
      </c>
      <c r="C55" s="91" t="s">
        <v>2969</v>
      </c>
      <c r="D55" s="91"/>
      <c r="E55" s="91"/>
      <c r="F55" s="91"/>
      <c r="G55" s="186"/>
      <c r="H55" s="187"/>
      <c r="I55" s="187"/>
      <c r="J55" s="187"/>
      <c r="K55" s="187"/>
      <c r="Q55" s="90"/>
      <c r="R55" s="90"/>
      <c r="S55" s="90"/>
      <c r="T55" s="90"/>
      <c r="U55" s="90"/>
      <c r="V55" s="90"/>
      <c r="W55" s="90"/>
      <c r="X55" s="90"/>
      <c r="Y55" s="90"/>
    </row>
    <row r="56" spans="1:25" s="188" customFormat="1">
      <c r="A56" s="91" t="s">
        <v>2359</v>
      </c>
      <c r="B56" s="91" t="s">
        <v>2970</v>
      </c>
      <c r="C56" s="91" t="s">
        <v>2971</v>
      </c>
      <c r="D56" s="91"/>
      <c r="E56" s="91"/>
      <c r="F56" s="91"/>
      <c r="G56" s="186"/>
      <c r="H56" s="187"/>
      <c r="I56" s="187"/>
      <c r="J56" s="187"/>
      <c r="K56" s="187"/>
      <c r="Q56" s="90"/>
      <c r="R56" s="90"/>
      <c r="S56" s="90"/>
      <c r="T56" s="90"/>
      <c r="U56" s="90"/>
      <c r="V56" s="90"/>
      <c r="W56" s="90"/>
      <c r="X56" s="90"/>
      <c r="Y56" s="90"/>
    </row>
    <row r="57" spans="1:25" s="188" customFormat="1">
      <c r="A57" s="91" t="s">
        <v>2359</v>
      </c>
      <c r="B57" s="91" t="s">
        <v>2970</v>
      </c>
      <c r="C57" s="91" t="s">
        <v>2972</v>
      </c>
      <c r="D57" s="91"/>
      <c r="E57" s="91"/>
      <c r="F57" s="91"/>
      <c r="G57" s="186"/>
      <c r="H57" s="187"/>
      <c r="I57" s="187"/>
      <c r="J57" s="187"/>
      <c r="K57" s="187"/>
      <c r="Q57" s="90"/>
      <c r="R57" s="90"/>
      <c r="S57" s="90"/>
      <c r="T57" s="90"/>
      <c r="U57" s="90"/>
      <c r="V57" s="90"/>
      <c r="W57" s="90"/>
      <c r="X57" s="90"/>
      <c r="Y57" s="90"/>
    </row>
    <row r="58" spans="1:25" s="188" customFormat="1">
      <c r="A58" s="91" t="s">
        <v>2359</v>
      </c>
      <c r="B58" s="91" t="s">
        <v>2970</v>
      </c>
      <c r="C58" s="91" t="s">
        <v>2973</v>
      </c>
      <c r="D58" s="91"/>
      <c r="E58" s="91"/>
      <c r="F58" s="91"/>
      <c r="G58" s="186"/>
      <c r="H58" s="187"/>
      <c r="I58" s="187"/>
      <c r="J58" s="187"/>
      <c r="K58" s="187"/>
      <c r="Q58" s="90"/>
      <c r="R58" s="90"/>
      <c r="S58" s="90"/>
      <c r="T58" s="90"/>
      <c r="U58" s="90"/>
      <c r="V58" s="90"/>
      <c r="W58" s="90"/>
      <c r="X58" s="90"/>
      <c r="Y58" s="90"/>
    </row>
    <row r="59" spans="1:25" s="188" customFormat="1">
      <c r="A59" s="91" t="s">
        <v>2321</v>
      </c>
      <c r="B59" s="91" t="s">
        <v>2974</v>
      </c>
      <c r="C59" s="91" t="s">
        <v>2975</v>
      </c>
      <c r="D59" s="91"/>
      <c r="E59" s="91"/>
      <c r="F59" s="91"/>
      <c r="G59" s="186"/>
      <c r="H59" s="187"/>
      <c r="I59" s="187"/>
      <c r="J59" s="187"/>
      <c r="K59" s="187"/>
      <c r="Q59" s="90"/>
      <c r="R59" s="90"/>
      <c r="S59" s="90"/>
      <c r="T59" s="90"/>
      <c r="U59" s="90"/>
      <c r="V59" s="90"/>
      <c r="W59" s="90"/>
      <c r="X59" s="90"/>
      <c r="Y59" s="90"/>
    </row>
    <row r="60" spans="1:25" s="188" customFormat="1">
      <c r="A60" s="91" t="s">
        <v>2321</v>
      </c>
      <c r="B60" s="91" t="s">
        <v>2974</v>
      </c>
      <c r="C60" s="91" t="s">
        <v>2976</v>
      </c>
      <c r="D60" s="91"/>
      <c r="E60" s="91"/>
      <c r="F60" s="91"/>
      <c r="G60" s="186"/>
      <c r="H60" s="187"/>
      <c r="I60" s="187"/>
      <c r="J60" s="187"/>
      <c r="K60" s="187"/>
      <c r="Q60" s="90"/>
      <c r="R60" s="90"/>
      <c r="S60" s="90"/>
      <c r="T60" s="90"/>
      <c r="U60" s="90"/>
      <c r="V60" s="90"/>
      <c r="W60" s="90"/>
      <c r="X60" s="90"/>
      <c r="Y60" s="90"/>
    </row>
    <row r="61" spans="1:25" s="188" customFormat="1">
      <c r="A61" s="91" t="s">
        <v>2321</v>
      </c>
      <c r="B61" s="91" t="s">
        <v>2974</v>
      </c>
      <c r="C61" s="91" t="s">
        <v>2977</v>
      </c>
      <c r="D61" s="91"/>
      <c r="E61" s="91"/>
      <c r="F61" s="91"/>
      <c r="G61" s="186"/>
      <c r="H61" s="187"/>
      <c r="I61" s="187"/>
      <c r="J61" s="187"/>
      <c r="K61" s="187"/>
      <c r="Q61" s="90"/>
      <c r="R61" s="90"/>
      <c r="S61" s="90"/>
      <c r="T61" s="90"/>
      <c r="U61" s="90"/>
      <c r="V61" s="90"/>
      <c r="W61" s="90"/>
      <c r="X61" s="90"/>
      <c r="Y61" s="90"/>
    </row>
    <row r="62" spans="1:25" s="188" customFormat="1">
      <c r="A62" s="91" t="s">
        <v>2321</v>
      </c>
      <c r="B62" s="91" t="s">
        <v>2974</v>
      </c>
      <c r="C62" s="91" t="s">
        <v>2978</v>
      </c>
      <c r="D62" s="91"/>
      <c r="E62" s="91"/>
      <c r="F62" s="91"/>
      <c r="G62" s="186"/>
      <c r="H62" s="187"/>
      <c r="I62" s="187"/>
      <c r="J62" s="187"/>
      <c r="K62" s="187"/>
      <c r="Q62" s="90"/>
      <c r="R62" s="90"/>
      <c r="S62" s="90"/>
      <c r="T62" s="90"/>
      <c r="U62" s="90"/>
      <c r="V62" s="90"/>
      <c r="W62" s="90"/>
      <c r="X62" s="90"/>
      <c r="Y62" s="90"/>
    </row>
    <row r="63" spans="1:25" s="188" customFormat="1">
      <c r="A63" s="91" t="s">
        <v>2321</v>
      </c>
      <c r="B63" s="91" t="s">
        <v>2974</v>
      </c>
      <c r="C63" s="91" t="s">
        <v>2979</v>
      </c>
      <c r="D63" s="91"/>
      <c r="E63" s="91"/>
      <c r="F63" s="91"/>
      <c r="G63" s="186"/>
      <c r="H63" s="187"/>
      <c r="I63" s="187"/>
      <c r="J63" s="187"/>
      <c r="K63" s="187"/>
      <c r="Q63" s="90"/>
      <c r="R63" s="90"/>
      <c r="S63" s="90"/>
      <c r="T63" s="90"/>
      <c r="U63" s="90"/>
      <c r="V63" s="90"/>
      <c r="W63" s="90"/>
      <c r="X63" s="90"/>
      <c r="Y63" s="90"/>
    </row>
    <row r="64" spans="1:25" s="188" customFormat="1">
      <c r="A64" s="91" t="s">
        <v>2321</v>
      </c>
      <c r="B64" s="91" t="s">
        <v>2974</v>
      </c>
      <c r="C64" s="91" t="s">
        <v>2980</v>
      </c>
      <c r="D64" s="91"/>
      <c r="E64" s="91"/>
      <c r="F64" s="91"/>
      <c r="G64" s="186"/>
      <c r="H64" s="187"/>
      <c r="I64" s="187"/>
      <c r="J64" s="187"/>
      <c r="K64" s="187"/>
      <c r="Q64" s="90"/>
      <c r="R64" s="90"/>
      <c r="S64" s="90"/>
      <c r="T64" s="90"/>
      <c r="U64" s="90"/>
      <c r="V64" s="90"/>
      <c r="W64" s="90"/>
      <c r="X64" s="90"/>
      <c r="Y64" s="90"/>
    </row>
    <row r="65" spans="1:25" s="188" customFormat="1">
      <c r="A65" s="91" t="s">
        <v>2197</v>
      </c>
      <c r="B65" s="91" t="s">
        <v>2981</v>
      </c>
      <c r="C65" s="91" t="s">
        <v>2982</v>
      </c>
      <c r="D65" s="91"/>
      <c r="E65" s="91"/>
      <c r="F65" s="91"/>
      <c r="G65" s="186"/>
      <c r="H65" s="187"/>
      <c r="I65" s="187"/>
      <c r="J65" s="187"/>
      <c r="K65" s="187"/>
      <c r="Q65" s="90"/>
      <c r="R65" s="90"/>
      <c r="S65" s="90"/>
      <c r="T65" s="90"/>
      <c r="U65" s="90"/>
      <c r="V65" s="90"/>
      <c r="W65" s="90"/>
      <c r="X65" s="90"/>
      <c r="Y65" s="90"/>
    </row>
    <row r="66" spans="1:25" s="188" customFormat="1">
      <c r="A66" s="91" t="s">
        <v>2197</v>
      </c>
      <c r="B66" s="91" t="s">
        <v>2981</v>
      </c>
      <c r="C66" s="91" t="s">
        <v>2983</v>
      </c>
      <c r="D66" s="91"/>
      <c r="E66" s="91"/>
      <c r="F66" s="91"/>
      <c r="G66" s="186"/>
      <c r="H66" s="187"/>
      <c r="I66" s="187"/>
      <c r="J66" s="187"/>
      <c r="K66" s="187"/>
      <c r="Q66" s="90"/>
      <c r="R66" s="90"/>
      <c r="S66" s="90"/>
      <c r="T66" s="90"/>
      <c r="U66" s="90"/>
      <c r="V66" s="90"/>
      <c r="W66" s="90"/>
      <c r="X66" s="90"/>
      <c r="Y66" s="90"/>
    </row>
    <row r="67" spans="1:25" s="188" customFormat="1">
      <c r="A67" s="91" t="s">
        <v>2201</v>
      </c>
      <c r="B67" s="91" t="s">
        <v>2984</v>
      </c>
      <c r="C67" s="91" t="s">
        <v>2985</v>
      </c>
      <c r="D67" s="91"/>
      <c r="E67" s="91"/>
      <c r="F67" s="91"/>
      <c r="G67" s="186"/>
      <c r="H67" s="187"/>
      <c r="I67" s="187"/>
      <c r="J67" s="187"/>
      <c r="K67" s="187"/>
      <c r="Q67" s="90"/>
      <c r="R67" s="90"/>
      <c r="S67" s="90"/>
      <c r="T67" s="90"/>
      <c r="U67" s="90"/>
      <c r="V67" s="90"/>
      <c r="W67" s="90"/>
      <c r="X67" s="90"/>
      <c r="Y67" s="90"/>
    </row>
    <row r="68" spans="1:25" s="188" customFormat="1">
      <c r="A68" s="91" t="s">
        <v>2201</v>
      </c>
      <c r="B68" s="91" t="s">
        <v>2984</v>
      </c>
      <c r="C68" s="91" t="s">
        <v>2986</v>
      </c>
      <c r="D68" s="91"/>
      <c r="E68" s="91"/>
      <c r="F68" s="91"/>
      <c r="G68" s="186"/>
      <c r="H68" s="187"/>
      <c r="I68" s="187"/>
      <c r="J68" s="187"/>
      <c r="K68" s="187"/>
      <c r="Q68" s="90"/>
      <c r="R68" s="90"/>
      <c r="S68" s="90"/>
      <c r="T68" s="90"/>
      <c r="U68" s="90"/>
      <c r="V68" s="90"/>
      <c r="W68" s="90"/>
      <c r="X68" s="90"/>
      <c r="Y68" s="90"/>
    </row>
    <row r="69" spans="1:25" s="188" customFormat="1">
      <c r="A69" s="91" t="s">
        <v>2201</v>
      </c>
      <c r="B69" s="91" t="s">
        <v>2984</v>
      </c>
      <c r="C69" s="91" t="s">
        <v>2987</v>
      </c>
      <c r="D69" s="91"/>
      <c r="E69" s="91"/>
      <c r="F69" s="91"/>
      <c r="G69" s="186"/>
      <c r="H69" s="187"/>
      <c r="I69" s="187"/>
      <c r="J69" s="187"/>
      <c r="K69" s="187"/>
      <c r="Q69" s="90"/>
      <c r="R69" s="90"/>
      <c r="S69" s="90"/>
      <c r="T69" s="90"/>
      <c r="U69" s="90"/>
      <c r="V69" s="90"/>
      <c r="W69" s="90"/>
      <c r="X69" s="90"/>
      <c r="Y69" s="90"/>
    </row>
    <row r="70" spans="1:25" s="188" customFormat="1">
      <c r="A70" s="91" t="s">
        <v>2127</v>
      </c>
      <c r="B70" s="91" t="s">
        <v>2988</v>
      </c>
      <c r="C70" s="91" t="s">
        <v>2989</v>
      </c>
      <c r="D70" s="91"/>
      <c r="E70" s="91"/>
      <c r="F70" s="91"/>
      <c r="G70" s="186"/>
      <c r="H70" s="187"/>
      <c r="I70" s="187"/>
      <c r="J70" s="187"/>
      <c r="K70" s="187"/>
      <c r="Q70" s="90"/>
      <c r="R70" s="90"/>
      <c r="S70" s="90"/>
      <c r="T70" s="90"/>
      <c r="U70" s="90"/>
      <c r="V70" s="90"/>
      <c r="W70" s="90"/>
      <c r="X70" s="90"/>
      <c r="Y70" s="90"/>
    </row>
    <row r="71" spans="1:25" s="188" customFormat="1">
      <c r="A71" s="91" t="s">
        <v>2127</v>
      </c>
      <c r="B71" s="91" t="s">
        <v>2988</v>
      </c>
      <c r="C71" s="91" t="s">
        <v>2990</v>
      </c>
      <c r="D71" s="91"/>
      <c r="E71" s="91"/>
      <c r="F71" s="91"/>
      <c r="G71" s="186"/>
      <c r="H71" s="187"/>
      <c r="I71" s="187"/>
      <c r="J71" s="187"/>
      <c r="K71" s="187"/>
      <c r="Q71" s="90"/>
      <c r="R71" s="90"/>
      <c r="S71" s="90"/>
      <c r="T71" s="90"/>
      <c r="U71" s="90"/>
      <c r="V71" s="90"/>
      <c r="W71" s="90"/>
      <c r="X71" s="90"/>
      <c r="Y71" s="90"/>
    </row>
    <row r="72" spans="1:25" s="188" customFormat="1">
      <c r="A72" s="91" t="s">
        <v>2127</v>
      </c>
      <c r="B72" s="91" t="s">
        <v>2988</v>
      </c>
      <c r="C72" s="91" t="s">
        <v>2991</v>
      </c>
      <c r="D72" s="91"/>
      <c r="E72" s="91"/>
      <c r="F72" s="91"/>
      <c r="G72" s="186"/>
      <c r="H72" s="187"/>
      <c r="I72" s="187"/>
      <c r="J72" s="187"/>
      <c r="K72" s="187"/>
      <c r="Q72" s="90"/>
      <c r="R72" s="90"/>
      <c r="S72" s="90"/>
      <c r="T72" s="90"/>
      <c r="U72" s="90"/>
      <c r="V72" s="90"/>
      <c r="W72" s="90"/>
      <c r="X72" s="90"/>
      <c r="Y72" s="90"/>
    </row>
    <row r="73" spans="1:25" s="188" customFormat="1">
      <c r="A73" s="91" t="s">
        <v>2127</v>
      </c>
      <c r="B73" s="91" t="s">
        <v>2988</v>
      </c>
      <c r="C73" s="91" t="s">
        <v>2992</v>
      </c>
      <c r="D73" s="91"/>
      <c r="E73" s="91"/>
      <c r="F73" s="91"/>
      <c r="G73" s="186"/>
      <c r="H73" s="187"/>
      <c r="I73" s="187"/>
      <c r="J73" s="187"/>
      <c r="K73" s="187"/>
      <c r="Q73" s="90"/>
      <c r="R73" s="90"/>
      <c r="S73" s="90"/>
      <c r="T73" s="90"/>
      <c r="U73" s="90"/>
      <c r="V73" s="90"/>
      <c r="W73" s="90"/>
      <c r="X73" s="90"/>
      <c r="Y73" s="90"/>
    </row>
    <row r="74" spans="1:25" s="188" customFormat="1">
      <c r="A74" s="91" t="s">
        <v>2397</v>
      </c>
      <c r="B74" s="91" t="s">
        <v>2993</v>
      </c>
      <c r="C74" s="91" t="s">
        <v>2994</v>
      </c>
      <c r="D74" s="91"/>
      <c r="E74" s="91"/>
      <c r="F74" s="91"/>
      <c r="G74" s="186"/>
      <c r="H74" s="187"/>
      <c r="I74" s="187"/>
      <c r="J74" s="187"/>
      <c r="K74" s="187"/>
      <c r="Q74" s="90"/>
      <c r="R74" s="90"/>
      <c r="S74" s="90"/>
      <c r="T74" s="90"/>
      <c r="U74" s="90"/>
      <c r="V74" s="90"/>
      <c r="W74" s="90"/>
      <c r="X74" s="90"/>
      <c r="Y74" s="90"/>
    </row>
    <row r="75" spans="1:25" s="188" customFormat="1">
      <c r="A75" s="91" t="s">
        <v>2397</v>
      </c>
      <c r="B75" s="91" t="s">
        <v>2993</v>
      </c>
      <c r="C75" s="91" t="s">
        <v>2995</v>
      </c>
      <c r="D75" s="91"/>
      <c r="E75" s="91"/>
      <c r="F75" s="91"/>
      <c r="G75" s="186"/>
      <c r="H75" s="187"/>
      <c r="I75" s="187"/>
      <c r="J75" s="187"/>
      <c r="K75" s="187"/>
      <c r="Q75" s="90"/>
      <c r="R75" s="90"/>
      <c r="S75" s="90"/>
      <c r="T75" s="90"/>
      <c r="U75" s="90"/>
      <c r="V75" s="90"/>
      <c r="W75" s="90"/>
      <c r="X75" s="90"/>
      <c r="Y75" s="90"/>
    </row>
    <row r="76" spans="1:25" s="188" customFormat="1">
      <c r="A76" s="91" t="s">
        <v>2397</v>
      </c>
      <c r="B76" s="91" t="s">
        <v>2993</v>
      </c>
      <c r="C76" s="91" t="s">
        <v>2996</v>
      </c>
      <c r="D76" s="91"/>
      <c r="E76" s="91"/>
      <c r="F76" s="91"/>
      <c r="G76" s="186"/>
      <c r="H76" s="187"/>
      <c r="I76" s="187"/>
      <c r="J76" s="187"/>
      <c r="K76" s="187"/>
      <c r="Q76" s="90"/>
      <c r="R76" s="90"/>
      <c r="S76" s="90"/>
      <c r="T76" s="90"/>
      <c r="U76" s="90"/>
      <c r="V76" s="90"/>
      <c r="W76" s="90"/>
      <c r="X76" s="90"/>
      <c r="Y76" s="90"/>
    </row>
    <row r="77" spans="1:25" s="188" customFormat="1">
      <c r="A77" s="91" t="s">
        <v>2397</v>
      </c>
      <c r="B77" s="91" t="s">
        <v>2993</v>
      </c>
      <c r="C77" s="91" t="s">
        <v>2997</v>
      </c>
      <c r="D77" s="91"/>
      <c r="E77" s="91"/>
      <c r="F77" s="91"/>
      <c r="G77" s="186"/>
      <c r="H77" s="187"/>
      <c r="I77" s="187"/>
      <c r="J77" s="187"/>
      <c r="K77" s="187"/>
      <c r="Q77" s="90"/>
      <c r="R77" s="90"/>
      <c r="S77" s="90"/>
      <c r="T77" s="90"/>
      <c r="U77" s="90"/>
      <c r="V77" s="90"/>
      <c r="W77" s="90"/>
      <c r="X77" s="90"/>
      <c r="Y77" s="90"/>
    </row>
    <row r="78" spans="1:25" s="188" customFormat="1">
      <c r="A78" s="91" t="s">
        <v>2243</v>
      </c>
      <c r="B78" s="91" t="s">
        <v>2998</v>
      </c>
      <c r="C78" s="91" t="s">
        <v>2999</v>
      </c>
      <c r="D78" s="91"/>
      <c r="E78" s="91"/>
      <c r="F78" s="91"/>
      <c r="G78" s="186"/>
      <c r="H78" s="187"/>
      <c r="I78" s="187"/>
      <c r="J78" s="187"/>
      <c r="K78" s="187"/>
      <c r="Q78" s="90"/>
      <c r="R78" s="90"/>
      <c r="S78" s="90"/>
      <c r="T78" s="90"/>
      <c r="U78" s="90"/>
      <c r="V78" s="90"/>
      <c r="W78" s="90"/>
      <c r="X78" s="90"/>
      <c r="Y78" s="90"/>
    </row>
    <row r="79" spans="1:25" s="188" customFormat="1">
      <c r="A79" s="91" t="s">
        <v>2243</v>
      </c>
      <c r="B79" s="91" t="s">
        <v>2998</v>
      </c>
      <c r="C79" s="91" t="s">
        <v>3000</v>
      </c>
      <c r="D79" s="91"/>
      <c r="E79" s="91"/>
      <c r="F79" s="91"/>
      <c r="G79" s="186"/>
      <c r="H79" s="187"/>
      <c r="I79" s="187"/>
      <c r="J79" s="187"/>
      <c r="K79" s="187"/>
      <c r="Q79" s="90"/>
      <c r="R79" s="90"/>
      <c r="S79" s="90"/>
      <c r="T79" s="90"/>
      <c r="U79" s="90"/>
      <c r="V79" s="90"/>
      <c r="W79" s="90"/>
      <c r="X79" s="90"/>
      <c r="Y79" s="90"/>
    </row>
    <row r="80" spans="1:25" s="188" customFormat="1">
      <c r="A80" s="91" t="s">
        <v>2243</v>
      </c>
      <c r="B80" s="91" t="s">
        <v>2998</v>
      </c>
      <c r="C80" s="91" t="s">
        <v>3001</v>
      </c>
      <c r="D80" s="91"/>
      <c r="E80" s="91"/>
      <c r="F80" s="91"/>
      <c r="G80" s="186"/>
      <c r="H80" s="187"/>
      <c r="I80" s="187"/>
      <c r="J80" s="187"/>
      <c r="K80" s="187"/>
      <c r="Q80" s="90"/>
      <c r="R80" s="90"/>
      <c r="S80" s="90"/>
      <c r="T80" s="90"/>
      <c r="U80" s="90"/>
      <c r="V80" s="90"/>
      <c r="W80" s="90"/>
      <c r="X80" s="90"/>
      <c r="Y80" s="90"/>
    </row>
    <row r="81" spans="1:25" s="188" customFormat="1">
      <c r="A81" s="91" t="s">
        <v>2149</v>
      </c>
      <c r="B81" s="91" t="s">
        <v>2154</v>
      </c>
      <c r="C81" s="91" t="s">
        <v>3002</v>
      </c>
      <c r="D81" s="91"/>
      <c r="E81" s="91"/>
      <c r="F81" s="91"/>
      <c r="G81" s="186"/>
      <c r="H81" s="187"/>
      <c r="I81" s="187"/>
      <c r="J81" s="187"/>
      <c r="K81" s="187"/>
      <c r="Q81" s="90"/>
      <c r="R81" s="90"/>
      <c r="S81" s="90"/>
      <c r="T81" s="90"/>
      <c r="U81" s="90"/>
      <c r="V81" s="90"/>
      <c r="W81" s="90"/>
      <c r="X81" s="90"/>
      <c r="Y81" s="90"/>
    </row>
    <row r="82" spans="1:25" s="188" customFormat="1">
      <c r="A82" s="91" t="s">
        <v>2149</v>
      </c>
      <c r="B82" s="91" t="s">
        <v>2154</v>
      </c>
      <c r="C82" s="91" t="s">
        <v>3003</v>
      </c>
      <c r="D82" s="91"/>
      <c r="E82" s="91"/>
      <c r="F82" s="91"/>
      <c r="G82" s="186"/>
      <c r="H82" s="187"/>
      <c r="I82" s="187"/>
      <c r="J82" s="187"/>
      <c r="K82" s="187"/>
      <c r="Q82" s="90"/>
      <c r="R82" s="90"/>
      <c r="S82" s="90"/>
      <c r="T82" s="90"/>
      <c r="U82" s="90"/>
      <c r="V82" s="90"/>
      <c r="W82" s="90"/>
      <c r="X82" s="90"/>
      <c r="Y82" s="90"/>
    </row>
    <row r="83" spans="1:25" s="188" customFormat="1">
      <c r="A83" s="91" t="s">
        <v>2149</v>
      </c>
      <c r="B83" s="91" t="s">
        <v>2154</v>
      </c>
      <c r="C83" s="91" t="s">
        <v>3004</v>
      </c>
      <c r="D83" s="91"/>
      <c r="E83" s="91"/>
      <c r="F83" s="91"/>
      <c r="G83" s="186"/>
      <c r="H83" s="187"/>
      <c r="I83" s="187"/>
      <c r="J83" s="187"/>
      <c r="K83" s="187"/>
      <c r="Q83" s="90"/>
      <c r="R83" s="90"/>
      <c r="S83" s="90"/>
      <c r="T83" s="90"/>
      <c r="U83" s="90"/>
      <c r="V83" s="90"/>
      <c r="W83" s="90"/>
      <c r="X83" s="90"/>
      <c r="Y83" s="90"/>
    </row>
    <row r="84" spans="1:25" s="188" customFormat="1">
      <c r="A84" s="91" t="s">
        <v>2149</v>
      </c>
      <c r="B84" s="91" t="s">
        <v>2154</v>
      </c>
      <c r="C84" s="91" t="s">
        <v>3005</v>
      </c>
      <c r="D84" s="91"/>
      <c r="E84" s="91"/>
      <c r="F84" s="91"/>
      <c r="G84" s="186"/>
      <c r="H84" s="187"/>
      <c r="I84" s="187"/>
      <c r="J84" s="187"/>
      <c r="K84" s="187"/>
      <c r="Q84" s="90"/>
      <c r="R84" s="90"/>
      <c r="S84" s="90"/>
      <c r="T84" s="90"/>
      <c r="U84" s="90"/>
      <c r="V84" s="90"/>
      <c r="W84" s="90"/>
      <c r="X84" s="90"/>
      <c r="Y84" s="90"/>
    </row>
    <row r="85" spans="1:25" s="188" customFormat="1">
      <c r="A85" s="91" t="s">
        <v>2149</v>
      </c>
      <c r="B85" s="91" t="s">
        <v>2154</v>
      </c>
      <c r="C85" s="91" t="s">
        <v>3006</v>
      </c>
      <c r="D85" s="91"/>
      <c r="E85" s="91"/>
      <c r="F85" s="91"/>
      <c r="G85" s="186"/>
      <c r="H85" s="187"/>
      <c r="I85" s="187"/>
      <c r="J85" s="187"/>
      <c r="K85" s="187"/>
      <c r="Q85" s="90"/>
      <c r="R85" s="90"/>
      <c r="S85" s="90"/>
      <c r="T85" s="90"/>
      <c r="U85" s="90"/>
      <c r="V85" s="90"/>
      <c r="W85" s="90"/>
      <c r="X85" s="90"/>
      <c r="Y85" s="90"/>
    </row>
    <row r="86" spans="1:25" s="188" customFormat="1">
      <c r="A86" s="91" t="s">
        <v>2149</v>
      </c>
      <c r="B86" s="91" t="s">
        <v>2154</v>
      </c>
      <c r="C86" s="91" t="s">
        <v>3007</v>
      </c>
      <c r="D86" s="91"/>
      <c r="E86" s="91"/>
      <c r="F86" s="91"/>
      <c r="G86" s="186"/>
      <c r="H86" s="187"/>
      <c r="I86" s="187"/>
      <c r="J86" s="187"/>
      <c r="K86" s="187"/>
      <c r="Q86" s="90"/>
      <c r="R86" s="90"/>
      <c r="S86" s="90"/>
      <c r="T86" s="90"/>
      <c r="U86" s="90"/>
      <c r="V86" s="90"/>
      <c r="W86" s="90"/>
      <c r="X86" s="90"/>
      <c r="Y86" s="90"/>
    </row>
    <row r="87" spans="1:25" s="188" customFormat="1">
      <c r="A87" s="91" t="s">
        <v>2219</v>
      </c>
      <c r="B87" s="91" t="s">
        <v>3008</v>
      </c>
      <c r="C87" s="91" t="s">
        <v>3009</v>
      </c>
      <c r="D87" s="91"/>
      <c r="E87" s="91"/>
      <c r="F87" s="91"/>
      <c r="G87" s="186"/>
      <c r="H87" s="187"/>
      <c r="I87" s="187"/>
      <c r="J87" s="187"/>
      <c r="K87" s="187"/>
      <c r="Q87" s="90"/>
      <c r="R87" s="90"/>
      <c r="S87" s="90"/>
      <c r="T87" s="90"/>
      <c r="U87" s="90"/>
      <c r="V87" s="90"/>
      <c r="W87" s="90"/>
      <c r="X87" s="90"/>
      <c r="Y87" s="90"/>
    </row>
    <row r="88" spans="1:25" s="188" customFormat="1">
      <c r="A88" s="91" t="s">
        <v>2219</v>
      </c>
      <c r="B88" s="91" t="s">
        <v>3008</v>
      </c>
      <c r="C88" s="91" t="s">
        <v>3010</v>
      </c>
      <c r="D88" s="91"/>
      <c r="E88" s="91"/>
      <c r="F88" s="91"/>
      <c r="G88" s="186"/>
      <c r="H88" s="187"/>
      <c r="I88" s="187"/>
      <c r="J88" s="187"/>
      <c r="K88" s="187"/>
      <c r="Q88" s="90"/>
      <c r="R88" s="90"/>
      <c r="S88" s="90"/>
      <c r="T88" s="90"/>
      <c r="U88" s="90"/>
      <c r="V88" s="90"/>
      <c r="W88" s="90"/>
      <c r="X88" s="90"/>
      <c r="Y88" s="90"/>
    </row>
    <row r="89" spans="1:25" s="188" customFormat="1">
      <c r="A89" s="91" t="s">
        <v>2219</v>
      </c>
      <c r="B89" s="91" t="s">
        <v>3008</v>
      </c>
      <c r="C89" s="91" t="s">
        <v>3011</v>
      </c>
      <c r="D89" s="91"/>
      <c r="E89" s="91"/>
      <c r="F89" s="91"/>
      <c r="G89" s="186"/>
      <c r="H89" s="187"/>
      <c r="I89" s="187"/>
      <c r="J89" s="187"/>
      <c r="K89" s="187"/>
      <c r="Q89" s="90"/>
      <c r="R89" s="90"/>
      <c r="S89" s="90"/>
      <c r="T89" s="90"/>
      <c r="U89" s="90"/>
      <c r="V89" s="90"/>
      <c r="W89" s="90"/>
      <c r="X89" s="90"/>
      <c r="Y89" s="90"/>
    </row>
    <row r="90" spans="1:25" s="188" customFormat="1">
      <c r="A90" s="91" t="s">
        <v>2219</v>
      </c>
      <c r="B90" s="91" t="s">
        <v>3008</v>
      </c>
      <c r="C90" s="91" t="s">
        <v>3012</v>
      </c>
      <c r="D90" s="91"/>
      <c r="E90" s="91"/>
      <c r="F90" s="91"/>
      <c r="G90" s="186"/>
      <c r="H90" s="187"/>
      <c r="I90" s="187"/>
      <c r="J90" s="187"/>
      <c r="K90" s="187"/>
      <c r="Q90" s="90"/>
      <c r="R90" s="90"/>
      <c r="S90" s="90"/>
      <c r="T90" s="90"/>
      <c r="U90" s="90"/>
      <c r="V90" s="90"/>
      <c r="W90" s="90"/>
      <c r="X90" s="90"/>
      <c r="Y90" s="90"/>
    </row>
    <row r="91" spans="1:25" s="188" customFormat="1">
      <c r="A91" s="91" t="s">
        <v>2219</v>
      </c>
      <c r="B91" s="91" t="s">
        <v>3008</v>
      </c>
      <c r="C91" s="91" t="s">
        <v>3013</v>
      </c>
      <c r="D91" s="91"/>
      <c r="E91" s="91"/>
      <c r="F91" s="91"/>
      <c r="G91" s="186"/>
      <c r="H91" s="187"/>
      <c r="I91" s="187"/>
      <c r="J91" s="187"/>
      <c r="K91" s="187"/>
      <c r="Q91" s="90"/>
      <c r="R91" s="90"/>
      <c r="S91" s="90"/>
      <c r="T91" s="90"/>
      <c r="U91" s="90"/>
      <c r="V91" s="90"/>
      <c r="W91" s="90"/>
      <c r="X91" s="90"/>
      <c r="Y91" s="90"/>
    </row>
    <row r="92" spans="1:25" s="188" customFormat="1">
      <c r="A92" s="91" t="s">
        <v>2922</v>
      </c>
      <c r="B92" s="91" t="s">
        <v>3014</v>
      </c>
      <c r="C92" s="91" t="s">
        <v>3015</v>
      </c>
      <c r="D92" s="91"/>
      <c r="E92" s="91"/>
      <c r="F92" s="91"/>
      <c r="G92" s="186"/>
      <c r="H92" s="187"/>
      <c r="I92" s="187"/>
      <c r="J92" s="187"/>
      <c r="K92" s="187"/>
      <c r="Q92" s="90"/>
      <c r="R92" s="90"/>
      <c r="S92" s="90"/>
      <c r="T92" s="90"/>
      <c r="U92" s="90"/>
      <c r="V92" s="90"/>
      <c r="W92" s="90"/>
      <c r="X92" s="90"/>
      <c r="Y92" s="90"/>
    </row>
    <row r="93" spans="1:25" s="188" customFormat="1">
      <c r="A93" s="91" t="s">
        <v>2922</v>
      </c>
      <c r="B93" s="91" t="s">
        <v>3014</v>
      </c>
      <c r="C93" s="91" t="s">
        <v>3016</v>
      </c>
      <c r="D93" s="91"/>
      <c r="E93" s="91"/>
      <c r="F93" s="91"/>
      <c r="G93" s="186"/>
      <c r="H93" s="187"/>
      <c r="I93" s="187"/>
      <c r="J93" s="187"/>
      <c r="K93" s="187"/>
      <c r="Q93" s="90"/>
      <c r="R93" s="90"/>
      <c r="S93" s="90"/>
      <c r="T93" s="90"/>
      <c r="U93" s="90"/>
      <c r="V93" s="90"/>
      <c r="W93" s="90"/>
      <c r="X93" s="90"/>
      <c r="Y93" s="90"/>
    </row>
    <row r="94" spans="1:25" s="188" customFormat="1">
      <c r="A94" s="91" t="s">
        <v>2159</v>
      </c>
      <c r="B94" s="91" t="s">
        <v>3017</v>
      </c>
      <c r="C94" s="91" t="s">
        <v>3018</v>
      </c>
      <c r="D94" s="91"/>
      <c r="E94" s="91"/>
      <c r="F94" s="91"/>
      <c r="G94" s="186"/>
      <c r="H94" s="187"/>
      <c r="I94" s="187"/>
      <c r="J94" s="187"/>
      <c r="K94" s="187"/>
      <c r="Q94" s="90"/>
      <c r="R94" s="90"/>
      <c r="S94" s="90"/>
      <c r="T94" s="90"/>
      <c r="U94" s="90"/>
      <c r="V94" s="90"/>
      <c r="W94" s="90"/>
      <c r="X94" s="90"/>
      <c r="Y94" s="90"/>
    </row>
    <row r="95" spans="1:25" s="188" customFormat="1">
      <c r="A95" s="91" t="s">
        <v>2159</v>
      </c>
      <c r="B95" s="91" t="s">
        <v>3017</v>
      </c>
      <c r="C95" s="91" t="s">
        <v>3019</v>
      </c>
      <c r="D95" s="91"/>
      <c r="E95" s="91"/>
      <c r="F95" s="91"/>
      <c r="G95" s="186"/>
      <c r="H95" s="187"/>
      <c r="I95" s="187"/>
      <c r="J95" s="187"/>
      <c r="K95" s="187"/>
      <c r="Q95" s="90"/>
      <c r="R95" s="90"/>
      <c r="S95" s="90"/>
      <c r="T95" s="90"/>
      <c r="U95" s="90"/>
      <c r="V95" s="90"/>
      <c r="W95" s="90"/>
      <c r="X95" s="90"/>
      <c r="Y95" s="90"/>
    </row>
    <row r="96" spans="1:25" s="188" customFormat="1">
      <c r="A96" s="91" t="s">
        <v>2108</v>
      </c>
      <c r="B96" s="91" t="s">
        <v>3020</v>
      </c>
      <c r="C96" s="91" t="s">
        <v>3021</v>
      </c>
      <c r="D96" s="91"/>
      <c r="E96" s="91"/>
      <c r="F96" s="91"/>
      <c r="G96" s="186"/>
      <c r="H96" s="187"/>
      <c r="I96" s="187"/>
      <c r="J96" s="187"/>
      <c r="K96" s="187"/>
      <c r="Q96" s="90"/>
      <c r="R96" s="90"/>
      <c r="S96" s="90"/>
      <c r="T96" s="90"/>
      <c r="U96" s="90"/>
      <c r="V96" s="90"/>
      <c r="W96" s="90"/>
      <c r="X96" s="90"/>
      <c r="Y96" s="90"/>
    </row>
    <row r="97" spans="1:25" s="188" customFormat="1">
      <c r="A97" s="91" t="s">
        <v>2108</v>
      </c>
      <c r="B97" s="91" t="s">
        <v>3020</v>
      </c>
      <c r="C97" s="91" t="s">
        <v>3022</v>
      </c>
      <c r="D97" s="91"/>
      <c r="E97" s="91"/>
      <c r="F97" s="91"/>
      <c r="G97" s="186"/>
      <c r="H97" s="187"/>
      <c r="I97" s="187"/>
      <c r="J97" s="187"/>
      <c r="K97" s="187"/>
      <c r="Q97" s="90"/>
      <c r="R97" s="90"/>
      <c r="S97" s="90"/>
      <c r="T97" s="90"/>
      <c r="U97" s="90"/>
      <c r="V97" s="90"/>
      <c r="W97" s="90"/>
      <c r="X97" s="90"/>
      <c r="Y97" s="90"/>
    </row>
    <row r="98" spans="1:25" s="188" customFormat="1">
      <c r="A98" s="91" t="s">
        <v>2108</v>
      </c>
      <c r="B98" s="91" t="s">
        <v>3020</v>
      </c>
      <c r="C98" s="91" t="s">
        <v>3023</v>
      </c>
      <c r="D98" s="91"/>
      <c r="E98" s="91"/>
      <c r="F98" s="91"/>
      <c r="G98" s="186"/>
      <c r="H98" s="187"/>
      <c r="I98" s="187"/>
      <c r="J98" s="187"/>
      <c r="K98" s="187"/>
      <c r="Q98" s="90"/>
      <c r="R98" s="90"/>
      <c r="S98" s="90"/>
      <c r="T98" s="90"/>
      <c r="U98" s="90"/>
      <c r="V98" s="90"/>
      <c r="W98" s="90"/>
      <c r="X98" s="90"/>
      <c r="Y98" s="90"/>
    </row>
    <row r="99" spans="1:25" s="188" customFormat="1">
      <c r="A99" s="91" t="s">
        <v>2108</v>
      </c>
      <c r="B99" s="91" t="s">
        <v>3020</v>
      </c>
      <c r="C99" s="91" t="s">
        <v>3024</v>
      </c>
      <c r="D99" s="91"/>
      <c r="E99" s="91"/>
      <c r="F99" s="91"/>
      <c r="G99" s="186"/>
      <c r="H99" s="187"/>
      <c r="I99" s="187"/>
      <c r="J99" s="187"/>
      <c r="K99" s="187"/>
      <c r="Q99" s="90"/>
      <c r="R99" s="90"/>
      <c r="S99" s="90"/>
      <c r="T99" s="90"/>
      <c r="U99" s="90"/>
      <c r="V99" s="90"/>
      <c r="W99" s="90"/>
      <c r="X99" s="90"/>
      <c r="Y99" s="90"/>
    </row>
    <row r="100" spans="1:25" s="188" customFormat="1">
      <c r="A100" s="91" t="s">
        <v>2108</v>
      </c>
      <c r="B100" s="91" t="s">
        <v>3020</v>
      </c>
      <c r="C100" s="91" t="s">
        <v>3025</v>
      </c>
      <c r="D100" s="91"/>
      <c r="E100" s="91"/>
      <c r="F100" s="91"/>
      <c r="G100" s="186"/>
      <c r="H100" s="187"/>
      <c r="I100" s="187"/>
      <c r="J100" s="187"/>
      <c r="K100" s="187"/>
      <c r="Q100" s="90"/>
      <c r="R100" s="90"/>
      <c r="S100" s="90"/>
      <c r="T100" s="90"/>
      <c r="U100" s="90"/>
      <c r="V100" s="90"/>
      <c r="W100" s="90"/>
      <c r="X100" s="90"/>
      <c r="Y100" s="90"/>
    </row>
    <row r="101" spans="1:25" s="188" customFormat="1">
      <c r="A101" s="91" t="s">
        <v>2108</v>
      </c>
      <c r="B101" s="91" t="s">
        <v>3020</v>
      </c>
      <c r="C101" s="91" t="s">
        <v>3026</v>
      </c>
      <c r="D101" s="91"/>
      <c r="E101" s="91"/>
      <c r="F101" s="91"/>
      <c r="G101" s="186"/>
      <c r="H101" s="187"/>
      <c r="I101" s="187"/>
      <c r="J101" s="187"/>
      <c r="K101" s="187"/>
      <c r="Q101" s="90"/>
      <c r="R101" s="90"/>
      <c r="S101" s="90"/>
      <c r="T101" s="90"/>
      <c r="U101" s="90"/>
      <c r="V101" s="90"/>
      <c r="W101" s="90"/>
      <c r="X101" s="90"/>
      <c r="Y101" s="90"/>
    </row>
    <row r="102" spans="1:25" s="188" customFormat="1">
      <c r="A102" s="91" t="s">
        <v>2108</v>
      </c>
      <c r="B102" s="91" t="s">
        <v>3020</v>
      </c>
      <c r="C102" s="91" t="s">
        <v>3027</v>
      </c>
      <c r="D102" s="91"/>
      <c r="E102" s="91"/>
      <c r="F102" s="91"/>
      <c r="G102" s="186"/>
      <c r="H102" s="187"/>
      <c r="I102" s="187"/>
      <c r="J102" s="187"/>
      <c r="K102" s="187"/>
      <c r="Q102" s="90"/>
      <c r="R102" s="90"/>
      <c r="S102" s="90"/>
      <c r="T102" s="90"/>
      <c r="U102" s="90"/>
      <c r="V102" s="90"/>
      <c r="W102" s="90"/>
      <c r="X102" s="90"/>
      <c r="Y102" s="90"/>
    </row>
    <row r="103" spans="1:25" s="188" customFormat="1">
      <c r="A103" s="91" t="s">
        <v>2108</v>
      </c>
      <c r="B103" s="91" t="s">
        <v>3020</v>
      </c>
      <c r="C103" s="91" t="s">
        <v>3028</v>
      </c>
      <c r="D103" s="91"/>
      <c r="E103" s="91"/>
      <c r="F103" s="91"/>
      <c r="G103" s="186"/>
      <c r="H103" s="187"/>
      <c r="I103" s="187"/>
      <c r="J103" s="187"/>
      <c r="K103" s="187"/>
      <c r="Q103" s="90"/>
      <c r="R103" s="90"/>
      <c r="S103" s="90"/>
      <c r="T103" s="90"/>
      <c r="U103" s="90"/>
      <c r="V103" s="90"/>
      <c r="W103" s="90"/>
      <c r="X103" s="90"/>
      <c r="Y103" s="90"/>
    </row>
    <row r="104" spans="1:25" s="188" customFormat="1">
      <c r="A104" s="91" t="s">
        <v>2108</v>
      </c>
      <c r="B104" s="91" t="s">
        <v>3020</v>
      </c>
      <c r="C104" s="91" t="s">
        <v>3029</v>
      </c>
      <c r="D104" s="91"/>
      <c r="E104" s="91"/>
      <c r="F104" s="91"/>
      <c r="G104" s="186"/>
      <c r="H104" s="187"/>
      <c r="I104" s="187"/>
      <c r="J104" s="187"/>
      <c r="K104" s="187"/>
      <c r="Q104" s="90"/>
      <c r="R104" s="90"/>
      <c r="S104" s="90"/>
      <c r="T104" s="90"/>
      <c r="U104" s="90"/>
      <c r="V104" s="90"/>
      <c r="W104" s="90"/>
      <c r="X104" s="90"/>
      <c r="Y104" s="90"/>
    </row>
    <row r="105" spans="1:25" s="188" customFormat="1">
      <c r="A105" s="91" t="s">
        <v>2409</v>
      </c>
      <c r="B105" s="91" t="s">
        <v>2410</v>
      </c>
      <c r="C105" s="91" t="s">
        <v>3030</v>
      </c>
      <c r="D105" s="91"/>
      <c r="E105" s="91"/>
      <c r="F105" s="91"/>
      <c r="G105" s="186"/>
      <c r="H105" s="187"/>
      <c r="I105" s="187"/>
      <c r="J105" s="187"/>
      <c r="K105" s="187"/>
      <c r="Q105" s="90"/>
      <c r="R105" s="90"/>
      <c r="S105" s="90"/>
      <c r="T105" s="90"/>
      <c r="U105" s="90"/>
      <c r="V105" s="90"/>
      <c r="W105" s="90"/>
      <c r="X105" s="90"/>
      <c r="Y105" s="90"/>
    </row>
    <row r="106" spans="1:25" s="188" customFormat="1">
      <c r="A106" s="91" t="s">
        <v>2409</v>
      </c>
      <c r="B106" s="91" t="s">
        <v>2410</v>
      </c>
      <c r="C106" s="91" t="s">
        <v>3031</v>
      </c>
      <c r="D106" s="91"/>
      <c r="E106" s="91"/>
      <c r="F106" s="91"/>
      <c r="G106" s="186"/>
      <c r="H106" s="187"/>
      <c r="I106" s="187"/>
      <c r="J106" s="187"/>
      <c r="K106" s="187"/>
      <c r="Q106" s="90"/>
      <c r="R106" s="90"/>
      <c r="S106" s="90"/>
      <c r="T106" s="90"/>
      <c r="U106" s="90"/>
      <c r="V106" s="90"/>
      <c r="W106" s="90"/>
      <c r="X106" s="90"/>
      <c r="Y106" s="90"/>
    </row>
    <row r="107" spans="1:25" s="188" customFormat="1">
      <c r="A107" s="91" t="s">
        <v>2409</v>
      </c>
      <c r="B107" s="91" t="s">
        <v>2410</v>
      </c>
      <c r="C107" s="91" t="s">
        <v>3032</v>
      </c>
      <c r="D107" s="91"/>
      <c r="E107" s="91"/>
      <c r="F107" s="91"/>
      <c r="G107" s="186"/>
      <c r="H107" s="187"/>
      <c r="I107" s="187"/>
      <c r="J107" s="187"/>
      <c r="K107" s="187"/>
      <c r="Q107" s="90"/>
      <c r="R107" s="90"/>
      <c r="S107" s="90"/>
      <c r="T107" s="90"/>
      <c r="U107" s="90"/>
      <c r="V107" s="90"/>
      <c r="W107" s="90"/>
      <c r="X107" s="90"/>
      <c r="Y107" s="90"/>
    </row>
    <row r="108" spans="1:25" s="188" customFormat="1">
      <c r="A108" s="91" t="s">
        <v>2464</v>
      </c>
      <c r="B108" s="91" t="s">
        <v>3033</v>
      </c>
      <c r="C108" s="91" t="s">
        <v>3034</v>
      </c>
      <c r="D108" s="91"/>
      <c r="E108" s="91"/>
      <c r="F108" s="91"/>
      <c r="G108" s="186"/>
      <c r="H108" s="187"/>
      <c r="I108" s="187"/>
      <c r="J108" s="187"/>
      <c r="K108" s="187"/>
      <c r="Q108" s="90"/>
      <c r="R108" s="90"/>
      <c r="S108" s="90"/>
      <c r="T108" s="90"/>
      <c r="U108" s="90"/>
      <c r="V108" s="90"/>
      <c r="W108" s="90"/>
      <c r="X108" s="90"/>
      <c r="Y108" s="90"/>
    </row>
    <row r="109" spans="1:25" s="188" customFormat="1">
      <c r="A109" s="91" t="s">
        <v>2464</v>
      </c>
      <c r="B109" s="91" t="s">
        <v>3033</v>
      </c>
      <c r="C109" s="91" t="s">
        <v>3035</v>
      </c>
      <c r="D109" s="91"/>
      <c r="E109" s="91"/>
      <c r="F109" s="91"/>
      <c r="G109" s="186"/>
      <c r="H109" s="187"/>
      <c r="I109" s="187"/>
      <c r="J109" s="187"/>
      <c r="K109" s="187"/>
      <c r="Q109" s="90"/>
      <c r="R109" s="90"/>
      <c r="S109" s="90"/>
      <c r="T109" s="90"/>
      <c r="U109" s="90"/>
      <c r="V109" s="90"/>
      <c r="W109" s="90"/>
      <c r="X109" s="90"/>
      <c r="Y109" s="90"/>
    </row>
    <row r="110" spans="1:25" s="188" customFormat="1">
      <c r="A110" s="91" t="s">
        <v>2464</v>
      </c>
      <c r="B110" s="91" t="s">
        <v>3033</v>
      </c>
      <c r="C110" s="91" t="s">
        <v>3036</v>
      </c>
      <c r="D110" s="91"/>
      <c r="E110" s="91"/>
      <c r="F110" s="91"/>
      <c r="G110" s="186"/>
      <c r="H110" s="187"/>
      <c r="I110" s="187"/>
      <c r="J110" s="187"/>
      <c r="K110" s="187"/>
      <c r="Q110" s="90"/>
      <c r="R110" s="90"/>
      <c r="S110" s="90"/>
      <c r="T110" s="90"/>
      <c r="U110" s="90"/>
      <c r="V110" s="90"/>
      <c r="W110" s="90"/>
      <c r="X110" s="90"/>
      <c r="Y110" s="90"/>
    </row>
    <row r="111" spans="1:25" s="188" customFormat="1">
      <c r="A111" s="91" t="s">
        <v>2464</v>
      </c>
      <c r="B111" s="91" t="s">
        <v>3033</v>
      </c>
      <c r="C111" s="91" t="s">
        <v>3037</v>
      </c>
      <c r="D111" s="91"/>
      <c r="E111" s="91"/>
      <c r="F111" s="91"/>
      <c r="G111" s="186"/>
      <c r="H111" s="187"/>
      <c r="I111" s="187"/>
      <c r="J111" s="187"/>
      <c r="K111" s="187"/>
      <c r="Q111" s="90"/>
      <c r="R111" s="90"/>
      <c r="S111" s="90"/>
      <c r="T111" s="90"/>
      <c r="U111" s="90"/>
      <c r="V111" s="90"/>
      <c r="W111" s="90"/>
      <c r="X111" s="90"/>
      <c r="Y111" s="90"/>
    </row>
    <row r="112" spans="1:25" s="188" customFormat="1">
      <c r="A112" s="91" t="s">
        <v>2464</v>
      </c>
      <c r="B112" s="91" t="s">
        <v>3033</v>
      </c>
      <c r="C112" s="91" t="s">
        <v>3038</v>
      </c>
      <c r="D112" s="91"/>
      <c r="E112" s="91"/>
      <c r="F112" s="91"/>
      <c r="G112" s="186"/>
      <c r="H112" s="187"/>
      <c r="I112" s="187"/>
      <c r="J112" s="187"/>
      <c r="K112" s="187"/>
      <c r="Q112" s="90"/>
      <c r="R112" s="90"/>
      <c r="S112" s="90"/>
      <c r="T112" s="90"/>
      <c r="U112" s="90"/>
      <c r="V112" s="90"/>
      <c r="W112" s="90"/>
      <c r="X112" s="90"/>
      <c r="Y112" s="90"/>
    </row>
    <row r="113" spans="1:25" s="188" customFormat="1">
      <c r="A113" s="91" t="s">
        <v>2464</v>
      </c>
      <c r="B113" s="91" t="s">
        <v>3033</v>
      </c>
      <c r="C113" s="91" t="s">
        <v>3039</v>
      </c>
      <c r="D113" s="91"/>
      <c r="E113" s="91"/>
      <c r="F113" s="91"/>
      <c r="G113" s="186"/>
      <c r="H113" s="187"/>
      <c r="I113" s="187"/>
      <c r="J113" s="187"/>
      <c r="K113" s="187"/>
      <c r="Q113" s="90"/>
      <c r="R113" s="90"/>
      <c r="S113" s="90"/>
      <c r="T113" s="90"/>
      <c r="U113" s="90"/>
      <c r="V113" s="90"/>
      <c r="W113" s="90"/>
      <c r="X113" s="90"/>
      <c r="Y113" s="90"/>
    </row>
    <row r="114" spans="1:25" s="188" customFormat="1">
      <c r="A114" s="91" t="s">
        <v>2464</v>
      </c>
      <c r="B114" s="91" t="s">
        <v>3033</v>
      </c>
      <c r="C114" s="91" t="s">
        <v>3040</v>
      </c>
      <c r="D114" s="91"/>
      <c r="E114" s="91"/>
      <c r="F114" s="91"/>
      <c r="G114" s="186"/>
      <c r="H114" s="187"/>
      <c r="I114" s="187"/>
      <c r="J114" s="187"/>
      <c r="K114" s="187"/>
      <c r="Q114" s="90"/>
      <c r="R114" s="90"/>
      <c r="S114" s="90"/>
      <c r="T114" s="90"/>
      <c r="U114" s="90"/>
      <c r="V114" s="90"/>
      <c r="W114" s="90"/>
      <c r="X114" s="90"/>
      <c r="Y114" s="90"/>
    </row>
    <row r="115" spans="1:25" s="188" customFormat="1">
      <c r="A115" s="91" t="s">
        <v>2464</v>
      </c>
      <c r="B115" s="91" t="s">
        <v>3033</v>
      </c>
      <c r="C115" s="91" t="s">
        <v>3041</v>
      </c>
      <c r="D115" s="91"/>
      <c r="E115" s="91"/>
      <c r="F115" s="91"/>
      <c r="G115" s="186"/>
      <c r="H115" s="187"/>
      <c r="I115" s="187"/>
      <c r="J115" s="187"/>
      <c r="K115" s="187"/>
      <c r="Q115" s="90"/>
      <c r="R115" s="90"/>
      <c r="S115" s="90"/>
      <c r="T115" s="90"/>
      <c r="U115" s="90"/>
      <c r="V115" s="90"/>
      <c r="W115" s="90"/>
      <c r="X115" s="90"/>
      <c r="Y115" s="90"/>
    </row>
    <row r="116" spans="1:25" s="188" customFormat="1">
      <c r="A116" s="91" t="s">
        <v>2162</v>
      </c>
      <c r="B116" s="91" t="s">
        <v>3042</v>
      </c>
      <c r="C116" s="91" t="s">
        <v>3043</v>
      </c>
      <c r="D116" s="91"/>
      <c r="E116" s="91"/>
      <c r="F116" s="91"/>
      <c r="G116" s="186"/>
      <c r="H116" s="187"/>
      <c r="I116" s="187"/>
      <c r="J116" s="187"/>
      <c r="K116" s="187"/>
      <c r="Q116" s="90"/>
      <c r="R116" s="90"/>
      <c r="S116" s="90"/>
      <c r="T116" s="90"/>
      <c r="U116" s="90"/>
      <c r="V116" s="90"/>
      <c r="W116" s="90"/>
      <c r="X116" s="90"/>
      <c r="Y116" s="90"/>
    </row>
    <row r="117" spans="1:25" s="188" customFormat="1">
      <c r="A117" s="91" t="s">
        <v>2162</v>
      </c>
      <c r="B117" s="91" t="s">
        <v>3042</v>
      </c>
      <c r="C117" s="91" t="s">
        <v>3044</v>
      </c>
      <c r="D117" s="91"/>
      <c r="E117" s="91"/>
      <c r="F117" s="91"/>
      <c r="G117" s="186"/>
      <c r="H117" s="187"/>
      <c r="I117" s="187"/>
      <c r="J117" s="187"/>
      <c r="K117" s="187"/>
      <c r="Q117" s="90"/>
      <c r="R117" s="90"/>
      <c r="S117" s="90"/>
      <c r="T117" s="90"/>
      <c r="U117" s="90"/>
      <c r="V117" s="90"/>
      <c r="W117" s="90"/>
      <c r="X117" s="90"/>
      <c r="Y117" s="90"/>
    </row>
    <row r="118" spans="1:25" s="188" customFormat="1">
      <c r="A118" s="91" t="s">
        <v>2162</v>
      </c>
      <c r="B118" s="91" t="s">
        <v>3042</v>
      </c>
      <c r="C118" s="91" t="s">
        <v>3045</v>
      </c>
      <c r="D118" s="91"/>
      <c r="E118" s="91"/>
      <c r="F118" s="91"/>
      <c r="G118" s="186"/>
      <c r="H118" s="187"/>
      <c r="I118" s="187"/>
      <c r="J118" s="187"/>
      <c r="K118" s="187"/>
      <c r="Q118" s="90"/>
      <c r="R118" s="90"/>
      <c r="S118" s="90"/>
      <c r="T118" s="90"/>
      <c r="U118" s="90"/>
      <c r="V118" s="90"/>
      <c r="W118" s="90"/>
      <c r="X118" s="90"/>
      <c r="Y118" s="90"/>
    </row>
    <row r="119" spans="1:25" s="188" customFormat="1">
      <c r="A119" s="91" t="s">
        <v>2294</v>
      </c>
      <c r="B119" s="91" t="s">
        <v>3046</v>
      </c>
      <c r="C119" s="91" t="s">
        <v>3047</v>
      </c>
      <c r="D119" s="91"/>
      <c r="E119" s="91"/>
      <c r="F119" s="91"/>
      <c r="G119" s="186"/>
      <c r="H119" s="187"/>
      <c r="I119" s="187"/>
      <c r="J119" s="187"/>
      <c r="K119" s="187"/>
      <c r="Q119" s="90"/>
      <c r="R119" s="90"/>
      <c r="S119" s="90"/>
      <c r="T119" s="90"/>
      <c r="U119" s="90"/>
      <c r="V119" s="90"/>
      <c r="W119" s="90"/>
      <c r="X119" s="90"/>
      <c r="Y119" s="90"/>
    </row>
    <row r="120" spans="1:25" s="188" customFormat="1">
      <c r="A120" s="91" t="s">
        <v>2294</v>
      </c>
      <c r="B120" s="91" t="s">
        <v>3046</v>
      </c>
      <c r="C120" s="91" t="s">
        <v>3048</v>
      </c>
      <c r="D120" s="91"/>
      <c r="E120" s="91"/>
      <c r="F120" s="91"/>
      <c r="G120" s="186"/>
      <c r="H120" s="187"/>
      <c r="I120" s="187"/>
      <c r="J120" s="187"/>
      <c r="K120" s="187"/>
      <c r="Q120" s="90"/>
      <c r="R120" s="90"/>
      <c r="S120" s="90"/>
      <c r="T120" s="90"/>
      <c r="U120" s="90"/>
      <c r="V120" s="90"/>
      <c r="W120" s="90"/>
      <c r="X120" s="90"/>
      <c r="Y120" s="90"/>
    </row>
    <row r="121" spans="1:25" s="188" customFormat="1">
      <c r="A121" s="91" t="s">
        <v>2294</v>
      </c>
      <c r="B121" s="91" t="s">
        <v>3046</v>
      </c>
      <c r="C121" s="91" t="s">
        <v>3049</v>
      </c>
      <c r="D121" s="91"/>
      <c r="E121" s="91"/>
      <c r="F121" s="91"/>
      <c r="G121" s="186"/>
      <c r="H121" s="187"/>
      <c r="I121" s="187"/>
      <c r="J121" s="187"/>
      <c r="K121" s="187"/>
      <c r="Q121" s="90"/>
      <c r="R121" s="90"/>
      <c r="S121" s="90"/>
      <c r="T121" s="90"/>
      <c r="U121" s="90"/>
      <c r="V121" s="90"/>
      <c r="W121" s="90"/>
      <c r="X121" s="90"/>
      <c r="Y121" s="90"/>
    </row>
    <row r="122" spans="1:25" s="188" customFormat="1">
      <c r="A122" s="91" t="s">
        <v>2294</v>
      </c>
      <c r="B122" s="91" t="s">
        <v>3046</v>
      </c>
      <c r="C122" s="91" t="s">
        <v>3050</v>
      </c>
      <c r="D122" s="91"/>
      <c r="E122" s="91"/>
      <c r="F122" s="91"/>
      <c r="G122" s="186"/>
      <c r="H122" s="187"/>
      <c r="I122" s="187"/>
      <c r="J122" s="187"/>
      <c r="K122" s="187"/>
      <c r="Q122" s="90"/>
      <c r="R122" s="90"/>
      <c r="S122" s="90"/>
      <c r="T122" s="90"/>
      <c r="U122" s="90"/>
      <c r="V122" s="90"/>
      <c r="W122" s="90"/>
      <c r="X122" s="90"/>
      <c r="Y122" s="90"/>
    </row>
    <row r="123" spans="1:25" s="188" customFormat="1">
      <c r="A123" s="91" t="s">
        <v>2294</v>
      </c>
      <c r="B123" s="91" t="s">
        <v>3046</v>
      </c>
      <c r="C123" s="91" t="s">
        <v>3051</v>
      </c>
      <c r="D123" s="91"/>
      <c r="E123" s="91"/>
      <c r="F123" s="91"/>
      <c r="G123" s="186"/>
      <c r="H123" s="187"/>
      <c r="I123" s="187"/>
      <c r="J123" s="187"/>
      <c r="K123" s="187"/>
      <c r="Q123" s="90"/>
      <c r="R123" s="90"/>
      <c r="S123" s="90"/>
      <c r="T123" s="90"/>
      <c r="U123" s="90"/>
      <c r="V123" s="90"/>
      <c r="W123" s="90"/>
      <c r="X123" s="90"/>
      <c r="Y123" s="90"/>
    </row>
    <row r="124" spans="1:25" s="188" customFormat="1">
      <c r="A124" s="91" t="s">
        <v>2294</v>
      </c>
      <c r="B124" s="91" t="s">
        <v>3046</v>
      </c>
      <c r="C124" s="91" t="s">
        <v>3052</v>
      </c>
      <c r="D124" s="91"/>
      <c r="E124" s="91"/>
      <c r="F124" s="91"/>
      <c r="G124" s="186"/>
      <c r="H124" s="187"/>
      <c r="I124" s="187"/>
      <c r="J124" s="187"/>
      <c r="K124" s="187"/>
      <c r="Q124" s="90"/>
      <c r="R124" s="90"/>
      <c r="S124" s="90"/>
      <c r="T124" s="90"/>
      <c r="U124" s="90"/>
      <c r="V124" s="90"/>
      <c r="W124" s="90"/>
      <c r="X124" s="90"/>
      <c r="Y124" s="90"/>
    </row>
    <row r="125" spans="1:25" s="188" customFormat="1">
      <c r="A125" s="91" t="s">
        <v>2368</v>
      </c>
      <c r="B125" s="91" t="s">
        <v>3053</v>
      </c>
      <c r="C125" s="91" t="s">
        <v>3054</v>
      </c>
      <c r="D125" s="91"/>
      <c r="E125" s="91"/>
      <c r="F125" s="91"/>
      <c r="G125" s="186"/>
      <c r="H125" s="187"/>
      <c r="I125" s="187"/>
      <c r="J125" s="187"/>
      <c r="K125" s="187"/>
      <c r="Q125" s="90"/>
      <c r="R125" s="90"/>
      <c r="S125" s="90"/>
      <c r="T125" s="90"/>
      <c r="U125" s="90"/>
      <c r="V125" s="90"/>
      <c r="W125" s="90"/>
      <c r="X125" s="90"/>
      <c r="Y125" s="90"/>
    </row>
    <row r="126" spans="1:25" s="188" customFormat="1">
      <c r="A126" s="91" t="s">
        <v>2368</v>
      </c>
      <c r="B126" s="91" t="s">
        <v>3053</v>
      </c>
      <c r="C126" s="91" t="s">
        <v>3055</v>
      </c>
      <c r="D126" s="91"/>
      <c r="E126" s="91"/>
      <c r="F126" s="91"/>
      <c r="G126" s="186"/>
      <c r="H126" s="187"/>
      <c r="I126" s="187"/>
      <c r="J126" s="187"/>
      <c r="K126" s="187"/>
      <c r="Q126" s="90"/>
      <c r="R126" s="90"/>
      <c r="S126" s="90"/>
      <c r="T126" s="90"/>
      <c r="U126" s="90"/>
      <c r="V126" s="90"/>
      <c r="W126" s="90"/>
      <c r="X126" s="90"/>
      <c r="Y126" s="90"/>
    </row>
    <row r="127" spans="1:25" s="188" customFormat="1">
      <c r="A127" s="91" t="s">
        <v>2368</v>
      </c>
      <c r="B127" s="91" t="s">
        <v>3053</v>
      </c>
      <c r="C127" s="91" t="s">
        <v>3056</v>
      </c>
      <c r="D127" s="91"/>
      <c r="E127" s="91"/>
      <c r="F127" s="91"/>
      <c r="G127" s="186"/>
      <c r="H127" s="187"/>
      <c r="I127" s="187"/>
      <c r="J127" s="187"/>
      <c r="K127" s="187"/>
      <c r="Q127" s="90"/>
      <c r="R127" s="90"/>
      <c r="S127" s="90"/>
      <c r="T127" s="90"/>
      <c r="U127" s="90"/>
      <c r="V127" s="90"/>
      <c r="W127" s="90"/>
      <c r="X127" s="90"/>
      <c r="Y127" s="90"/>
    </row>
    <row r="128" spans="1:25" s="188" customFormat="1">
      <c r="A128" s="91" t="s">
        <v>2368</v>
      </c>
      <c r="B128" s="91" t="s">
        <v>3053</v>
      </c>
      <c r="C128" s="91" t="s">
        <v>3057</v>
      </c>
      <c r="D128" s="91"/>
      <c r="E128" s="91"/>
      <c r="F128" s="91"/>
      <c r="G128" s="186"/>
      <c r="H128" s="187"/>
      <c r="I128" s="187"/>
      <c r="J128" s="187"/>
      <c r="K128" s="187"/>
      <c r="Q128" s="90"/>
      <c r="R128" s="90"/>
      <c r="S128" s="90"/>
      <c r="T128" s="90"/>
      <c r="U128" s="90"/>
      <c r="V128" s="90"/>
      <c r="W128" s="90"/>
      <c r="X128" s="90"/>
      <c r="Y128" s="90"/>
    </row>
    <row r="129" spans="1:25" s="188" customFormat="1">
      <c r="A129" s="91" t="s">
        <v>2368</v>
      </c>
      <c r="B129" s="91" t="s">
        <v>3053</v>
      </c>
      <c r="C129" s="91" t="s">
        <v>3058</v>
      </c>
      <c r="D129" s="91"/>
      <c r="E129" s="91"/>
      <c r="F129" s="91"/>
      <c r="G129" s="186"/>
      <c r="H129" s="187"/>
      <c r="I129" s="187"/>
      <c r="J129" s="187"/>
      <c r="K129" s="187"/>
      <c r="Q129" s="90"/>
      <c r="R129" s="90"/>
      <c r="S129" s="90"/>
      <c r="T129" s="90"/>
      <c r="U129" s="90"/>
      <c r="V129" s="90"/>
      <c r="W129" s="90"/>
      <c r="X129" s="90"/>
      <c r="Y129" s="90"/>
    </row>
    <row r="130" spans="1:25" s="188" customFormat="1">
      <c r="A130" s="91" t="s">
        <v>2368</v>
      </c>
      <c r="B130" s="91" t="s">
        <v>3053</v>
      </c>
      <c r="C130" s="91" t="s">
        <v>3059</v>
      </c>
      <c r="D130" s="91"/>
      <c r="E130" s="91"/>
      <c r="F130" s="91"/>
      <c r="G130" s="186"/>
      <c r="H130" s="187"/>
      <c r="I130" s="187"/>
      <c r="J130" s="187"/>
      <c r="K130" s="187"/>
      <c r="Q130" s="90"/>
      <c r="R130" s="90"/>
      <c r="S130" s="90"/>
      <c r="T130" s="90"/>
      <c r="U130" s="90"/>
      <c r="V130" s="90"/>
      <c r="W130" s="90"/>
      <c r="X130" s="90"/>
      <c r="Y130" s="90"/>
    </row>
    <row r="131" spans="1:25" s="188" customFormat="1">
      <c r="A131" s="91" t="s">
        <v>2240</v>
      </c>
      <c r="B131" s="91" t="s">
        <v>3060</v>
      </c>
      <c r="C131" s="91" t="s">
        <v>3061</v>
      </c>
      <c r="D131" s="91"/>
      <c r="E131" s="91"/>
      <c r="F131" s="91"/>
      <c r="G131" s="186"/>
      <c r="H131" s="187"/>
      <c r="I131" s="187"/>
      <c r="J131" s="187"/>
      <c r="K131" s="187"/>
      <c r="Q131" s="90"/>
      <c r="R131" s="90"/>
      <c r="S131" s="90"/>
      <c r="T131" s="90"/>
      <c r="U131" s="90"/>
      <c r="V131" s="90"/>
      <c r="W131" s="90"/>
      <c r="X131" s="90"/>
      <c r="Y131" s="90"/>
    </row>
    <row r="132" spans="1:25" s="188" customFormat="1">
      <c r="A132" s="91" t="s">
        <v>2240</v>
      </c>
      <c r="B132" s="91" t="s">
        <v>3060</v>
      </c>
      <c r="C132" s="91" t="s">
        <v>3062</v>
      </c>
      <c r="D132" s="91"/>
      <c r="E132" s="91"/>
      <c r="F132" s="91"/>
      <c r="G132" s="186"/>
      <c r="H132" s="187"/>
      <c r="I132" s="187"/>
      <c r="J132" s="187"/>
      <c r="K132" s="187"/>
      <c r="Q132" s="90"/>
      <c r="R132" s="90"/>
      <c r="S132" s="90"/>
      <c r="T132" s="90"/>
      <c r="U132" s="90"/>
      <c r="V132" s="90"/>
      <c r="W132" s="90"/>
      <c r="X132" s="90"/>
      <c r="Y132" s="90"/>
    </row>
    <row r="133" spans="1:25" s="188" customFormat="1">
      <c r="A133" s="91" t="s">
        <v>2240</v>
      </c>
      <c r="B133" s="91" t="s">
        <v>3060</v>
      </c>
      <c r="C133" s="91" t="s">
        <v>3063</v>
      </c>
      <c r="D133" s="91"/>
      <c r="E133" s="91"/>
      <c r="F133" s="91"/>
      <c r="G133" s="186"/>
      <c r="H133" s="187"/>
      <c r="I133" s="187"/>
      <c r="J133" s="187"/>
      <c r="K133" s="187"/>
      <c r="Q133" s="90"/>
      <c r="R133" s="90"/>
      <c r="S133" s="90"/>
      <c r="T133" s="90"/>
      <c r="U133" s="90"/>
      <c r="V133" s="90"/>
      <c r="W133" s="90"/>
      <c r="X133" s="90"/>
      <c r="Y133" s="90"/>
    </row>
    <row r="134" spans="1:25" s="188" customFormat="1">
      <c r="A134" s="91" t="s">
        <v>2240</v>
      </c>
      <c r="B134" s="91" t="s">
        <v>3060</v>
      </c>
      <c r="C134" s="91" t="s">
        <v>3064</v>
      </c>
      <c r="D134" s="91"/>
      <c r="E134" s="91"/>
      <c r="F134" s="91"/>
      <c r="G134" s="186"/>
      <c r="H134" s="187"/>
      <c r="I134" s="187"/>
      <c r="J134" s="187"/>
      <c r="K134" s="187"/>
      <c r="Q134" s="90"/>
      <c r="R134" s="90"/>
      <c r="S134" s="90"/>
      <c r="T134" s="90"/>
      <c r="U134" s="90"/>
      <c r="V134" s="90"/>
      <c r="W134" s="90"/>
      <c r="X134" s="90"/>
      <c r="Y134" s="90"/>
    </row>
    <row r="135" spans="1:25" s="188" customFormat="1">
      <c r="A135" s="91" t="s">
        <v>2092</v>
      </c>
      <c r="B135" s="91" t="s">
        <v>2100</v>
      </c>
      <c r="C135" s="91" t="s">
        <v>3065</v>
      </c>
      <c r="D135" s="91"/>
      <c r="E135" s="91"/>
      <c r="F135" s="91"/>
      <c r="G135" s="186"/>
      <c r="H135" s="187"/>
      <c r="I135" s="187"/>
      <c r="J135" s="187"/>
      <c r="K135" s="187"/>
      <c r="Q135" s="90"/>
      <c r="R135" s="90"/>
      <c r="S135" s="90"/>
      <c r="T135" s="90"/>
      <c r="U135" s="90"/>
      <c r="V135" s="90"/>
      <c r="W135" s="90"/>
      <c r="X135" s="90"/>
      <c r="Y135" s="90"/>
    </row>
    <row r="136" spans="1:25" s="188" customFormat="1">
      <c r="A136" s="91" t="s">
        <v>2092</v>
      </c>
      <c r="B136" s="91" t="s">
        <v>2100</v>
      </c>
      <c r="C136" s="91" t="s">
        <v>3066</v>
      </c>
      <c r="D136" s="91"/>
      <c r="E136" s="91"/>
      <c r="F136" s="91"/>
      <c r="G136" s="186"/>
      <c r="H136" s="187"/>
      <c r="I136" s="187"/>
      <c r="J136" s="187"/>
      <c r="K136" s="187"/>
      <c r="Q136" s="90"/>
      <c r="R136" s="90"/>
      <c r="S136" s="90"/>
      <c r="T136" s="90"/>
      <c r="U136" s="90"/>
      <c r="V136" s="90"/>
      <c r="W136" s="90"/>
      <c r="X136" s="90"/>
      <c r="Y136" s="90"/>
    </row>
    <row r="137" spans="1:25" s="188" customFormat="1">
      <c r="A137" s="91" t="s">
        <v>2092</v>
      </c>
      <c r="B137" s="91" t="s">
        <v>2100</v>
      </c>
      <c r="C137" s="91" t="s">
        <v>3067</v>
      </c>
      <c r="D137" s="91"/>
      <c r="E137" s="91"/>
      <c r="F137" s="91"/>
      <c r="G137" s="186"/>
      <c r="H137" s="187"/>
      <c r="I137" s="187"/>
      <c r="J137" s="187"/>
      <c r="K137" s="187"/>
      <c r="Q137" s="90"/>
      <c r="R137" s="90"/>
      <c r="S137" s="90"/>
      <c r="T137" s="90"/>
      <c r="U137" s="90"/>
      <c r="V137" s="90"/>
      <c r="W137" s="90"/>
      <c r="X137" s="90"/>
      <c r="Y137" s="90"/>
    </row>
    <row r="138" spans="1:25" s="188" customFormat="1">
      <c r="A138" s="91" t="s">
        <v>2092</v>
      </c>
      <c r="B138" s="91" t="s">
        <v>2100</v>
      </c>
      <c r="C138" s="91" t="s">
        <v>3068</v>
      </c>
      <c r="D138" s="91"/>
      <c r="E138" s="91"/>
      <c r="F138" s="91"/>
      <c r="G138" s="186"/>
      <c r="H138" s="187"/>
      <c r="I138" s="187"/>
      <c r="J138" s="187"/>
      <c r="K138" s="187"/>
      <c r="Q138" s="90"/>
      <c r="R138" s="90"/>
      <c r="S138" s="90"/>
      <c r="T138" s="90"/>
      <c r="U138" s="90"/>
      <c r="V138" s="90"/>
      <c r="W138" s="90"/>
      <c r="X138" s="90"/>
      <c r="Y138" s="90"/>
    </row>
    <row r="139" spans="1:25" s="188" customFormat="1">
      <c r="A139" s="91" t="s">
        <v>2092</v>
      </c>
      <c r="B139" s="91" t="s">
        <v>2100</v>
      </c>
      <c r="C139" s="91" t="s">
        <v>3069</v>
      </c>
      <c r="D139" s="91"/>
      <c r="E139" s="91"/>
      <c r="F139" s="91"/>
      <c r="G139" s="186"/>
      <c r="H139" s="187"/>
      <c r="I139" s="187"/>
      <c r="J139" s="187"/>
      <c r="K139" s="187"/>
      <c r="Q139" s="90"/>
      <c r="R139" s="90"/>
      <c r="S139" s="90"/>
      <c r="T139" s="90"/>
      <c r="U139" s="90"/>
      <c r="V139" s="90"/>
      <c r="W139" s="90"/>
      <c r="X139" s="90"/>
      <c r="Y139" s="90"/>
    </row>
    <row r="140" spans="1:25" s="188" customFormat="1">
      <c r="A140" s="91" t="s">
        <v>2092</v>
      </c>
      <c r="B140" s="91" t="s">
        <v>2100</v>
      </c>
      <c r="C140" s="91" t="s">
        <v>3070</v>
      </c>
      <c r="D140" s="91"/>
      <c r="E140" s="91"/>
      <c r="F140" s="91"/>
      <c r="G140" s="186"/>
      <c r="H140" s="187"/>
      <c r="I140" s="187"/>
      <c r="J140" s="187"/>
      <c r="K140" s="187"/>
      <c r="Q140" s="90"/>
      <c r="R140" s="90"/>
      <c r="S140" s="90"/>
      <c r="T140" s="90"/>
      <c r="U140" s="90"/>
      <c r="V140" s="90"/>
      <c r="W140" s="90"/>
      <c r="X140" s="90"/>
      <c r="Y140" s="90"/>
    </row>
    <row r="141" spans="1:25" s="188" customFormat="1">
      <c r="A141" s="91" t="s">
        <v>2092</v>
      </c>
      <c r="B141" s="91" t="s">
        <v>2100</v>
      </c>
      <c r="C141" s="91" t="s">
        <v>3071</v>
      </c>
      <c r="D141" s="91"/>
      <c r="E141" s="91"/>
      <c r="F141" s="91"/>
      <c r="G141" s="186"/>
      <c r="H141" s="187"/>
      <c r="I141" s="187"/>
      <c r="J141" s="187"/>
      <c r="K141" s="187"/>
      <c r="Q141" s="90"/>
      <c r="R141" s="90"/>
      <c r="S141" s="90"/>
      <c r="T141" s="90"/>
      <c r="U141" s="90"/>
      <c r="V141" s="90"/>
      <c r="W141" s="90"/>
      <c r="X141" s="90"/>
      <c r="Y141" s="90"/>
    </row>
    <row r="142" spans="1:25" s="188" customFormat="1">
      <c r="A142" s="91" t="s">
        <v>2092</v>
      </c>
      <c r="B142" s="91" t="s">
        <v>2100</v>
      </c>
      <c r="C142" s="91" t="s">
        <v>3072</v>
      </c>
      <c r="D142" s="91"/>
      <c r="E142" s="91"/>
      <c r="F142" s="91"/>
      <c r="G142" s="186"/>
      <c r="H142" s="187"/>
      <c r="I142" s="187"/>
      <c r="J142" s="187"/>
      <c r="K142" s="187"/>
      <c r="Q142" s="90"/>
      <c r="R142" s="90"/>
      <c r="S142" s="90"/>
      <c r="T142" s="90"/>
      <c r="U142" s="90"/>
      <c r="V142" s="90"/>
      <c r="W142" s="90"/>
      <c r="X142" s="90"/>
      <c r="Y142" s="90"/>
    </row>
    <row r="143" spans="1:25" s="188" customFormat="1">
      <c r="A143" s="91" t="s">
        <v>2092</v>
      </c>
      <c r="B143" s="91" t="s">
        <v>2100</v>
      </c>
      <c r="C143" s="91" t="s">
        <v>3073</v>
      </c>
      <c r="D143" s="91"/>
      <c r="E143" s="91"/>
      <c r="F143" s="91"/>
      <c r="G143" s="186"/>
      <c r="H143" s="187"/>
      <c r="I143" s="187"/>
      <c r="J143" s="187"/>
      <c r="K143" s="187"/>
      <c r="Q143" s="90"/>
      <c r="R143" s="90"/>
      <c r="S143" s="90"/>
      <c r="T143" s="90"/>
      <c r="U143" s="90"/>
      <c r="V143" s="90"/>
      <c r="W143" s="90"/>
      <c r="X143" s="90"/>
      <c r="Y143" s="90"/>
    </row>
    <row r="144" spans="1:25" s="188" customFormat="1">
      <c r="A144" s="91" t="s">
        <v>2266</v>
      </c>
      <c r="B144" s="91" t="s">
        <v>3074</v>
      </c>
      <c r="C144" s="91" t="s">
        <v>3075</v>
      </c>
      <c r="D144" s="91"/>
      <c r="E144" s="91"/>
      <c r="F144" s="91"/>
      <c r="G144" s="186"/>
      <c r="H144" s="187"/>
      <c r="I144" s="187"/>
      <c r="J144" s="187"/>
      <c r="K144" s="187"/>
      <c r="Q144" s="90"/>
      <c r="R144" s="90"/>
      <c r="S144" s="90"/>
      <c r="T144" s="90"/>
      <c r="U144" s="90"/>
      <c r="V144" s="90"/>
      <c r="W144" s="90"/>
      <c r="X144" s="90"/>
      <c r="Y144" s="90"/>
    </row>
    <row r="145" spans="1:25" s="188" customFormat="1">
      <c r="A145" s="91" t="s">
        <v>2266</v>
      </c>
      <c r="B145" s="91" t="s">
        <v>3074</v>
      </c>
      <c r="C145" s="91" t="s">
        <v>3076</v>
      </c>
      <c r="D145" s="91"/>
      <c r="E145" s="91"/>
      <c r="F145" s="91"/>
      <c r="G145" s="186"/>
      <c r="H145" s="187"/>
      <c r="I145" s="187"/>
      <c r="J145" s="187"/>
      <c r="K145" s="187"/>
      <c r="Q145" s="90"/>
      <c r="R145" s="90"/>
      <c r="S145" s="90"/>
      <c r="T145" s="90"/>
      <c r="U145" s="90"/>
      <c r="V145" s="90"/>
      <c r="W145" s="90"/>
      <c r="X145" s="90"/>
      <c r="Y145" s="90"/>
    </row>
    <row r="146" spans="1:25" s="188" customFormat="1">
      <c r="A146" s="91" t="s">
        <v>2266</v>
      </c>
      <c r="B146" s="91" t="s">
        <v>3074</v>
      </c>
      <c r="C146" s="91" t="s">
        <v>3077</v>
      </c>
      <c r="D146" s="91"/>
      <c r="E146" s="91"/>
      <c r="F146" s="91"/>
      <c r="G146" s="186"/>
      <c r="H146" s="187"/>
      <c r="I146" s="187"/>
      <c r="J146" s="187"/>
      <c r="K146" s="187"/>
      <c r="Q146" s="90"/>
      <c r="R146" s="90"/>
      <c r="S146" s="90"/>
      <c r="T146" s="90"/>
      <c r="U146" s="90"/>
      <c r="V146" s="90"/>
      <c r="W146" s="90"/>
      <c r="X146" s="90"/>
      <c r="Y146" s="90"/>
    </row>
    <row r="147" spans="1:25" s="188" customFormat="1">
      <c r="A147" s="91" t="s">
        <v>2227</v>
      </c>
      <c r="B147" s="91" t="s">
        <v>3078</v>
      </c>
      <c r="C147" s="91" t="s">
        <v>3079</v>
      </c>
      <c r="D147" s="91"/>
      <c r="E147" s="91"/>
      <c r="F147" s="91"/>
      <c r="G147" s="186"/>
      <c r="H147" s="187"/>
      <c r="I147" s="187"/>
      <c r="J147" s="187"/>
      <c r="K147" s="187"/>
      <c r="Q147" s="90"/>
      <c r="R147" s="90"/>
      <c r="S147" s="90"/>
      <c r="T147" s="90"/>
      <c r="U147" s="90"/>
      <c r="V147" s="90"/>
      <c r="W147" s="90"/>
      <c r="X147" s="90"/>
      <c r="Y147" s="90"/>
    </row>
    <row r="148" spans="1:25" s="188" customFormat="1">
      <c r="A148" s="91" t="s">
        <v>2227</v>
      </c>
      <c r="B148" s="91" t="s">
        <v>3078</v>
      </c>
      <c r="C148" s="91" t="s">
        <v>3080</v>
      </c>
      <c r="D148" s="91"/>
      <c r="E148" s="91"/>
      <c r="F148" s="91"/>
      <c r="G148" s="186"/>
      <c r="H148" s="187"/>
      <c r="I148" s="187"/>
      <c r="J148" s="187"/>
      <c r="K148" s="187"/>
      <c r="Q148" s="90"/>
      <c r="R148" s="90"/>
      <c r="S148" s="90"/>
      <c r="T148" s="90"/>
      <c r="U148" s="90"/>
      <c r="V148" s="90"/>
      <c r="W148" s="90"/>
      <c r="X148" s="90"/>
      <c r="Y148" s="90"/>
    </row>
    <row r="149" spans="1:25" s="188" customFormat="1">
      <c r="A149" s="91" t="s">
        <v>2227</v>
      </c>
      <c r="B149" s="91" t="s">
        <v>3078</v>
      </c>
      <c r="C149" s="91" t="s">
        <v>3081</v>
      </c>
      <c r="D149" s="91"/>
      <c r="E149" s="91"/>
      <c r="F149" s="91"/>
      <c r="G149" s="186"/>
      <c r="H149" s="187"/>
      <c r="I149" s="187"/>
      <c r="J149" s="187"/>
      <c r="K149" s="187"/>
      <c r="Q149" s="90"/>
      <c r="R149" s="90"/>
      <c r="S149" s="90"/>
      <c r="T149" s="90"/>
      <c r="U149" s="90"/>
      <c r="V149" s="90"/>
      <c r="W149" s="90"/>
      <c r="X149" s="90"/>
      <c r="Y149" s="90"/>
    </row>
    <row r="150" spans="1:25" s="188" customFormat="1">
      <c r="A150" s="91" t="s">
        <v>2227</v>
      </c>
      <c r="B150" s="91" t="s">
        <v>3078</v>
      </c>
      <c r="C150" s="91" t="s">
        <v>3082</v>
      </c>
      <c r="D150" s="91"/>
      <c r="E150" s="91"/>
      <c r="F150" s="91"/>
      <c r="G150" s="186"/>
      <c r="H150" s="187"/>
      <c r="I150" s="187"/>
      <c r="J150" s="187"/>
      <c r="K150" s="187"/>
      <c r="Q150" s="90"/>
      <c r="R150" s="90"/>
      <c r="S150" s="90"/>
      <c r="T150" s="90"/>
      <c r="U150" s="90"/>
      <c r="V150" s="90"/>
      <c r="W150" s="90"/>
      <c r="X150" s="90"/>
      <c r="Y150" s="90"/>
    </row>
    <row r="151" spans="1:25" s="188" customFormat="1">
      <c r="A151" s="91" t="s">
        <v>2227</v>
      </c>
      <c r="B151" s="91" t="s">
        <v>3078</v>
      </c>
      <c r="C151" s="91" t="s">
        <v>3083</v>
      </c>
      <c r="D151" s="91"/>
      <c r="E151" s="91"/>
      <c r="F151" s="91"/>
      <c r="G151" s="186"/>
      <c r="H151" s="187"/>
      <c r="I151" s="187"/>
      <c r="J151" s="187"/>
      <c r="K151" s="187"/>
      <c r="Q151" s="90"/>
      <c r="R151" s="90"/>
      <c r="S151" s="90"/>
      <c r="T151" s="90"/>
      <c r="U151" s="90"/>
      <c r="V151" s="90"/>
      <c r="W151" s="90"/>
      <c r="X151" s="90"/>
      <c r="Y151" s="90"/>
    </row>
    <row r="152" spans="1:25" s="188" customFormat="1">
      <c r="A152" s="91" t="s">
        <v>2227</v>
      </c>
      <c r="B152" s="91" t="s">
        <v>3078</v>
      </c>
      <c r="C152" s="91" t="s">
        <v>3084</v>
      </c>
      <c r="D152" s="91"/>
      <c r="E152" s="91"/>
      <c r="F152" s="91"/>
      <c r="G152" s="186"/>
      <c r="H152" s="187"/>
      <c r="I152" s="187"/>
      <c r="J152" s="187"/>
      <c r="K152" s="187"/>
      <c r="Q152" s="90"/>
      <c r="R152" s="90"/>
      <c r="S152" s="90"/>
      <c r="T152" s="90"/>
      <c r="U152" s="90"/>
      <c r="V152" s="90"/>
      <c r="W152" s="90"/>
      <c r="X152" s="90"/>
      <c r="Y152" s="90"/>
    </row>
    <row r="153" spans="1:25" s="188" customFormat="1">
      <c r="A153" s="91" t="s">
        <v>2227</v>
      </c>
      <c r="B153" s="91" t="s">
        <v>3078</v>
      </c>
      <c r="C153" s="91" t="s">
        <v>3085</v>
      </c>
      <c r="D153" s="91"/>
      <c r="E153" s="91"/>
      <c r="F153" s="91"/>
      <c r="G153" s="186"/>
      <c r="H153" s="187"/>
      <c r="I153" s="187"/>
      <c r="J153" s="187"/>
      <c r="K153" s="187"/>
      <c r="Q153" s="90"/>
      <c r="R153" s="90"/>
      <c r="S153" s="90"/>
      <c r="T153" s="90"/>
      <c r="U153" s="90"/>
      <c r="V153" s="90"/>
      <c r="W153" s="90"/>
      <c r="X153" s="90"/>
      <c r="Y153" s="90"/>
    </row>
    <row r="154" spans="1:25" s="188" customFormat="1">
      <c r="A154" s="91" t="s">
        <v>2145</v>
      </c>
      <c r="B154" s="91" t="s">
        <v>3086</v>
      </c>
      <c r="C154" s="91" t="s">
        <v>3087</v>
      </c>
      <c r="D154" s="91"/>
      <c r="E154" s="91"/>
      <c r="F154" s="91"/>
      <c r="G154" s="186"/>
      <c r="H154" s="187"/>
      <c r="I154" s="187"/>
      <c r="J154" s="187"/>
      <c r="K154" s="187"/>
      <c r="Q154" s="90"/>
      <c r="R154" s="90"/>
      <c r="S154" s="90"/>
      <c r="T154" s="90"/>
      <c r="U154" s="90"/>
      <c r="V154" s="90"/>
      <c r="W154" s="90"/>
      <c r="X154" s="90"/>
      <c r="Y154" s="90"/>
    </row>
    <row r="155" spans="1:25" s="188" customFormat="1">
      <c r="A155" s="91" t="s">
        <v>2145</v>
      </c>
      <c r="B155" s="91" t="s">
        <v>3086</v>
      </c>
      <c r="C155" s="91" t="s">
        <v>3088</v>
      </c>
      <c r="D155" s="91"/>
      <c r="E155" s="91"/>
      <c r="F155" s="91"/>
      <c r="G155" s="186"/>
      <c r="H155" s="187"/>
      <c r="I155" s="187"/>
      <c r="J155" s="187"/>
      <c r="K155" s="187"/>
      <c r="Q155" s="90"/>
      <c r="R155" s="90"/>
      <c r="S155" s="90"/>
      <c r="T155" s="90"/>
      <c r="U155" s="90"/>
      <c r="V155" s="90"/>
      <c r="W155" s="90"/>
      <c r="X155" s="90"/>
      <c r="Y155" s="90"/>
    </row>
    <row r="156" spans="1:25" s="188" customFormat="1">
      <c r="A156" s="91" t="s">
        <v>2145</v>
      </c>
      <c r="B156" s="91" t="s">
        <v>3086</v>
      </c>
      <c r="C156" s="91" t="s">
        <v>3089</v>
      </c>
      <c r="D156" s="91"/>
      <c r="E156" s="91"/>
      <c r="F156" s="91"/>
      <c r="G156" s="186"/>
      <c r="H156" s="187"/>
      <c r="I156" s="187"/>
      <c r="J156" s="187"/>
      <c r="K156" s="187"/>
      <c r="Q156" s="90"/>
      <c r="R156" s="90"/>
      <c r="S156" s="90"/>
      <c r="T156" s="90"/>
      <c r="U156" s="90"/>
      <c r="V156" s="90"/>
      <c r="W156" s="90"/>
      <c r="X156" s="90"/>
      <c r="Y156" s="90"/>
    </row>
    <row r="157" spans="1:25" s="188" customFormat="1">
      <c r="A157" s="187"/>
      <c r="B157" s="187"/>
      <c r="C157" s="187"/>
      <c r="D157" s="187"/>
      <c r="E157" s="187"/>
      <c r="F157" s="187"/>
      <c r="G157" s="187"/>
      <c r="H157" s="187"/>
      <c r="I157" s="187"/>
      <c r="J157" s="187"/>
      <c r="K157" s="187"/>
      <c r="Q157" s="90"/>
      <c r="R157" s="90"/>
      <c r="S157" s="90"/>
      <c r="T157" s="90"/>
      <c r="U157" s="90"/>
      <c r="V157" s="90"/>
      <c r="W157" s="90"/>
      <c r="X157" s="90"/>
      <c r="Y157" s="90"/>
    </row>
    <row r="158" spans="1:25" s="188" customFormat="1">
      <c r="A158" s="187"/>
      <c r="B158" s="187"/>
      <c r="C158" s="187"/>
      <c r="D158" s="187"/>
      <c r="E158" s="187"/>
      <c r="F158" s="187"/>
      <c r="G158" s="187"/>
      <c r="H158" s="187"/>
      <c r="I158" s="187"/>
      <c r="J158" s="187"/>
      <c r="K158" s="187"/>
      <c r="Q158" s="90"/>
      <c r="R158" s="90"/>
      <c r="S158" s="90"/>
      <c r="T158" s="90"/>
      <c r="U158" s="90"/>
      <c r="V158" s="90"/>
      <c r="W158" s="90"/>
      <c r="X158" s="90"/>
      <c r="Y158" s="90"/>
    </row>
    <row r="159" spans="1:25" s="188" customFormat="1">
      <c r="A159" s="187"/>
      <c r="B159" s="187"/>
      <c r="C159" s="187"/>
      <c r="D159" s="187"/>
      <c r="E159" s="187"/>
      <c r="F159" s="187"/>
      <c r="G159" s="187"/>
      <c r="H159" s="187"/>
      <c r="I159" s="187"/>
      <c r="J159" s="187"/>
      <c r="K159" s="187"/>
      <c r="Q159" s="90"/>
      <c r="R159" s="90"/>
      <c r="S159" s="90"/>
      <c r="T159" s="90"/>
      <c r="U159" s="90"/>
      <c r="V159" s="90"/>
      <c r="W159" s="90"/>
      <c r="X159" s="90"/>
      <c r="Y159" s="90"/>
    </row>
    <row r="160" spans="1:25" s="188" customFormat="1">
      <c r="A160" s="187"/>
      <c r="B160" s="187"/>
      <c r="C160" s="187"/>
      <c r="D160" s="187"/>
      <c r="E160" s="187"/>
      <c r="F160" s="187"/>
      <c r="G160" s="187"/>
      <c r="H160" s="187"/>
      <c r="I160" s="187"/>
      <c r="J160" s="187"/>
      <c r="K160" s="187"/>
      <c r="Q160" s="90"/>
      <c r="R160" s="90"/>
      <c r="S160" s="90"/>
      <c r="T160" s="90"/>
      <c r="U160" s="90"/>
      <c r="V160" s="90"/>
      <c r="W160" s="90"/>
      <c r="X160" s="90"/>
      <c r="Y160" s="90"/>
    </row>
    <row r="161" spans="1:25" s="188" customFormat="1">
      <c r="A161" s="187"/>
      <c r="B161" s="187"/>
      <c r="C161" s="187"/>
      <c r="D161" s="187"/>
      <c r="E161" s="187"/>
      <c r="F161" s="187"/>
      <c r="G161" s="187"/>
      <c r="H161" s="187"/>
      <c r="I161" s="187"/>
      <c r="J161" s="187"/>
      <c r="K161" s="187"/>
      <c r="Q161" s="90"/>
      <c r="R161" s="90"/>
      <c r="S161" s="90"/>
      <c r="T161" s="90"/>
      <c r="U161" s="90"/>
      <c r="V161" s="90"/>
      <c r="W161" s="90"/>
      <c r="X161" s="90"/>
      <c r="Y161" s="90"/>
    </row>
    <row r="162" spans="1:25" s="188" customFormat="1">
      <c r="A162" s="187"/>
      <c r="B162" s="187"/>
      <c r="C162" s="187"/>
      <c r="D162" s="187"/>
      <c r="E162" s="187"/>
      <c r="F162" s="187"/>
      <c r="G162" s="187"/>
      <c r="H162" s="187"/>
      <c r="I162" s="187"/>
      <c r="J162" s="187"/>
      <c r="K162" s="187"/>
      <c r="Q162" s="90"/>
      <c r="R162" s="90"/>
      <c r="S162" s="90"/>
      <c r="T162" s="90"/>
      <c r="U162" s="90"/>
      <c r="V162" s="90"/>
      <c r="W162" s="90"/>
      <c r="X162" s="90"/>
      <c r="Y162" s="90"/>
    </row>
    <row r="163" spans="1:25" s="188" customFormat="1">
      <c r="A163" s="187"/>
      <c r="B163" s="187"/>
      <c r="C163" s="187"/>
      <c r="D163" s="187"/>
      <c r="E163" s="187"/>
      <c r="F163" s="187"/>
      <c r="G163" s="187"/>
      <c r="H163" s="187"/>
      <c r="I163" s="187"/>
      <c r="J163" s="187"/>
      <c r="K163" s="187"/>
      <c r="Q163" s="90"/>
      <c r="R163" s="90"/>
      <c r="S163" s="90"/>
      <c r="T163" s="90"/>
      <c r="U163" s="90"/>
      <c r="V163" s="90"/>
      <c r="W163" s="90"/>
      <c r="X163" s="90"/>
      <c r="Y163" s="90"/>
    </row>
    <row r="164" spans="1:25" s="188" customFormat="1">
      <c r="A164" s="187"/>
      <c r="B164" s="187"/>
      <c r="C164" s="187"/>
      <c r="D164" s="187"/>
      <c r="E164" s="187"/>
      <c r="F164" s="187"/>
      <c r="G164" s="187"/>
      <c r="H164" s="187"/>
      <c r="I164" s="187"/>
      <c r="J164" s="187"/>
      <c r="K164" s="187"/>
      <c r="Q164" s="90"/>
      <c r="R164" s="90"/>
      <c r="S164" s="90"/>
      <c r="T164" s="90"/>
      <c r="U164" s="90"/>
      <c r="V164" s="90"/>
      <c r="W164" s="90"/>
      <c r="X164" s="90"/>
      <c r="Y164" s="90"/>
    </row>
    <row r="165" spans="1:25" s="188" customFormat="1">
      <c r="A165" s="187"/>
      <c r="B165" s="187"/>
      <c r="C165" s="187"/>
      <c r="D165" s="187"/>
      <c r="E165" s="187"/>
      <c r="F165" s="187"/>
      <c r="G165" s="187"/>
      <c r="H165" s="187"/>
      <c r="I165" s="187"/>
      <c r="J165" s="187"/>
      <c r="K165" s="187"/>
      <c r="Q165" s="90"/>
      <c r="R165" s="90"/>
      <c r="S165" s="90"/>
      <c r="T165" s="90"/>
      <c r="U165" s="90"/>
      <c r="V165" s="90"/>
      <c r="W165" s="90"/>
      <c r="X165" s="90"/>
      <c r="Y165" s="90"/>
    </row>
    <row r="166" spans="1:25" s="188" customFormat="1">
      <c r="A166" s="187"/>
      <c r="B166" s="187"/>
      <c r="C166" s="187"/>
      <c r="D166" s="187"/>
      <c r="E166" s="187"/>
      <c r="F166" s="187"/>
      <c r="G166" s="187"/>
      <c r="H166" s="187"/>
      <c r="I166" s="187"/>
      <c r="J166" s="187"/>
      <c r="K166" s="187"/>
      <c r="Q166" s="90"/>
      <c r="R166" s="90"/>
      <c r="S166" s="90"/>
      <c r="T166" s="90"/>
      <c r="U166" s="90"/>
      <c r="V166" s="90"/>
      <c r="W166" s="90"/>
      <c r="X166" s="90"/>
      <c r="Y166" s="90"/>
    </row>
    <row r="167" spans="1:25" s="188" customFormat="1">
      <c r="A167" s="187"/>
      <c r="B167" s="187"/>
      <c r="C167" s="187"/>
      <c r="D167" s="187"/>
      <c r="E167" s="187"/>
      <c r="F167" s="187"/>
      <c r="G167" s="187"/>
      <c r="H167" s="187"/>
      <c r="I167" s="187"/>
      <c r="J167" s="187"/>
      <c r="K167" s="187"/>
      <c r="Q167" s="90"/>
      <c r="R167" s="90"/>
      <c r="S167" s="90"/>
      <c r="T167" s="90"/>
      <c r="U167" s="90"/>
      <c r="V167" s="90"/>
      <c r="W167" s="90"/>
      <c r="X167" s="90"/>
      <c r="Y167" s="90"/>
    </row>
    <row r="168" spans="1:25" s="188" customFormat="1">
      <c r="A168" s="187"/>
      <c r="B168" s="187"/>
      <c r="C168" s="187"/>
      <c r="D168" s="187"/>
      <c r="E168" s="187"/>
      <c r="F168" s="187"/>
      <c r="G168" s="187"/>
      <c r="H168" s="187"/>
      <c r="I168" s="187"/>
      <c r="J168" s="187"/>
      <c r="K168" s="187"/>
      <c r="Q168" s="90"/>
      <c r="R168" s="90"/>
      <c r="S168" s="90"/>
      <c r="T168" s="90"/>
      <c r="U168" s="90"/>
      <c r="V168" s="90"/>
      <c r="W168" s="90"/>
      <c r="X168" s="90"/>
      <c r="Y168" s="90"/>
    </row>
    <row r="169" spans="1:25" s="188" customFormat="1">
      <c r="A169" s="187"/>
      <c r="B169" s="187"/>
      <c r="C169" s="187"/>
      <c r="D169" s="187"/>
      <c r="E169" s="187"/>
      <c r="F169" s="187"/>
      <c r="G169" s="187"/>
      <c r="H169" s="187"/>
      <c r="I169" s="187"/>
      <c r="J169" s="187"/>
      <c r="K169" s="187"/>
      <c r="Q169" s="90"/>
      <c r="R169" s="90"/>
      <c r="S169" s="90"/>
      <c r="T169" s="90"/>
      <c r="U169" s="90"/>
      <c r="V169" s="90"/>
      <c r="W169" s="90"/>
      <c r="X169" s="90"/>
      <c r="Y169" s="90"/>
    </row>
    <row r="170" spans="1:25" s="188" customFormat="1">
      <c r="A170" s="187"/>
      <c r="B170" s="187"/>
      <c r="C170" s="187"/>
      <c r="D170" s="187"/>
      <c r="E170" s="187"/>
      <c r="F170" s="187"/>
      <c r="G170" s="187"/>
      <c r="H170" s="187"/>
      <c r="I170" s="187"/>
      <c r="J170" s="187"/>
      <c r="K170" s="187"/>
      <c r="Q170" s="90"/>
      <c r="R170" s="90"/>
      <c r="S170" s="90"/>
      <c r="T170" s="90"/>
      <c r="U170" s="90"/>
      <c r="V170" s="90"/>
      <c r="W170" s="90"/>
      <c r="X170" s="90"/>
      <c r="Y170" s="90"/>
    </row>
    <row r="171" spans="1:25" s="188" customFormat="1">
      <c r="A171" s="187"/>
      <c r="B171" s="187"/>
      <c r="C171" s="187"/>
      <c r="D171" s="187"/>
      <c r="E171" s="187"/>
      <c r="F171" s="187"/>
      <c r="G171" s="187"/>
      <c r="H171" s="187"/>
      <c r="I171" s="187"/>
      <c r="J171" s="187"/>
      <c r="K171" s="187"/>
      <c r="Q171" s="90"/>
      <c r="R171" s="90"/>
      <c r="S171" s="90"/>
      <c r="T171" s="90"/>
      <c r="U171" s="90"/>
      <c r="V171" s="90"/>
      <c r="W171" s="90"/>
      <c r="X171" s="90"/>
      <c r="Y171" s="90"/>
    </row>
    <row r="172" spans="1:25" s="188" customFormat="1">
      <c r="A172" s="187"/>
      <c r="B172" s="187"/>
      <c r="C172" s="187"/>
      <c r="D172" s="187"/>
      <c r="E172" s="187"/>
      <c r="F172" s="187"/>
      <c r="G172" s="187"/>
      <c r="H172" s="187"/>
      <c r="I172" s="187"/>
      <c r="J172" s="187"/>
      <c r="K172" s="187"/>
      <c r="Q172" s="90"/>
      <c r="R172" s="90"/>
      <c r="S172" s="90"/>
      <c r="T172" s="90"/>
      <c r="U172" s="90"/>
      <c r="V172" s="90"/>
      <c r="W172" s="90"/>
      <c r="X172" s="90"/>
      <c r="Y172" s="90"/>
    </row>
    <row r="173" spans="1:25" s="188" customFormat="1">
      <c r="A173" s="187"/>
      <c r="B173" s="187"/>
      <c r="C173" s="187"/>
      <c r="D173" s="187"/>
      <c r="E173" s="187"/>
      <c r="F173" s="187"/>
      <c r="G173" s="187"/>
      <c r="H173" s="187"/>
      <c r="I173" s="187"/>
      <c r="J173" s="187"/>
      <c r="K173" s="187"/>
      <c r="Q173" s="90"/>
      <c r="R173" s="90"/>
      <c r="S173" s="90"/>
      <c r="T173" s="90"/>
      <c r="U173" s="90"/>
      <c r="V173" s="90"/>
      <c r="W173" s="90"/>
      <c r="X173" s="90"/>
      <c r="Y173" s="90"/>
    </row>
    <row r="174" spans="1:25" s="188" customFormat="1">
      <c r="A174" s="187"/>
      <c r="B174" s="187"/>
      <c r="C174" s="187"/>
      <c r="D174" s="187"/>
      <c r="E174" s="187"/>
      <c r="F174" s="187"/>
      <c r="G174" s="187"/>
      <c r="H174" s="187"/>
      <c r="I174" s="187"/>
      <c r="J174" s="187"/>
      <c r="K174" s="187"/>
      <c r="Q174" s="90"/>
      <c r="R174" s="90"/>
      <c r="S174" s="90"/>
      <c r="T174" s="90"/>
      <c r="U174" s="90"/>
      <c r="V174" s="90"/>
      <c r="W174" s="90"/>
      <c r="X174" s="90"/>
      <c r="Y174" s="90"/>
    </row>
    <row r="175" spans="1:25" s="188" customFormat="1">
      <c r="A175" s="187"/>
      <c r="B175" s="187"/>
      <c r="C175" s="187"/>
      <c r="D175" s="187"/>
      <c r="E175" s="187"/>
      <c r="F175" s="187"/>
      <c r="G175" s="187"/>
      <c r="H175" s="187"/>
      <c r="I175" s="187"/>
      <c r="J175" s="187"/>
      <c r="K175" s="187"/>
      <c r="Q175" s="90"/>
      <c r="R175" s="90"/>
      <c r="S175" s="90"/>
      <c r="T175" s="90"/>
      <c r="U175" s="90"/>
      <c r="V175" s="90"/>
      <c r="W175" s="90"/>
      <c r="X175" s="90"/>
      <c r="Y175" s="90"/>
    </row>
    <row r="176" spans="1:25" s="188" customFormat="1">
      <c r="A176" s="187"/>
      <c r="B176" s="187"/>
      <c r="C176" s="187"/>
      <c r="D176" s="187"/>
      <c r="E176" s="187"/>
      <c r="F176" s="187"/>
      <c r="G176" s="187"/>
      <c r="H176" s="187"/>
      <c r="I176" s="187"/>
      <c r="J176" s="187"/>
      <c r="K176" s="187"/>
      <c r="Q176" s="90"/>
      <c r="R176" s="90"/>
      <c r="S176" s="90"/>
      <c r="T176" s="90"/>
      <c r="U176" s="90"/>
      <c r="V176" s="90"/>
      <c r="W176" s="90"/>
      <c r="X176" s="90"/>
      <c r="Y176" s="90"/>
    </row>
    <row r="177" spans="1:25" s="188" customFormat="1">
      <c r="A177" s="187"/>
      <c r="B177" s="187"/>
      <c r="C177" s="187"/>
      <c r="D177" s="187"/>
      <c r="E177" s="187"/>
      <c r="F177" s="187"/>
      <c r="G177" s="187"/>
      <c r="H177" s="187"/>
      <c r="I177" s="187"/>
      <c r="J177" s="187"/>
      <c r="K177" s="187"/>
      <c r="Q177" s="90"/>
      <c r="R177" s="90"/>
      <c r="S177" s="90"/>
      <c r="T177" s="90"/>
      <c r="U177" s="90"/>
      <c r="V177" s="90"/>
      <c r="W177" s="90"/>
      <c r="X177" s="90"/>
      <c r="Y177" s="90"/>
    </row>
    <row r="178" spans="1:25" s="188" customFormat="1">
      <c r="A178" s="187"/>
      <c r="B178" s="187"/>
      <c r="C178" s="187"/>
      <c r="D178" s="187"/>
      <c r="E178" s="187"/>
      <c r="F178" s="187"/>
      <c r="G178" s="187"/>
      <c r="H178" s="187"/>
      <c r="I178" s="187"/>
      <c r="J178" s="187"/>
      <c r="K178" s="187"/>
      <c r="Q178" s="90"/>
      <c r="R178" s="90"/>
      <c r="S178" s="90"/>
      <c r="T178" s="90"/>
      <c r="U178" s="90"/>
      <c r="V178" s="90"/>
      <c r="W178" s="90"/>
      <c r="X178" s="90"/>
      <c r="Y178" s="90"/>
    </row>
    <row r="179" spans="1:25" s="188" customFormat="1">
      <c r="A179" s="187"/>
      <c r="B179" s="187"/>
      <c r="C179" s="187"/>
      <c r="D179" s="187"/>
      <c r="E179" s="187"/>
      <c r="F179" s="187"/>
      <c r="G179" s="187"/>
      <c r="H179" s="187"/>
      <c r="I179" s="187"/>
      <c r="J179" s="187"/>
      <c r="K179" s="187"/>
      <c r="Q179" s="90"/>
      <c r="R179" s="90"/>
      <c r="S179" s="90"/>
      <c r="T179" s="90"/>
      <c r="U179" s="90"/>
      <c r="V179" s="90"/>
      <c r="W179" s="90"/>
      <c r="X179" s="90"/>
      <c r="Y179" s="90"/>
    </row>
    <row r="180" spans="1:25" s="188" customFormat="1">
      <c r="A180" s="187"/>
      <c r="B180" s="187"/>
      <c r="C180" s="187"/>
      <c r="D180" s="187"/>
      <c r="E180" s="187"/>
      <c r="F180" s="187"/>
      <c r="G180" s="187"/>
      <c r="H180" s="187"/>
      <c r="I180" s="187"/>
      <c r="J180" s="187"/>
      <c r="K180" s="187"/>
      <c r="Q180" s="90"/>
      <c r="R180" s="90"/>
      <c r="S180" s="90"/>
      <c r="T180" s="90"/>
      <c r="U180" s="90"/>
      <c r="V180" s="90"/>
      <c r="W180" s="90"/>
      <c r="X180" s="90"/>
      <c r="Y180" s="90"/>
    </row>
    <row r="181" spans="1:25" s="188" customFormat="1">
      <c r="A181" s="187"/>
      <c r="B181" s="187"/>
      <c r="C181" s="187"/>
      <c r="D181" s="187"/>
      <c r="E181" s="187"/>
      <c r="F181" s="187"/>
      <c r="G181" s="187"/>
      <c r="H181" s="187"/>
      <c r="I181" s="187"/>
      <c r="J181" s="187"/>
      <c r="K181" s="187"/>
      <c r="Q181" s="90"/>
      <c r="R181" s="90"/>
      <c r="S181" s="90"/>
      <c r="T181" s="90"/>
      <c r="U181" s="90"/>
      <c r="V181" s="90"/>
      <c r="W181" s="90"/>
      <c r="X181" s="90"/>
      <c r="Y181" s="90"/>
    </row>
    <row r="182" spans="1:25" s="188" customFormat="1">
      <c r="A182" s="187"/>
      <c r="B182" s="187"/>
      <c r="C182" s="187"/>
      <c r="D182" s="187"/>
      <c r="E182" s="187"/>
      <c r="F182" s="187"/>
      <c r="G182" s="187"/>
      <c r="H182" s="187"/>
      <c r="I182" s="187"/>
      <c r="J182" s="187"/>
      <c r="K182" s="187"/>
      <c r="Q182" s="90"/>
      <c r="R182" s="90"/>
      <c r="S182" s="90"/>
      <c r="T182" s="90"/>
      <c r="U182" s="90"/>
      <c r="V182" s="90"/>
      <c r="W182" s="90"/>
      <c r="X182" s="90"/>
      <c r="Y182" s="90"/>
    </row>
    <row r="183" spans="1:25" s="188" customFormat="1">
      <c r="A183" s="187"/>
      <c r="B183" s="187"/>
      <c r="C183" s="187"/>
      <c r="D183" s="187"/>
      <c r="E183" s="187"/>
      <c r="F183" s="187"/>
      <c r="G183" s="187"/>
      <c r="H183" s="187"/>
      <c r="I183" s="187"/>
      <c r="J183" s="187"/>
      <c r="K183" s="187"/>
      <c r="Q183" s="90"/>
      <c r="R183" s="90"/>
      <c r="S183" s="90"/>
      <c r="T183" s="90"/>
      <c r="U183" s="90"/>
      <c r="V183" s="90"/>
      <c r="W183" s="90"/>
      <c r="X183" s="90"/>
      <c r="Y183" s="90"/>
    </row>
    <row r="184" spans="1:25" s="188" customFormat="1">
      <c r="A184" s="187"/>
      <c r="B184" s="187"/>
      <c r="C184" s="187"/>
      <c r="D184" s="187"/>
      <c r="E184" s="187"/>
      <c r="F184" s="187"/>
      <c r="G184" s="187"/>
      <c r="H184" s="187"/>
      <c r="I184" s="187"/>
      <c r="J184" s="187"/>
      <c r="K184" s="187"/>
      <c r="Q184" s="90"/>
      <c r="R184" s="90"/>
      <c r="S184" s="90"/>
      <c r="T184" s="90"/>
      <c r="U184" s="90"/>
      <c r="V184" s="90"/>
      <c r="W184" s="90"/>
      <c r="X184" s="90"/>
      <c r="Y184" s="90"/>
    </row>
    <row r="185" spans="1:25" s="188" customFormat="1">
      <c r="A185" s="187"/>
      <c r="B185" s="187"/>
      <c r="C185" s="187"/>
      <c r="D185" s="187"/>
      <c r="E185" s="187"/>
      <c r="F185" s="187"/>
      <c r="G185" s="187"/>
      <c r="H185" s="187"/>
      <c r="I185" s="187"/>
      <c r="J185" s="187"/>
      <c r="K185" s="187"/>
      <c r="Q185" s="90"/>
      <c r="R185" s="90"/>
      <c r="S185" s="90"/>
      <c r="T185" s="90"/>
      <c r="U185" s="90"/>
      <c r="V185" s="90"/>
      <c r="W185" s="90"/>
      <c r="X185" s="90"/>
      <c r="Y185" s="90"/>
    </row>
    <row r="186" spans="1:25" s="188" customFormat="1">
      <c r="A186" s="187"/>
      <c r="B186" s="187"/>
      <c r="C186" s="187"/>
      <c r="D186" s="187"/>
      <c r="E186" s="187"/>
      <c r="F186" s="187"/>
      <c r="G186" s="187"/>
      <c r="H186" s="187"/>
      <c r="I186" s="187"/>
      <c r="J186" s="187"/>
      <c r="K186" s="187"/>
      <c r="Q186" s="90"/>
      <c r="R186" s="90"/>
      <c r="S186" s="90"/>
      <c r="T186" s="90"/>
      <c r="U186" s="90"/>
      <c r="V186" s="90"/>
      <c r="W186" s="90"/>
      <c r="X186" s="90"/>
      <c r="Y186" s="90"/>
    </row>
    <row r="187" spans="1:25" s="188" customFormat="1">
      <c r="A187" s="187"/>
      <c r="B187" s="187"/>
      <c r="C187" s="187"/>
      <c r="D187" s="187"/>
      <c r="E187" s="187"/>
      <c r="F187" s="187"/>
      <c r="G187" s="187"/>
      <c r="H187" s="187"/>
      <c r="I187" s="187"/>
      <c r="J187" s="187"/>
      <c r="K187" s="187"/>
      <c r="Q187" s="90"/>
      <c r="R187" s="90"/>
      <c r="S187" s="90"/>
      <c r="T187" s="90"/>
      <c r="U187" s="90"/>
      <c r="V187" s="90"/>
      <c r="W187" s="90"/>
      <c r="X187" s="90"/>
      <c r="Y187" s="90"/>
    </row>
    <row r="188" spans="1:25" s="188" customFormat="1">
      <c r="A188" s="187"/>
      <c r="B188" s="187"/>
      <c r="C188" s="187"/>
      <c r="D188" s="187"/>
      <c r="E188" s="187"/>
      <c r="F188" s="187"/>
      <c r="G188" s="187"/>
      <c r="H188" s="187"/>
      <c r="I188" s="187"/>
      <c r="J188" s="187"/>
      <c r="K188" s="187"/>
      <c r="Q188" s="90"/>
      <c r="R188" s="90"/>
      <c r="S188" s="90"/>
      <c r="T188" s="90"/>
      <c r="U188" s="90"/>
      <c r="V188" s="90"/>
      <c r="W188" s="90"/>
      <c r="X188" s="90"/>
      <c r="Y188" s="90"/>
    </row>
    <row r="189" spans="1:25" s="188" customFormat="1">
      <c r="A189" s="187"/>
      <c r="B189" s="187"/>
      <c r="C189" s="187"/>
      <c r="D189" s="187"/>
      <c r="E189" s="187"/>
      <c r="F189" s="187"/>
      <c r="G189" s="187"/>
      <c r="H189" s="187"/>
      <c r="I189" s="187"/>
      <c r="J189" s="187"/>
      <c r="K189" s="187"/>
      <c r="Q189" s="90"/>
      <c r="R189" s="90"/>
      <c r="S189" s="90"/>
      <c r="T189" s="90"/>
      <c r="U189" s="90"/>
      <c r="V189" s="90"/>
      <c r="W189" s="90"/>
      <c r="X189" s="90"/>
      <c r="Y189" s="90"/>
    </row>
    <row r="190" spans="1:25" s="188" customFormat="1">
      <c r="A190" s="187"/>
      <c r="B190" s="187"/>
      <c r="C190" s="187"/>
      <c r="D190" s="187"/>
      <c r="E190" s="187"/>
      <c r="F190" s="187"/>
      <c r="G190" s="187"/>
      <c r="H190" s="187"/>
      <c r="I190" s="187"/>
      <c r="J190" s="187"/>
      <c r="K190" s="187"/>
      <c r="Q190" s="90"/>
      <c r="R190" s="90"/>
      <c r="S190" s="90"/>
      <c r="T190" s="90"/>
      <c r="U190" s="90"/>
      <c r="V190" s="90"/>
      <c r="W190" s="90"/>
      <c r="X190" s="90"/>
      <c r="Y190" s="90"/>
    </row>
    <row r="191" spans="1:25" s="188" customFormat="1">
      <c r="A191" s="187"/>
      <c r="B191" s="187"/>
      <c r="C191" s="187"/>
      <c r="D191" s="187"/>
      <c r="E191" s="187"/>
      <c r="F191" s="187"/>
      <c r="G191" s="187"/>
      <c r="H191" s="187"/>
      <c r="I191" s="187"/>
      <c r="J191" s="187"/>
      <c r="K191" s="187"/>
      <c r="Q191" s="90"/>
      <c r="R191" s="90"/>
      <c r="S191" s="90"/>
      <c r="T191" s="90"/>
      <c r="U191" s="90"/>
      <c r="V191" s="90"/>
      <c r="W191" s="90"/>
      <c r="X191" s="90"/>
      <c r="Y191" s="90"/>
    </row>
    <row r="192" spans="1:25" s="188" customFormat="1">
      <c r="A192" s="187"/>
      <c r="B192" s="187"/>
      <c r="C192" s="187"/>
      <c r="D192" s="187"/>
      <c r="E192" s="187"/>
      <c r="F192" s="187"/>
      <c r="G192" s="187"/>
      <c r="H192" s="187"/>
      <c r="I192" s="187"/>
      <c r="J192" s="187"/>
      <c r="K192" s="187"/>
      <c r="Q192" s="90"/>
      <c r="R192" s="90"/>
      <c r="S192" s="90"/>
      <c r="T192" s="90"/>
      <c r="U192" s="90"/>
      <c r="V192" s="90"/>
      <c r="W192" s="90"/>
      <c r="X192" s="90"/>
      <c r="Y192" s="90"/>
    </row>
    <row r="193" spans="1:25" s="188" customFormat="1">
      <c r="A193" s="187"/>
      <c r="B193" s="187"/>
      <c r="C193" s="187"/>
      <c r="D193" s="187"/>
      <c r="E193" s="187"/>
      <c r="F193" s="187"/>
      <c r="G193" s="187"/>
      <c r="H193" s="187"/>
      <c r="I193" s="187"/>
      <c r="J193" s="187"/>
      <c r="K193" s="187"/>
      <c r="Q193" s="90"/>
      <c r="R193" s="90"/>
      <c r="S193" s="90"/>
      <c r="T193" s="90"/>
      <c r="U193" s="90"/>
      <c r="V193" s="90"/>
      <c r="W193" s="90"/>
      <c r="X193" s="90"/>
      <c r="Y193" s="90"/>
    </row>
    <row r="194" spans="1:25" s="188" customFormat="1">
      <c r="A194" s="187"/>
      <c r="B194" s="187"/>
      <c r="C194" s="187"/>
      <c r="D194" s="187"/>
      <c r="E194" s="187"/>
      <c r="F194" s="187"/>
      <c r="G194" s="187"/>
      <c r="H194" s="187"/>
      <c r="I194" s="187"/>
      <c r="J194" s="187"/>
      <c r="K194" s="187"/>
      <c r="Q194" s="90"/>
      <c r="R194" s="90"/>
      <c r="S194" s="90"/>
      <c r="T194" s="90"/>
      <c r="U194" s="90"/>
      <c r="V194" s="90"/>
      <c r="W194" s="90"/>
      <c r="X194" s="90"/>
      <c r="Y194" s="90"/>
    </row>
    <row r="195" spans="1:25" s="188" customFormat="1">
      <c r="A195" s="187"/>
      <c r="B195" s="187"/>
      <c r="C195" s="187"/>
      <c r="D195" s="187"/>
      <c r="E195" s="187"/>
      <c r="F195" s="187"/>
      <c r="G195" s="187"/>
      <c r="H195" s="187"/>
      <c r="I195" s="187"/>
      <c r="J195" s="187"/>
      <c r="K195" s="187"/>
      <c r="Q195" s="90"/>
      <c r="R195" s="90"/>
      <c r="S195" s="90"/>
      <c r="T195" s="90"/>
      <c r="U195" s="90"/>
      <c r="V195" s="90"/>
      <c r="W195" s="90"/>
      <c r="X195" s="90"/>
      <c r="Y195" s="90"/>
    </row>
    <row r="196" spans="1:25" s="188" customFormat="1">
      <c r="A196" s="187"/>
      <c r="B196" s="187"/>
      <c r="C196" s="187"/>
      <c r="D196" s="187"/>
      <c r="E196" s="187"/>
      <c r="F196" s="187"/>
      <c r="G196" s="187"/>
      <c r="H196" s="187"/>
      <c r="I196" s="187"/>
      <c r="J196" s="187"/>
      <c r="K196" s="187"/>
      <c r="Q196" s="90"/>
      <c r="R196" s="90"/>
      <c r="S196" s="90"/>
      <c r="T196" s="90"/>
      <c r="U196" s="90"/>
      <c r="V196" s="90"/>
      <c r="W196" s="90"/>
      <c r="X196" s="90"/>
      <c r="Y196" s="90"/>
    </row>
    <row r="197" spans="1:25" s="188" customFormat="1">
      <c r="A197" s="187"/>
      <c r="B197" s="187"/>
      <c r="C197" s="187"/>
      <c r="D197" s="187"/>
      <c r="E197" s="187"/>
      <c r="F197" s="187"/>
      <c r="G197" s="187"/>
      <c r="H197" s="187"/>
      <c r="I197" s="187"/>
      <c r="J197" s="187"/>
      <c r="K197" s="187"/>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pageSetUpPr fitToPage="1"/>
  </sheetPr>
  <dimension ref="A1:F528"/>
  <sheetViews>
    <sheetView topLeftCell="A516" zoomScaleNormal="100" workbookViewId="0">
      <selection activeCell="A528" sqref="A528"/>
    </sheetView>
  </sheetViews>
  <sheetFormatPr baseColWidth="10" defaultColWidth="9.140625" defaultRowHeight="12.75"/>
  <cols>
    <col min="1" max="1" width="30.7109375" style="166" customWidth="1"/>
    <col min="2" max="2" width="30.140625" style="166" customWidth="1"/>
    <col min="3" max="3" width="52.85546875" style="167" customWidth="1"/>
    <col min="4" max="4" width="17.140625" style="168" customWidth="1"/>
    <col min="5" max="5" width="15.42578125" style="167" customWidth="1"/>
    <col min="6" max="6" width="25.7109375" style="167" customWidth="1"/>
    <col min="7" max="16384" width="9.140625" style="152"/>
  </cols>
  <sheetData>
    <row r="1" spans="1:6" s="150" customFormat="1">
      <c r="A1" s="491" t="s">
        <v>3090</v>
      </c>
      <c r="B1" s="492" t="s">
        <v>1991</v>
      </c>
      <c r="C1" s="493" t="s">
        <v>1992</v>
      </c>
      <c r="D1" s="493" t="s">
        <v>1993</v>
      </c>
      <c r="E1" s="494" t="s">
        <v>1995</v>
      </c>
      <c r="F1" s="495" t="s">
        <v>3091</v>
      </c>
    </row>
    <row r="2" spans="1:6" ht="20.100000000000001" customHeight="1">
      <c r="A2" s="537" t="s">
        <v>2675</v>
      </c>
      <c r="B2" s="538" t="s">
        <v>3092</v>
      </c>
      <c r="C2" s="450" t="s">
        <v>3093</v>
      </c>
      <c r="D2" s="451" t="s">
        <v>3094</v>
      </c>
      <c r="E2" s="452">
        <v>944</v>
      </c>
      <c r="F2" s="458" t="s">
        <v>3095</v>
      </c>
    </row>
    <row r="3" spans="1:6">
      <c r="A3" s="537" t="s">
        <v>2675</v>
      </c>
      <c r="B3" s="538" t="s">
        <v>3092</v>
      </c>
      <c r="C3" s="450" t="s">
        <v>3096</v>
      </c>
      <c r="D3" s="451" t="s">
        <v>3094</v>
      </c>
      <c r="E3" s="452">
        <v>590</v>
      </c>
      <c r="F3" s="458" t="s">
        <v>3095</v>
      </c>
    </row>
    <row r="4" spans="1:6" ht="24">
      <c r="A4" s="539" t="s">
        <v>1999</v>
      </c>
      <c r="B4" s="540" t="s">
        <v>3097</v>
      </c>
      <c r="C4" s="540" t="s">
        <v>2071</v>
      </c>
      <c r="D4" s="541" t="s">
        <v>3094</v>
      </c>
      <c r="E4" s="542">
        <v>5000.5</v>
      </c>
      <c r="F4" s="459" t="s">
        <v>3098</v>
      </c>
    </row>
    <row r="5" spans="1:6" ht="24">
      <c r="A5" s="539" t="s">
        <v>1999</v>
      </c>
      <c r="B5" s="540" t="s">
        <v>3097</v>
      </c>
      <c r="C5" s="540" t="s">
        <v>2070</v>
      </c>
      <c r="D5" s="541" t="s">
        <v>3094</v>
      </c>
      <c r="E5" s="542">
        <v>10133.5</v>
      </c>
      <c r="F5" s="459" t="s">
        <v>3098</v>
      </c>
    </row>
    <row r="6" spans="1:6" ht="24">
      <c r="A6" s="539" t="s">
        <v>1999</v>
      </c>
      <c r="B6" s="540" t="s">
        <v>3097</v>
      </c>
      <c r="C6" s="540" t="s">
        <v>2034</v>
      </c>
      <c r="D6" s="541" t="s">
        <v>3094</v>
      </c>
      <c r="E6" s="542">
        <v>25488</v>
      </c>
      <c r="F6" s="459" t="s">
        <v>3098</v>
      </c>
    </row>
    <row r="7" spans="1:6" ht="24">
      <c r="A7" s="539" t="s">
        <v>1999</v>
      </c>
      <c r="B7" s="540" t="s">
        <v>3097</v>
      </c>
      <c r="C7" s="540" t="s">
        <v>2057</v>
      </c>
      <c r="D7" s="541" t="s">
        <v>3094</v>
      </c>
      <c r="E7" s="542">
        <v>61419</v>
      </c>
      <c r="F7" s="459" t="s">
        <v>3098</v>
      </c>
    </row>
    <row r="8" spans="1:6" ht="21.95" customHeight="1">
      <c r="A8" s="539" t="s">
        <v>1999</v>
      </c>
      <c r="B8" s="540" t="s">
        <v>3097</v>
      </c>
      <c r="C8" s="540" t="s">
        <v>2038</v>
      </c>
      <c r="D8" s="541" t="s">
        <v>3094</v>
      </c>
      <c r="E8" s="542">
        <v>33435.300000000003</v>
      </c>
      <c r="F8" s="459" t="s">
        <v>3098</v>
      </c>
    </row>
    <row r="9" spans="1:6" ht="17.100000000000001" customHeight="1">
      <c r="A9" s="539" t="s">
        <v>1999</v>
      </c>
      <c r="B9" s="540" t="s">
        <v>3097</v>
      </c>
      <c r="C9" s="540" t="s">
        <v>2008</v>
      </c>
      <c r="D9" s="541" t="s">
        <v>3094</v>
      </c>
      <c r="E9" s="542">
        <v>9410.5</v>
      </c>
      <c r="F9" s="459" t="s">
        <v>3098</v>
      </c>
    </row>
    <row r="10" spans="1:6" ht="18.95" customHeight="1">
      <c r="A10" s="539" t="s">
        <v>1999</v>
      </c>
      <c r="B10" s="540" t="s">
        <v>3097</v>
      </c>
      <c r="C10" s="540" t="s">
        <v>3099</v>
      </c>
      <c r="D10" s="541" t="s">
        <v>3094</v>
      </c>
      <c r="E10" s="542">
        <v>5929.5</v>
      </c>
      <c r="F10" s="459" t="s">
        <v>3098</v>
      </c>
    </row>
    <row r="11" spans="1:6" ht="17.100000000000001" customHeight="1">
      <c r="A11" s="539" t="s">
        <v>1999</v>
      </c>
      <c r="B11" s="540" t="s">
        <v>3097</v>
      </c>
      <c r="C11" s="540" t="s">
        <v>2009</v>
      </c>
      <c r="D11" s="541" t="s">
        <v>3094</v>
      </c>
      <c r="E11" s="542">
        <v>65844</v>
      </c>
      <c r="F11" s="459" t="s">
        <v>3098</v>
      </c>
    </row>
    <row r="12" spans="1:6" ht="18" customHeight="1">
      <c r="A12" s="539" t="s">
        <v>1999</v>
      </c>
      <c r="B12" s="540" t="s">
        <v>3097</v>
      </c>
      <c r="C12" s="540" t="s">
        <v>2056</v>
      </c>
      <c r="D12" s="541" t="s">
        <v>3094</v>
      </c>
      <c r="E12" s="542">
        <v>29393.8</v>
      </c>
      <c r="F12" s="459" t="s">
        <v>3098</v>
      </c>
    </row>
    <row r="13" spans="1:6" ht="18" customHeight="1">
      <c r="A13" s="539" t="s">
        <v>1999</v>
      </c>
      <c r="B13" s="540" t="s">
        <v>3097</v>
      </c>
      <c r="C13" s="540" t="s">
        <v>2033</v>
      </c>
      <c r="D13" s="541" t="s">
        <v>3094</v>
      </c>
      <c r="E13" s="542">
        <v>27193.1</v>
      </c>
      <c r="F13" s="459" t="s">
        <v>3098</v>
      </c>
    </row>
    <row r="14" spans="1:6" ht="24">
      <c r="A14" s="539" t="s">
        <v>1999</v>
      </c>
      <c r="B14" s="540" t="s">
        <v>3097</v>
      </c>
      <c r="C14" s="540" t="s">
        <v>2050</v>
      </c>
      <c r="D14" s="541" t="s">
        <v>3094</v>
      </c>
      <c r="E14" s="542">
        <v>50380.1</v>
      </c>
      <c r="F14" s="459" t="s">
        <v>3098</v>
      </c>
    </row>
    <row r="15" spans="1:6" ht="24">
      <c r="A15" s="539" t="s">
        <v>1999</v>
      </c>
      <c r="B15" s="540" t="s">
        <v>3097</v>
      </c>
      <c r="C15" s="540" t="s">
        <v>3100</v>
      </c>
      <c r="D15" s="541" t="s">
        <v>3094</v>
      </c>
      <c r="E15" s="542">
        <v>29323</v>
      </c>
      <c r="F15" s="459" t="s">
        <v>3098</v>
      </c>
    </row>
    <row r="16" spans="1:6" ht="24">
      <c r="A16" s="539" t="s">
        <v>1999</v>
      </c>
      <c r="B16" s="540" t="s">
        <v>3097</v>
      </c>
      <c r="C16" s="540" t="s">
        <v>2062</v>
      </c>
      <c r="D16" s="541" t="s">
        <v>3094</v>
      </c>
      <c r="E16" s="542">
        <v>32833.5</v>
      </c>
      <c r="F16" s="459" t="s">
        <v>3098</v>
      </c>
    </row>
    <row r="17" spans="1:6" ht="24">
      <c r="A17" s="539" t="s">
        <v>1999</v>
      </c>
      <c r="B17" s="540" t="s">
        <v>3097</v>
      </c>
      <c r="C17" s="540" t="s">
        <v>2055</v>
      </c>
      <c r="D17" s="541" t="s">
        <v>3094</v>
      </c>
      <c r="E17" s="542">
        <v>12537.5</v>
      </c>
      <c r="F17" s="459" t="s">
        <v>3098</v>
      </c>
    </row>
    <row r="18" spans="1:6" ht="24">
      <c r="A18" s="539" t="s">
        <v>1999</v>
      </c>
      <c r="B18" s="540" t="s">
        <v>3097</v>
      </c>
      <c r="C18" s="540" t="s">
        <v>2000</v>
      </c>
      <c r="D18" s="541" t="s">
        <v>3094</v>
      </c>
      <c r="E18" s="542">
        <v>12626</v>
      </c>
      <c r="F18" s="459" t="s">
        <v>3098</v>
      </c>
    </row>
    <row r="19" spans="1:6" ht="24">
      <c r="A19" s="539" t="s">
        <v>1999</v>
      </c>
      <c r="B19" s="540" t="s">
        <v>3097</v>
      </c>
      <c r="C19" s="540" t="s">
        <v>2049</v>
      </c>
      <c r="D19" s="541" t="s">
        <v>3094</v>
      </c>
      <c r="E19" s="542">
        <v>95892.7</v>
      </c>
      <c r="F19" s="459" t="s">
        <v>3098</v>
      </c>
    </row>
    <row r="20" spans="1:6" ht="22.5" customHeight="1">
      <c r="A20" s="539" t="s">
        <v>1999</v>
      </c>
      <c r="B20" s="540" t="s">
        <v>3097</v>
      </c>
      <c r="C20" s="540" t="s">
        <v>2017</v>
      </c>
      <c r="D20" s="541" t="s">
        <v>3094</v>
      </c>
      <c r="E20" s="542">
        <v>19706</v>
      </c>
      <c r="F20" s="459" t="s">
        <v>3098</v>
      </c>
    </row>
    <row r="21" spans="1:6" ht="22.5" customHeight="1">
      <c r="A21" s="539" t="s">
        <v>1999</v>
      </c>
      <c r="B21" s="540" t="s">
        <v>3097</v>
      </c>
      <c r="C21" s="540" t="s">
        <v>2053</v>
      </c>
      <c r="D21" s="541" t="s">
        <v>3094</v>
      </c>
      <c r="E21" s="542">
        <v>30975</v>
      </c>
      <c r="F21" s="459" t="s">
        <v>3098</v>
      </c>
    </row>
    <row r="22" spans="1:6">
      <c r="A22" s="539" t="s">
        <v>1999</v>
      </c>
      <c r="B22" s="540" t="s">
        <v>3097</v>
      </c>
      <c r="C22" s="540" t="s">
        <v>2063</v>
      </c>
      <c r="D22" s="541" t="s">
        <v>3094</v>
      </c>
      <c r="E22" s="542">
        <v>15251.5</v>
      </c>
      <c r="F22" s="459" t="s">
        <v>3098</v>
      </c>
    </row>
    <row r="23" spans="1:6">
      <c r="A23" s="539" t="s">
        <v>1999</v>
      </c>
      <c r="B23" s="540" t="s">
        <v>3097</v>
      </c>
      <c r="C23" s="540" t="s">
        <v>2069</v>
      </c>
      <c r="D23" s="541" t="s">
        <v>3094</v>
      </c>
      <c r="E23" s="542">
        <v>24225.4</v>
      </c>
      <c r="F23" s="459" t="s">
        <v>3098</v>
      </c>
    </row>
    <row r="24" spans="1:6" ht="22.5" customHeight="1">
      <c r="A24" s="543" t="s">
        <v>2688</v>
      </c>
      <c r="B24" s="544" t="s">
        <v>3101</v>
      </c>
      <c r="C24" s="545" t="s">
        <v>3102</v>
      </c>
      <c r="D24" s="546" t="s">
        <v>3103</v>
      </c>
      <c r="E24" s="547">
        <v>1003</v>
      </c>
      <c r="F24" s="460" t="s">
        <v>3104</v>
      </c>
    </row>
    <row r="25" spans="1:6">
      <c r="A25" s="543" t="s">
        <v>2688</v>
      </c>
      <c r="B25" s="544" t="s">
        <v>3101</v>
      </c>
      <c r="C25" s="545" t="s">
        <v>3105</v>
      </c>
      <c r="D25" s="546" t="s">
        <v>3103</v>
      </c>
      <c r="E25" s="547">
        <v>1003</v>
      </c>
      <c r="F25" s="460" t="s">
        <v>3104</v>
      </c>
    </row>
    <row r="26" spans="1:6" ht="24" customHeight="1">
      <c r="A26" s="543" t="s">
        <v>2688</v>
      </c>
      <c r="B26" s="544" t="s">
        <v>3101</v>
      </c>
      <c r="C26" s="545" t="s">
        <v>3106</v>
      </c>
      <c r="D26" s="546" t="s">
        <v>3103</v>
      </c>
      <c r="E26" s="547">
        <v>3009</v>
      </c>
      <c r="F26" s="460" t="s">
        <v>3104</v>
      </c>
    </row>
    <row r="27" spans="1:6">
      <c r="A27" s="543" t="s">
        <v>2688</v>
      </c>
      <c r="B27" s="544" t="s">
        <v>3101</v>
      </c>
      <c r="C27" s="545" t="s">
        <v>3107</v>
      </c>
      <c r="D27" s="546" t="s">
        <v>3103</v>
      </c>
      <c r="E27" s="547">
        <v>1882.1</v>
      </c>
      <c r="F27" s="460" t="s">
        <v>3104</v>
      </c>
    </row>
    <row r="28" spans="1:6">
      <c r="A28" s="543" t="s">
        <v>2688</v>
      </c>
      <c r="B28" s="544" t="s">
        <v>3101</v>
      </c>
      <c r="C28" s="545" t="s">
        <v>3108</v>
      </c>
      <c r="D28" s="546" t="s">
        <v>3094</v>
      </c>
      <c r="E28" s="547">
        <v>83.78</v>
      </c>
      <c r="F28" s="460" t="s">
        <v>3104</v>
      </c>
    </row>
    <row r="29" spans="1:6">
      <c r="A29" s="543" t="s">
        <v>2688</v>
      </c>
      <c r="B29" s="544" t="s">
        <v>3101</v>
      </c>
      <c r="C29" s="545" t="s">
        <v>3109</v>
      </c>
      <c r="D29" s="546" t="s">
        <v>3094</v>
      </c>
      <c r="E29" s="547">
        <v>192.34</v>
      </c>
      <c r="F29" s="460" t="s">
        <v>3104</v>
      </c>
    </row>
    <row r="30" spans="1:6">
      <c r="A30" s="543" t="s">
        <v>2688</v>
      </c>
      <c r="B30" s="544" t="s">
        <v>3101</v>
      </c>
      <c r="C30" s="545" t="s">
        <v>3110</v>
      </c>
      <c r="D30" s="546" t="s">
        <v>3094</v>
      </c>
      <c r="E30" s="547">
        <v>421.26</v>
      </c>
      <c r="F30" s="460" t="s">
        <v>3104</v>
      </c>
    </row>
    <row r="31" spans="1:6">
      <c r="A31" s="548" t="s">
        <v>2031</v>
      </c>
      <c r="B31" s="549" t="s">
        <v>3111</v>
      </c>
      <c r="C31" s="550" t="s">
        <v>3112</v>
      </c>
      <c r="D31" s="551" t="s">
        <v>3094</v>
      </c>
      <c r="E31" s="552">
        <v>6500</v>
      </c>
      <c r="F31" s="461" t="s">
        <v>3113</v>
      </c>
    </row>
    <row r="32" spans="1:6">
      <c r="A32" s="548" t="s">
        <v>2031</v>
      </c>
      <c r="B32" s="549" t="s">
        <v>3111</v>
      </c>
      <c r="C32" s="550" t="s">
        <v>3114</v>
      </c>
      <c r="D32" s="551" t="s">
        <v>3094</v>
      </c>
      <c r="E32" s="552">
        <v>7265.26</v>
      </c>
      <c r="F32" s="461" t="s">
        <v>3113</v>
      </c>
    </row>
    <row r="33" spans="1:6">
      <c r="A33" s="548" t="s">
        <v>2031</v>
      </c>
      <c r="B33" s="549" t="s">
        <v>3111</v>
      </c>
      <c r="C33" s="550" t="s">
        <v>2043</v>
      </c>
      <c r="D33" s="551" t="s">
        <v>3094</v>
      </c>
      <c r="E33" s="552">
        <v>4675.2539999999999</v>
      </c>
      <c r="F33" s="461" t="s">
        <v>3113</v>
      </c>
    </row>
    <row r="34" spans="1:6">
      <c r="A34" s="548" t="s">
        <v>2031</v>
      </c>
      <c r="B34" s="549" t="s">
        <v>3111</v>
      </c>
      <c r="C34" s="550" t="s">
        <v>3115</v>
      </c>
      <c r="D34" s="551" t="s">
        <v>3094</v>
      </c>
      <c r="E34" s="552">
        <v>16785.5</v>
      </c>
      <c r="F34" s="461" t="s">
        <v>3113</v>
      </c>
    </row>
    <row r="35" spans="1:6">
      <c r="A35" s="548" t="s">
        <v>2031</v>
      </c>
      <c r="B35" s="549" t="s">
        <v>3111</v>
      </c>
      <c r="C35" s="550" t="s">
        <v>2032</v>
      </c>
      <c r="D35" s="551" t="s">
        <v>3094</v>
      </c>
      <c r="E35" s="552">
        <v>15163</v>
      </c>
      <c r="F35" s="461" t="s">
        <v>3113</v>
      </c>
    </row>
    <row r="36" spans="1:6" ht="24">
      <c r="A36" s="553" t="s">
        <v>2760</v>
      </c>
      <c r="B36" s="554" t="s">
        <v>3116</v>
      </c>
      <c r="C36" s="555" t="s">
        <v>3117</v>
      </c>
      <c r="D36" s="556" t="s">
        <v>3094</v>
      </c>
      <c r="E36" s="557">
        <v>2330.5</v>
      </c>
      <c r="F36" s="462" t="s">
        <v>3118</v>
      </c>
    </row>
    <row r="37" spans="1:6" ht="24">
      <c r="A37" s="553" t="s">
        <v>2760</v>
      </c>
      <c r="B37" s="554" t="s">
        <v>3116</v>
      </c>
      <c r="C37" s="555" t="s">
        <v>3119</v>
      </c>
      <c r="D37" s="556"/>
      <c r="E37" s="557">
        <v>1150</v>
      </c>
      <c r="F37" s="462" t="s">
        <v>3118</v>
      </c>
    </row>
    <row r="38" spans="1:6" ht="24">
      <c r="A38" s="553" t="s">
        <v>2760</v>
      </c>
      <c r="B38" s="554" t="s">
        <v>3116</v>
      </c>
      <c r="C38" s="555" t="s">
        <v>3120</v>
      </c>
      <c r="D38" s="556" t="s">
        <v>3094</v>
      </c>
      <c r="E38" s="557">
        <v>2330.5</v>
      </c>
      <c r="F38" s="462" t="s">
        <v>3118</v>
      </c>
    </row>
    <row r="39" spans="1:6" ht="24">
      <c r="A39" s="553" t="s">
        <v>2760</v>
      </c>
      <c r="B39" s="554" t="s">
        <v>3116</v>
      </c>
      <c r="C39" s="555" t="s">
        <v>3121</v>
      </c>
      <c r="D39" s="556" t="s">
        <v>3094</v>
      </c>
      <c r="E39" s="557">
        <v>3009</v>
      </c>
      <c r="F39" s="462" t="s">
        <v>3118</v>
      </c>
    </row>
    <row r="40" spans="1:6" ht="24">
      <c r="A40" s="553" t="s">
        <v>2760</v>
      </c>
      <c r="B40" s="554" t="s">
        <v>3116</v>
      </c>
      <c r="C40" s="555" t="s">
        <v>3122</v>
      </c>
      <c r="D40" s="556" t="s">
        <v>3094</v>
      </c>
      <c r="E40" s="557">
        <v>1150.5</v>
      </c>
      <c r="F40" s="462" t="s">
        <v>3118</v>
      </c>
    </row>
    <row r="41" spans="1:6" ht="24">
      <c r="A41" s="553" t="s">
        <v>2760</v>
      </c>
      <c r="B41" s="554" t="s">
        <v>3116</v>
      </c>
      <c r="C41" s="555" t="s">
        <v>3123</v>
      </c>
      <c r="D41" s="556" t="s">
        <v>3094</v>
      </c>
      <c r="E41" s="557">
        <v>1150.5</v>
      </c>
      <c r="F41" s="462" t="s">
        <v>3118</v>
      </c>
    </row>
    <row r="42" spans="1:6" ht="24">
      <c r="A42" s="553" t="s">
        <v>2760</v>
      </c>
      <c r="B42" s="554" t="s">
        <v>3116</v>
      </c>
      <c r="C42" s="555" t="s">
        <v>3124</v>
      </c>
      <c r="D42" s="556" t="s">
        <v>3094</v>
      </c>
      <c r="E42" s="557">
        <v>1947</v>
      </c>
      <c r="F42" s="462" t="s">
        <v>3118</v>
      </c>
    </row>
    <row r="43" spans="1:6" ht="22.5" customHeight="1">
      <c r="A43" s="553" t="s">
        <v>2760</v>
      </c>
      <c r="B43" s="554" t="s">
        <v>3116</v>
      </c>
      <c r="C43" s="555" t="s">
        <v>3125</v>
      </c>
      <c r="D43" s="556" t="s">
        <v>3094</v>
      </c>
      <c r="E43" s="557">
        <v>2212.5</v>
      </c>
      <c r="F43" s="462" t="s">
        <v>3118</v>
      </c>
    </row>
    <row r="44" spans="1:6" ht="18.95" customHeight="1">
      <c r="A44" s="558" t="s">
        <v>2076</v>
      </c>
      <c r="B44" s="559" t="s">
        <v>3126</v>
      </c>
      <c r="C44" s="453" t="s">
        <v>3127</v>
      </c>
      <c r="D44" s="560" t="s">
        <v>3094</v>
      </c>
      <c r="E44" s="561">
        <v>11210</v>
      </c>
      <c r="F44" s="463" t="s">
        <v>3128</v>
      </c>
    </row>
    <row r="45" spans="1:6" ht="17.100000000000001" customHeight="1">
      <c r="A45" s="558" t="s">
        <v>2076</v>
      </c>
      <c r="B45" s="559" t="s">
        <v>3126</v>
      </c>
      <c r="C45" s="453" t="s">
        <v>3129</v>
      </c>
      <c r="D45" s="560" t="s">
        <v>3094</v>
      </c>
      <c r="E45" s="561">
        <v>15692.82</v>
      </c>
      <c r="F45" s="463" t="s">
        <v>3128</v>
      </c>
    </row>
    <row r="46" spans="1:6">
      <c r="A46" s="558" t="s">
        <v>2076</v>
      </c>
      <c r="B46" s="559" t="s">
        <v>3126</v>
      </c>
      <c r="C46" s="453" t="s">
        <v>3130</v>
      </c>
      <c r="D46" s="560" t="s">
        <v>3094</v>
      </c>
      <c r="E46" s="561">
        <v>342200</v>
      </c>
      <c r="F46" s="463" t="s">
        <v>3128</v>
      </c>
    </row>
    <row r="47" spans="1:6" ht="21" customHeight="1">
      <c r="A47" s="558" t="s">
        <v>2076</v>
      </c>
      <c r="B47" s="559" t="s">
        <v>3126</v>
      </c>
      <c r="C47" s="453" t="s">
        <v>3131</v>
      </c>
      <c r="D47" s="560" t="s">
        <v>3094</v>
      </c>
      <c r="E47" s="561">
        <v>6254</v>
      </c>
      <c r="F47" s="463" t="s">
        <v>3128</v>
      </c>
    </row>
    <row r="48" spans="1:6" ht="14.1" customHeight="1">
      <c r="A48" s="558" t="s">
        <v>2076</v>
      </c>
      <c r="B48" s="559" t="s">
        <v>3126</v>
      </c>
      <c r="C48" s="453" t="s">
        <v>3132</v>
      </c>
      <c r="D48" s="560" t="s">
        <v>3094</v>
      </c>
      <c r="E48" s="561">
        <v>531000</v>
      </c>
      <c r="F48" s="463" t="s">
        <v>3128</v>
      </c>
    </row>
    <row r="49" spans="1:6" ht="24">
      <c r="A49" s="558" t="s">
        <v>2076</v>
      </c>
      <c r="B49" s="559" t="s">
        <v>3126</v>
      </c>
      <c r="C49" s="453" t="s">
        <v>3133</v>
      </c>
      <c r="D49" s="560" t="s">
        <v>3094</v>
      </c>
      <c r="E49" s="561">
        <v>49794.525000000001</v>
      </c>
      <c r="F49" s="463" t="s">
        <v>3128</v>
      </c>
    </row>
    <row r="50" spans="1:6">
      <c r="A50" s="558" t="s">
        <v>2076</v>
      </c>
      <c r="B50" s="559" t="s">
        <v>3126</v>
      </c>
      <c r="C50" s="453" t="s">
        <v>3134</v>
      </c>
      <c r="D50" s="560" t="s">
        <v>3094</v>
      </c>
      <c r="E50" s="561">
        <v>275000</v>
      </c>
      <c r="F50" s="463" t="s">
        <v>3128</v>
      </c>
    </row>
    <row r="51" spans="1:6">
      <c r="A51" s="558" t="s">
        <v>2076</v>
      </c>
      <c r="B51" s="559" t="s">
        <v>3126</v>
      </c>
      <c r="C51" s="453" t="s">
        <v>2077</v>
      </c>
      <c r="D51" s="560" t="s">
        <v>3094</v>
      </c>
      <c r="E51" s="561">
        <v>8407.5</v>
      </c>
      <c r="F51" s="463" t="s">
        <v>3128</v>
      </c>
    </row>
    <row r="52" spans="1:6" ht="15.95" customHeight="1">
      <c r="A52" s="558" t="s">
        <v>2076</v>
      </c>
      <c r="B52" s="559" t="s">
        <v>3126</v>
      </c>
      <c r="C52" s="453" t="s">
        <v>3135</v>
      </c>
      <c r="D52" s="560" t="s">
        <v>3094</v>
      </c>
      <c r="E52" s="561">
        <v>96885.151100000003</v>
      </c>
      <c r="F52" s="463" t="s">
        <v>3128</v>
      </c>
    </row>
    <row r="53" spans="1:6" ht="15" customHeight="1">
      <c r="A53" s="558" t="s">
        <v>2076</v>
      </c>
      <c r="B53" s="559" t="s">
        <v>3126</v>
      </c>
      <c r="C53" s="453" t="s">
        <v>3136</v>
      </c>
      <c r="D53" s="560" t="s">
        <v>3094</v>
      </c>
      <c r="E53" s="561">
        <v>250160</v>
      </c>
      <c r="F53" s="463" t="s">
        <v>3128</v>
      </c>
    </row>
    <row r="54" spans="1:6">
      <c r="A54" s="558" t="s">
        <v>2076</v>
      </c>
      <c r="B54" s="559" t="s">
        <v>3126</v>
      </c>
      <c r="C54" s="453" t="s">
        <v>3137</v>
      </c>
      <c r="D54" s="560" t="s">
        <v>3094</v>
      </c>
      <c r="E54" s="561">
        <v>2950</v>
      </c>
      <c r="F54" s="463" t="s">
        <v>3128</v>
      </c>
    </row>
    <row r="55" spans="1:6" ht="14.1" customHeight="1">
      <c r="A55" s="558" t="s">
        <v>2076</v>
      </c>
      <c r="B55" s="559" t="s">
        <v>3126</v>
      </c>
      <c r="C55" s="453" t="s">
        <v>3138</v>
      </c>
      <c r="D55" s="560" t="s">
        <v>3094</v>
      </c>
      <c r="E55" s="561">
        <v>226560</v>
      </c>
      <c r="F55" s="463" t="s">
        <v>3128</v>
      </c>
    </row>
    <row r="56" spans="1:6" ht="30.75" customHeight="1">
      <c r="A56" s="558" t="s">
        <v>2076</v>
      </c>
      <c r="B56" s="559" t="s">
        <v>3126</v>
      </c>
      <c r="C56" s="453" t="s">
        <v>3139</v>
      </c>
      <c r="D56" s="560" t="s">
        <v>3094</v>
      </c>
      <c r="E56" s="561">
        <v>501500</v>
      </c>
      <c r="F56" s="463" t="s">
        <v>3128</v>
      </c>
    </row>
    <row r="57" spans="1:6" ht="15" customHeight="1">
      <c r="A57" s="558" t="s">
        <v>2076</v>
      </c>
      <c r="B57" s="559" t="s">
        <v>3126</v>
      </c>
      <c r="C57" s="453" t="s">
        <v>3140</v>
      </c>
      <c r="D57" s="560" t="s">
        <v>3094</v>
      </c>
      <c r="E57" s="561">
        <v>41300</v>
      </c>
      <c r="F57" s="463" t="s">
        <v>3128</v>
      </c>
    </row>
    <row r="58" spans="1:6" ht="24" customHeight="1">
      <c r="A58" s="558" t="s">
        <v>2076</v>
      </c>
      <c r="B58" s="559" t="s">
        <v>3126</v>
      </c>
      <c r="C58" s="453" t="s">
        <v>3141</v>
      </c>
      <c r="D58" s="560" t="s">
        <v>3094</v>
      </c>
      <c r="E58" s="561">
        <v>49560</v>
      </c>
      <c r="F58" s="463" t="s">
        <v>3128</v>
      </c>
    </row>
    <row r="59" spans="1:6" ht="14.1" customHeight="1">
      <c r="A59" s="558" t="s">
        <v>2076</v>
      </c>
      <c r="B59" s="559" t="s">
        <v>3126</v>
      </c>
      <c r="C59" s="453" t="s">
        <v>3142</v>
      </c>
      <c r="D59" s="560" t="s">
        <v>3094</v>
      </c>
      <c r="E59" s="561">
        <v>188800</v>
      </c>
      <c r="F59" s="463" t="s">
        <v>3128</v>
      </c>
    </row>
    <row r="60" spans="1:6" ht="15" customHeight="1">
      <c r="A60" s="558" t="s">
        <v>2076</v>
      </c>
      <c r="B60" s="559" t="s">
        <v>3126</v>
      </c>
      <c r="C60" s="453" t="s">
        <v>3143</v>
      </c>
      <c r="D60" s="560" t="s">
        <v>3094</v>
      </c>
      <c r="E60" s="561">
        <v>27140</v>
      </c>
      <c r="F60" s="463" t="s">
        <v>3128</v>
      </c>
    </row>
    <row r="61" spans="1:6" ht="15.95" customHeight="1">
      <c r="A61" s="558" t="s">
        <v>2076</v>
      </c>
      <c r="B61" s="559" t="s">
        <v>3126</v>
      </c>
      <c r="C61" s="453" t="s">
        <v>3144</v>
      </c>
      <c r="D61" s="560" t="s">
        <v>3094</v>
      </c>
      <c r="E61" s="561">
        <v>49219.1806</v>
      </c>
      <c r="F61" s="463" t="s">
        <v>3128</v>
      </c>
    </row>
    <row r="62" spans="1:6" ht="18.95" customHeight="1">
      <c r="A62" s="558" t="s">
        <v>2076</v>
      </c>
      <c r="B62" s="559" t="s">
        <v>3126</v>
      </c>
      <c r="C62" s="453" t="s">
        <v>3145</v>
      </c>
      <c r="D62" s="560" t="s">
        <v>3094</v>
      </c>
      <c r="E62" s="561">
        <v>26137.0707</v>
      </c>
      <c r="F62" s="463" t="s">
        <v>3128</v>
      </c>
    </row>
    <row r="63" spans="1:6" ht="20.100000000000001" customHeight="1">
      <c r="A63" s="558" t="s">
        <v>2076</v>
      </c>
      <c r="B63" s="559" t="s">
        <v>3126</v>
      </c>
      <c r="C63" s="453" t="s">
        <v>3146</v>
      </c>
      <c r="D63" s="560" t="s">
        <v>3094</v>
      </c>
      <c r="E63" s="561">
        <v>105563.74400000001</v>
      </c>
      <c r="F63" s="463" t="s">
        <v>3128</v>
      </c>
    </row>
    <row r="64" spans="1:6" ht="18.95" customHeight="1">
      <c r="A64" s="558" t="s">
        <v>2076</v>
      </c>
      <c r="B64" s="559" t="s">
        <v>3126</v>
      </c>
      <c r="C64" s="453" t="s">
        <v>3147</v>
      </c>
      <c r="D64" s="560" t="s">
        <v>3094</v>
      </c>
      <c r="E64" s="561">
        <v>6490</v>
      </c>
      <c r="F64" s="463" t="s">
        <v>3128</v>
      </c>
    </row>
    <row r="65" spans="1:6" ht="15" customHeight="1">
      <c r="A65" s="558" t="s">
        <v>2076</v>
      </c>
      <c r="B65" s="559" t="s">
        <v>3126</v>
      </c>
      <c r="C65" s="453" t="s">
        <v>3148</v>
      </c>
      <c r="D65" s="560" t="s">
        <v>3094</v>
      </c>
      <c r="E65" s="561">
        <v>30335.3338</v>
      </c>
      <c r="F65" s="463" t="s">
        <v>3128</v>
      </c>
    </row>
    <row r="66" spans="1:6" ht="24">
      <c r="A66" s="558" t="s">
        <v>2076</v>
      </c>
      <c r="B66" s="559" t="s">
        <v>3126</v>
      </c>
      <c r="C66" s="453" t="s">
        <v>3149</v>
      </c>
      <c r="D66" s="560" t="s">
        <v>3094</v>
      </c>
      <c r="E66" s="561">
        <v>72981.654699999999</v>
      </c>
      <c r="F66" s="463" t="s">
        <v>3128</v>
      </c>
    </row>
    <row r="67" spans="1:6">
      <c r="A67" s="558" t="s">
        <v>2076</v>
      </c>
      <c r="B67" s="559" t="s">
        <v>3126</v>
      </c>
      <c r="C67" s="453" t="s">
        <v>3150</v>
      </c>
      <c r="D67" s="560" t="s">
        <v>3094</v>
      </c>
      <c r="E67" s="561">
        <v>172048.60250000001</v>
      </c>
      <c r="F67" s="463" t="s">
        <v>3128</v>
      </c>
    </row>
    <row r="68" spans="1:6">
      <c r="A68" s="558" t="s">
        <v>2076</v>
      </c>
      <c r="B68" s="559" t="s">
        <v>3126</v>
      </c>
      <c r="C68" s="453" t="s">
        <v>3151</v>
      </c>
      <c r="D68" s="560" t="s">
        <v>3094</v>
      </c>
      <c r="E68" s="561">
        <v>104465.4</v>
      </c>
      <c r="F68" s="463" t="s">
        <v>3128</v>
      </c>
    </row>
    <row r="69" spans="1:6">
      <c r="A69" s="558" t="s">
        <v>2076</v>
      </c>
      <c r="B69" s="559" t="s">
        <v>3126</v>
      </c>
      <c r="C69" s="453" t="s">
        <v>3152</v>
      </c>
      <c r="D69" s="560" t="s">
        <v>3094</v>
      </c>
      <c r="E69" s="561">
        <v>8314.2916999999998</v>
      </c>
      <c r="F69" s="463" t="s">
        <v>3128</v>
      </c>
    </row>
    <row r="70" spans="1:6">
      <c r="A70" s="558" t="s">
        <v>2076</v>
      </c>
      <c r="B70" s="559" t="s">
        <v>3126</v>
      </c>
      <c r="C70" s="453" t="s">
        <v>3153</v>
      </c>
      <c r="D70" s="560" t="s">
        <v>3094</v>
      </c>
      <c r="E70" s="561">
        <v>198806.39999999999</v>
      </c>
      <c r="F70" s="463" t="s">
        <v>3128</v>
      </c>
    </row>
    <row r="71" spans="1:6">
      <c r="A71" s="558" t="s">
        <v>2076</v>
      </c>
      <c r="B71" s="559" t="s">
        <v>3126</v>
      </c>
      <c r="C71" s="453" t="s">
        <v>3154</v>
      </c>
      <c r="D71" s="560" t="s">
        <v>3094</v>
      </c>
      <c r="E71" s="561">
        <v>11313.84</v>
      </c>
      <c r="F71" s="463" t="s">
        <v>3128</v>
      </c>
    </row>
    <row r="72" spans="1:6">
      <c r="A72" s="558" t="s">
        <v>2076</v>
      </c>
      <c r="B72" s="559" t="s">
        <v>3126</v>
      </c>
      <c r="C72" s="453" t="s">
        <v>3155</v>
      </c>
      <c r="D72" s="560" t="s">
        <v>3094</v>
      </c>
      <c r="E72" s="561">
        <v>469017.40850000002</v>
      </c>
      <c r="F72" s="463" t="s">
        <v>3128</v>
      </c>
    </row>
    <row r="73" spans="1:6">
      <c r="A73" s="558" t="s">
        <v>2076</v>
      </c>
      <c r="B73" s="559" t="s">
        <v>3126</v>
      </c>
      <c r="C73" s="453" t="s">
        <v>3156</v>
      </c>
      <c r="D73" s="560" t="s">
        <v>3094</v>
      </c>
      <c r="E73" s="561">
        <v>4501.7</v>
      </c>
      <c r="F73" s="463" t="s">
        <v>3128</v>
      </c>
    </row>
    <row r="74" spans="1:6">
      <c r="A74" s="558" t="s">
        <v>2076</v>
      </c>
      <c r="B74" s="559" t="s">
        <v>3126</v>
      </c>
      <c r="C74" s="453" t="s">
        <v>3157</v>
      </c>
      <c r="D74" s="560" t="s">
        <v>3094</v>
      </c>
      <c r="E74" s="561">
        <v>161582.93400000001</v>
      </c>
      <c r="F74" s="463" t="s">
        <v>3128</v>
      </c>
    </row>
    <row r="75" spans="1:6">
      <c r="A75" s="558" t="s">
        <v>2076</v>
      </c>
      <c r="B75" s="559" t="s">
        <v>3126</v>
      </c>
      <c r="C75" s="453" t="s">
        <v>3158</v>
      </c>
      <c r="D75" s="560" t="s">
        <v>3094</v>
      </c>
      <c r="E75" s="561">
        <v>344224.6911</v>
      </c>
      <c r="F75" s="463" t="s">
        <v>3128</v>
      </c>
    </row>
    <row r="76" spans="1:6">
      <c r="A76" s="558" t="s">
        <v>2076</v>
      </c>
      <c r="B76" s="559" t="s">
        <v>3126</v>
      </c>
      <c r="C76" s="453" t="s">
        <v>3159</v>
      </c>
      <c r="D76" s="560" t="s">
        <v>3094</v>
      </c>
      <c r="E76" s="561">
        <v>24151.661800000002</v>
      </c>
      <c r="F76" s="463" t="s">
        <v>3128</v>
      </c>
    </row>
    <row r="77" spans="1:6">
      <c r="A77" s="558" t="s">
        <v>2076</v>
      </c>
      <c r="B77" s="559" t="s">
        <v>3126</v>
      </c>
      <c r="C77" s="453" t="s">
        <v>3160</v>
      </c>
      <c r="D77" s="560" t="s">
        <v>3094</v>
      </c>
      <c r="E77" s="561">
        <v>12836.04</v>
      </c>
      <c r="F77" s="463" t="s">
        <v>3128</v>
      </c>
    </row>
    <row r="78" spans="1:6">
      <c r="A78" s="558" t="s">
        <v>2076</v>
      </c>
      <c r="B78" s="559" t="s">
        <v>3126</v>
      </c>
      <c r="C78" s="453" t="s">
        <v>3161</v>
      </c>
      <c r="D78" s="560" t="s">
        <v>3094</v>
      </c>
      <c r="E78" s="561">
        <v>45994.842499999999</v>
      </c>
      <c r="F78" s="463" t="s">
        <v>3128</v>
      </c>
    </row>
    <row r="79" spans="1:6">
      <c r="A79" s="558" t="s">
        <v>2076</v>
      </c>
      <c r="B79" s="559" t="s">
        <v>3126</v>
      </c>
      <c r="C79" s="453" t="s">
        <v>3162</v>
      </c>
      <c r="D79" s="560" t="s">
        <v>3094</v>
      </c>
      <c r="E79" s="561">
        <v>111029.4216</v>
      </c>
      <c r="F79" s="463" t="s">
        <v>3128</v>
      </c>
    </row>
    <row r="80" spans="1:6">
      <c r="A80" s="558" t="s">
        <v>2076</v>
      </c>
      <c r="B80" s="559" t="s">
        <v>3126</v>
      </c>
      <c r="C80" s="453" t="s">
        <v>3163</v>
      </c>
      <c r="D80" s="560" t="s">
        <v>3094</v>
      </c>
      <c r="E80" s="561">
        <v>1770</v>
      </c>
      <c r="F80" s="463" t="s">
        <v>3128</v>
      </c>
    </row>
    <row r="81" spans="1:6">
      <c r="A81" s="558" t="s">
        <v>2076</v>
      </c>
      <c r="B81" s="559" t="s">
        <v>3126</v>
      </c>
      <c r="C81" s="453" t="s">
        <v>3164</v>
      </c>
      <c r="D81" s="560" t="s">
        <v>3094</v>
      </c>
      <c r="E81" s="561">
        <v>4524.9931999999999</v>
      </c>
      <c r="F81" s="463" t="s">
        <v>3128</v>
      </c>
    </row>
    <row r="82" spans="1:6" ht="18.75" customHeight="1">
      <c r="A82" s="558" t="s">
        <v>2076</v>
      </c>
      <c r="B82" s="559" t="s">
        <v>3126</v>
      </c>
      <c r="C82" s="453" t="s">
        <v>3165</v>
      </c>
      <c r="D82" s="560" t="s">
        <v>3094</v>
      </c>
      <c r="E82" s="561">
        <v>3299.87</v>
      </c>
      <c r="F82" s="463" t="s">
        <v>3128</v>
      </c>
    </row>
    <row r="83" spans="1:6" ht="20.25" customHeight="1">
      <c r="A83" s="558" t="s">
        <v>2076</v>
      </c>
      <c r="B83" s="559" t="s">
        <v>3126</v>
      </c>
      <c r="C83" s="453" t="s">
        <v>3166</v>
      </c>
      <c r="D83" s="560" t="s">
        <v>3094</v>
      </c>
      <c r="E83" s="561">
        <v>4242.6899999999996</v>
      </c>
      <c r="F83" s="463" t="s">
        <v>3128</v>
      </c>
    </row>
    <row r="84" spans="1:6" ht="21.95" customHeight="1">
      <c r="A84" s="558" t="s">
        <v>2076</v>
      </c>
      <c r="B84" s="559" t="s">
        <v>3126</v>
      </c>
      <c r="C84" s="453" t="s">
        <v>3167</v>
      </c>
      <c r="D84" s="560" t="s">
        <v>3094</v>
      </c>
      <c r="E84" s="561">
        <v>11859.991</v>
      </c>
      <c r="F84" s="463" t="s">
        <v>3128</v>
      </c>
    </row>
    <row r="85" spans="1:6" ht="18" customHeight="1">
      <c r="A85" s="558" t="s">
        <v>2076</v>
      </c>
      <c r="B85" s="559" t="s">
        <v>3126</v>
      </c>
      <c r="C85" s="453" t="s">
        <v>3168</v>
      </c>
      <c r="D85" s="560" t="s">
        <v>3094</v>
      </c>
      <c r="E85" s="561">
        <v>1479.9914000000001</v>
      </c>
      <c r="F85" s="463" t="s">
        <v>3128</v>
      </c>
    </row>
    <row r="86" spans="1:6">
      <c r="A86" s="558" t="s">
        <v>2076</v>
      </c>
      <c r="B86" s="559" t="s">
        <v>3126</v>
      </c>
      <c r="C86" s="453" t="s">
        <v>3169</v>
      </c>
      <c r="D86" s="560" t="s">
        <v>3094</v>
      </c>
      <c r="E86" s="561">
        <v>1999.9938</v>
      </c>
      <c r="F86" s="463" t="s">
        <v>3128</v>
      </c>
    </row>
    <row r="87" spans="1:6">
      <c r="A87" s="558" t="s">
        <v>2076</v>
      </c>
      <c r="B87" s="559" t="s">
        <v>3126</v>
      </c>
      <c r="C87" s="453" t="s">
        <v>3170</v>
      </c>
      <c r="D87" s="560" t="s">
        <v>3094</v>
      </c>
      <c r="E87" s="561">
        <v>6938.4</v>
      </c>
      <c r="F87" s="463" t="s">
        <v>3128</v>
      </c>
    </row>
    <row r="88" spans="1:6">
      <c r="A88" s="558" t="s">
        <v>2076</v>
      </c>
      <c r="B88" s="559" t="s">
        <v>3126</v>
      </c>
      <c r="C88" s="453" t="s">
        <v>3171</v>
      </c>
      <c r="D88" s="560" t="s">
        <v>3094</v>
      </c>
      <c r="E88" s="561">
        <v>938.18259999999998</v>
      </c>
      <c r="F88" s="463" t="s">
        <v>3128</v>
      </c>
    </row>
    <row r="89" spans="1:6">
      <c r="A89" s="558" t="s">
        <v>2076</v>
      </c>
      <c r="B89" s="559" t="s">
        <v>3126</v>
      </c>
      <c r="C89" s="453" t="s">
        <v>3172</v>
      </c>
      <c r="D89" s="560" t="s">
        <v>3094</v>
      </c>
      <c r="E89" s="561">
        <v>3519.94</v>
      </c>
      <c r="F89" s="463" t="s">
        <v>3128</v>
      </c>
    </row>
    <row r="90" spans="1:6" ht="20.100000000000001" customHeight="1">
      <c r="A90" s="558" t="s">
        <v>2076</v>
      </c>
      <c r="B90" s="559" t="s">
        <v>3126</v>
      </c>
      <c r="C90" s="453" t="s">
        <v>3173</v>
      </c>
      <c r="D90" s="560" t="s">
        <v>3094</v>
      </c>
      <c r="E90" s="561">
        <v>9</v>
      </c>
      <c r="F90" s="463" t="s">
        <v>3128</v>
      </c>
    </row>
    <row r="91" spans="1:6" ht="20.100000000000001" customHeight="1">
      <c r="A91" s="558" t="s">
        <v>2076</v>
      </c>
      <c r="B91" s="559" t="s">
        <v>3126</v>
      </c>
      <c r="C91" s="453" t="s">
        <v>3174</v>
      </c>
      <c r="D91" s="560" t="s">
        <v>3094</v>
      </c>
      <c r="E91" s="561">
        <v>63229.120000000003</v>
      </c>
      <c r="F91" s="463" t="s">
        <v>3128</v>
      </c>
    </row>
    <row r="92" spans="1:6" ht="24.75" customHeight="1">
      <c r="A92" s="558" t="s">
        <v>2076</v>
      </c>
      <c r="B92" s="559" t="s">
        <v>3126</v>
      </c>
      <c r="C92" s="453" t="s">
        <v>3175</v>
      </c>
      <c r="D92" s="560" t="s">
        <v>3094</v>
      </c>
      <c r="E92" s="561">
        <v>475540</v>
      </c>
      <c r="F92" s="463" t="s">
        <v>3128</v>
      </c>
    </row>
    <row r="93" spans="1:6">
      <c r="A93" s="558" t="s">
        <v>2076</v>
      </c>
      <c r="B93" s="559" t="s">
        <v>3126</v>
      </c>
      <c r="C93" s="453" t="s">
        <v>3176</v>
      </c>
      <c r="D93" s="560" t="s">
        <v>3094</v>
      </c>
      <c r="E93" s="561">
        <v>490481.16</v>
      </c>
      <c r="F93" s="463" t="s">
        <v>3128</v>
      </c>
    </row>
    <row r="94" spans="1:6">
      <c r="A94" s="558" t="s">
        <v>2076</v>
      </c>
      <c r="B94" s="559" t="s">
        <v>3126</v>
      </c>
      <c r="C94" s="453" t="s">
        <v>3177</v>
      </c>
      <c r="D94" s="560" t="s">
        <v>3094</v>
      </c>
      <c r="E94" s="561">
        <v>74340</v>
      </c>
      <c r="F94" s="463" t="s">
        <v>3128</v>
      </c>
    </row>
    <row r="95" spans="1:6" ht="15" customHeight="1">
      <c r="A95" s="558" t="s">
        <v>2076</v>
      </c>
      <c r="B95" s="559" t="s">
        <v>3126</v>
      </c>
      <c r="C95" s="453" t="s">
        <v>3178</v>
      </c>
      <c r="D95" s="560" t="s">
        <v>3094</v>
      </c>
      <c r="E95" s="561">
        <v>40101.792600000001</v>
      </c>
      <c r="F95" s="463" t="s">
        <v>3128</v>
      </c>
    </row>
    <row r="96" spans="1:6" ht="14.1" customHeight="1">
      <c r="A96" s="558" t="s">
        <v>2076</v>
      </c>
      <c r="B96" s="559" t="s">
        <v>3126</v>
      </c>
      <c r="C96" s="453" t="s">
        <v>3179</v>
      </c>
      <c r="D96" s="560" t="s">
        <v>3094</v>
      </c>
      <c r="E96" s="561">
        <v>386697.033</v>
      </c>
      <c r="F96" s="463" t="s">
        <v>3128</v>
      </c>
    </row>
    <row r="97" spans="1:6">
      <c r="A97" s="558" t="s">
        <v>2076</v>
      </c>
      <c r="B97" s="559" t="s">
        <v>3126</v>
      </c>
      <c r="C97" s="453" t="s">
        <v>3180</v>
      </c>
      <c r="D97" s="560" t="s">
        <v>3094</v>
      </c>
      <c r="E97" s="561">
        <v>142177.25599999999</v>
      </c>
      <c r="F97" s="463" t="s">
        <v>3128</v>
      </c>
    </row>
    <row r="98" spans="1:6">
      <c r="A98" s="558" t="s">
        <v>2076</v>
      </c>
      <c r="B98" s="559" t="s">
        <v>3126</v>
      </c>
      <c r="C98" s="453" t="s">
        <v>3181</v>
      </c>
      <c r="D98" s="560" t="s">
        <v>3094</v>
      </c>
      <c r="E98" s="561">
        <v>26868.6</v>
      </c>
      <c r="F98" s="463" t="s">
        <v>3128</v>
      </c>
    </row>
    <row r="99" spans="1:6">
      <c r="A99" s="558" t="s">
        <v>2076</v>
      </c>
      <c r="B99" s="559" t="s">
        <v>3126</v>
      </c>
      <c r="C99" s="453" t="s">
        <v>3182</v>
      </c>
      <c r="D99" s="560" t="s">
        <v>3094</v>
      </c>
      <c r="E99" s="561">
        <v>1897493.1</v>
      </c>
      <c r="F99" s="463" t="s">
        <v>3128</v>
      </c>
    </row>
    <row r="100" spans="1:6">
      <c r="A100" s="558" t="s">
        <v>2076</v>
      </c>
      <c r="B100" s="559" t="s">
        <v>3126</v>
      </c>
      <c r="C100" s="453" t="s">
        <v>3183</v>
      </c>
      <c r="D100" s="560" t="s">
        <v>3094</v>
      </c>
      <c r="E100" s="561">
        <v>232041.1</v>
      </c>
      <c r="F100" s="463" t="s">
        <v>3128</v>
      </c>
    </row>
    <row r="101" spans="1:6" ht="24">
      <c r="A101" s="558" t="s">
        <v>2076</v>
      </c>
      <c r="B101" s="559" t="s">
        <v>3126</v>
      </c>
      <c r="C101" s="453" t="s">
        <v>3184</v>
      </c>
      <c r="D101" s="560" t="s">
        <v>3094</v>
      </c>
      <c r="E101" s="561">
        <v>34703.800000000003</v>
      </c>
      <c r="F101" s="463" t="s">
        <v>3128</v>
      </c>
    </row>
    <row r="102" spans="1:6">
      <c r="A102" s="558" t="s">
        <v>2076</v>
      </c>
      <c r="B102" s="559" t="s">
        <v>3126</v>
      </c>
      <c r="C102" s="453" t="s">
        <v>3185</v>
      </c>
      <c r="D102" s="560" t="s">
        <v>3094</v>
      </c>
      <c r="E102" s="561">
        <v>8903.1</v>
      </c>
      <c r="F102" s="463" t="s">
        <v>3128</v>
      </c>
    </row>
    <row r="103" spans="1:6" ht="15.95" customHeight="1">
      <c r="A103" s="558" t="s">
        <v>2076</v>
      </c>
      <c r="B103" s="559" t="s">
        <v>3126</v>
      </c>
      <c r="C103" s="453" t="s">
        <v>3186</v>
      </c>
      <c r="D103" s="560" t="s">
        <v>3094</v>
      </c>
      <c r="E103" s="561">
        <v>130316.25</v>
      </c>
      <c r="F103" s="562" t="s">
        <v>3128</v>
      </c>
    </row>
    <row r="104" spans="1:6">
      <c r="A104" s="558" t="s">
        <v>2076</v>
      </c>
      <c r="B104" s="559" t="s">
        <v>3126</v>
      </c>
      <c r="C104" s="453" t="s">
        <v>3187</v>
      </c>
      <c r="D104" s="560" t="s">
        <v>3094</v>
      </c>
      <c r="E104" s="561">
        <v>22139.75</v>
      </c>
      <c r="F104" s="463" t="s">
        <v>3128</v>
      </c>
    </row>
    <row r="105" spans="1:6">
      <c r="A105" s="558" t="s">
        <v>2076</v>
      </c>
      <c r="B105" s="559" t="s">
        <v>3126</v>
      </c>
      <c r="C105" s="453" t="s">
        <v>3188</v>
      </c>
      <c r="D105" s="560" t="s">
        <v>3094</v>
      </c>
      <c r="E105" s="561">
        <v>62932.232000000004</v>
      </c>
      <c r="F105" s="463" t="s">
        <v>3128</v>
      </c>
    </row>
    <row r="106" spans="1:6">
      <c r="A106" s="558" t="s">
        <v>2076</v>
      </c>
      <c r="B106" s="559" t="s">
        <v>3126</v>
      </c>
      <c r="C106" s="453" t="s">
        <v>3189</v>
      </c>
      <c r="D106" s="560" t="s">
        <v>3094</v>
      </c>
      <c r="E106" s="561">
        <v>62932.232199999999</v>
      </c>
      <c r="F106" s="463" t="s">
        <v>3128</v>
      </c>
    </row>
    <row r="107" spans="1:6">
      <c r="A107" s="558" t="s">
        <v>2076</v>
      </c>
      <c r="B107" s="559" t="s">
        <v>3126</v>
      </c>
      <c r="C107" s="453" t="s">
        <v>3190</v>
      </c>
      <c r="D107" s="560" t="s">
        <v>3094</v>
      </c>
      <c r="E107" s="561">
        <v>57230</v>
      </c>
      <c r="F107" s="463" t="s">
        <v>3128</v>
      </c>
    </row>
    <row r="108" spans="1:6">
      <c r="A108" s="558" t="s">
        <v>2076</v>
      </c>
      <c r="B108" s="559" t="s">
        <v>3126</v>
      </c>
      <c r="C108" s="453" t="s">
        <v>3191</v>
      </c>
      <c r="D108" s="560" t="s">
        <v>3094</v>
      </c>
      <c r="E108" s="561">
        <v>2549.9917</v>
      </c>
      <c r="F108" s="463" t="s">
        <v>3128</v>
      </c>
    </row>
    <row r="109" spans="1:6">
      <c r="A109" s="558" t="s">
        <v>2076</v>
      </c>
      <c r="B109" s="559" t="s">
        <v>3126</v>
      </c>
      <c r="C109" s="453" t="s">
        <v>3192</v>
      </c>
      <c r="D109" s="560" t="s">
        <v>3094</v>
      </c>
      <c r="E109" s="561">
        <v>13999.992</v>
      </c>
      <c r="F109" s="463" t="s">
        <v>3128</v>
      </c>
    </row>
    <row r="110" spans="1:6">
      <c r="A110" s="558" t="s">
        <v>2076</v>
      </c>
      <c r="B110" s="559" t="s">
        <v>3126</v>
      </c>
      <c r="C110" s="453" t="s">
        <v>3193</v>
      </c>
      <c r="D110" s="560" t="s">
        <v>3094</v>
      </c>
      <c r="E110" s="561">
        <v>19383.86</v>
      </c>
      <c r="F110" s="463" t="s">
        <v>3128</v>
      </c>
    </row>
    <row r="111" spans="1:6">
      <c r="A111" s="558" t="s">
        <v>2076</v>
      </c>
      <c r="B111" s="559" t="s">
        <v>3126</v>
      </c>
      <c r="C111" s="453" t="s">
        <v>3194</v>
      </c>
      <c r="D111" s="560" t="s">
        <v>3094</v>
      </c>
      <c r="E111" s="561">
        <v>250971.84</v>
      </c>
      <c r="F111" s="463" t="s">
        <v>3128</v>
      </c>
    </row>
    <row r="112" spans="1:6">
      <c r="A112" s="558" t="s">
        <v>2076</v>
      </c>
      <c r="B112" s="559" t="s">
        <v>3126</v>
      </c>
      <c r="C112" s="453" t="s">
        <v>3195</v>
      </c>
      <c r="D112" s="560" t="s">
        <v>3094</v>
      </c>
      <c r="E112" s="561">
        <v>257712</v>
      </c>
      <c r="F112" s="463" t="s">
        <v>3128</v>
      </c>
    </row>
    <row r="113" spans="1:6">
      <c r="A113" s="558" t="s">
        <v>2076</v>
      </c>
      <c r="B113" s="559" t="s">
        <v>3126</v>
      </c>
      <c r="C113" s="453" t="s">
        <v>3196</v>
      </c>
      <c r="D113" s="560" t="s">
        <v>3094</v>
      </c>
      <c r="E113" s="561">
        <v>3613.16</v>
      </c>
      <c r="F113" s="463" t="s">
        <v>3128</v>
      </c>
    </row>
    <row r="114" spans="1:6">
      <c r="A114" s="558" t="s">
        <v>2076</v>
      </c>
      <c r="B114" s="559" t="s">
        <v>3126</v>
      </c>
      <c r="C114" s="453" t="s">
        <v>2078</v>
      </c>
      <c r="D114" s="560" t="s">
        <v>3094</v>
      </c>
      <c r="E114" s="561">
        <v>34202.300000000003</v>
      </c>
      <c r="F114" s="463" t="s">
        <v>3128</v>
      </c>
    </row>
    <row r="115" spans="1:6">
      <c r="A115" s="558" t="s">
        <v>2076</v>
      </c>
      <c r="B115" s="559" t="s">
        <v>3126</v>
      </c>
      <c r="C115" s="453" t="s">
        <v>3197</v>
      </c>
      <c r="D115" s="560" t="s">
        <v>3094</v>
      </c>
      <c r="E115" s="561">
        <v>30336.03</v>
      </c>
      <c r="F115" s="463" t="s">
        <v>3128</v>
      </c>
    </row>
    <row r="116" spans="1:6">
      <c r="A116" s="558" t="s">
        <v>2076</v>
      </c>
      <c r="B116" s="559" t="s">
        <v>3126</v>
      </c>
      <c r="C116" s="453" t="s">
        <v>3198</v>
      </c>
      <c r="D116" s="560" t="s">
        <v>3094</v>
      </c>
      <c r="E116" s="561">
        <v>1250.8</v>
      </c>
      <c r="F116" s="463" t="s">
        <v>3128</v>
      </c>
    </row>
    <row r="117" spans="1:6">
      <c r="A117" s="558" t="s">
        <v>2076</v>
      </c>
      <c r="B117" s="559" t="s">
        <v>3126</v>
      </c>
      <c r="C117" s="453" t="s">
        <v>3199</v>
      </c>
      <c r="D117" s="560" t="s">
        <v>3094</v>
      </c>
      <c r="E117" s="561">
        <v>1250.8</v>
      </c>
      <c r="F117" s="463" t="s">
        <v>3128</v>
      </c>
    </row>
    <row r="118" spans="1:6">
      <c r="A118" s="558" t="s">
        <v>2076</v>
      </c>
      <c r="B118" s="559" t="s">
        <v>3126</v>
      </c>
      <c r="C118" s="453" t="s">
        <v>3200</v>
      </c>
      <c r="D118" s="560" t="s">
        <v>3094</v>
      </c>
      <c r="E118" s="561">
        <v>1250.8</v>
      </c>
      <c r="F118" s="463" t="s">
        <v>3128</v>
      </c>
    </row>
    <row r="119" spans="1:6">
      <c r="A119" s="558" t="s">
        <v>2076</v>
      </c>
      <c r="B119" s="559" t="s">
        <v>3126</v>
      </c>
      <c r="C119" s="453" t="s">
        <v>3201</v>
      </c>
      <c r="D119" s="560" t="s">
        <v>3094</v>
      </c>
      <c r="E119" s="561">
        <v>21240</v>
      </c>
      <c r="F119" s="463" t="s">
        <v>3128</v>
      </c>
    </row>
    <row r="120" spans="1:6">
      <c r="A120" s="558" t="s">
        <v>2076</v>
      </c>
      <c r="B120" s="559" t="s">
        <v>3126</v>
      </c>
      <c r="C120" s="453" t="s">
        <v>2079</v>
      </c>
      <c r="D120" s="560" t="s">
        <v>3094</v>
      </c>
      <c r="E120" s="561">
        <v>43960.9</v>
      </c>
      <c r="F120" s="463" t="s">
        <v>3128</v>
      </c>
    </row>
    <row r="121" spans="1:6">
      <c r="A121" s="558" t="s">
        <v>2076</v>
      </c>
      <c r="B121" s="559" t="s">
        <v>3126</v>
      </c>
      <c r="C121" s="453" t="s">
        <v>3202</v>
      </c>
      <c r="D121" s="560" t="s">
        <v>3094</v>
      </c>
      <c r="E121" s="561">
        <v>13749.996999999999</v>
      </c>
      <c r="F121" s="463" t="s">
        <v>3128</v>
      </c>
    </row>
    <row r="122" spans="1:6">
      <c r="A122" s="558" t="s">
        <v>2076</v>
      </c>
      <c r="B122" s="559" t="s">
        <v>3126</v>
      </c>
      <c r="C122" s="453" t="s">
        <v>3203</v>
      </c>
      <c r="D122" s="560" t="s">
        <v>3094</v>
      </c>
      <c r="E122" s="561">
        <v>13570</v>
      </c>
      <c r="F122" s="463" t="s">
        <v>3128</v>
      </c>
    </row>
    <row r="123" spans="1:6">
      <c r="A123" s="558" t="s">
        <v>2076</v>
      </c>
      <c r="B123" s="559" t="s">
        <v>3126</v>
      </c>
      <c r="C123" s="453" t="s">
        <v>3204</v>
      </c>
      <c r="D123" s="560" t="s">
        <v>3094</v>
      </c>
      <c r="E123" s="561">
        <v>4284.71</v>
      </c>
      <c r="F123" s="463" t="s">
        <v>3128</v>
      </c>
    </row>
    <row r="124" spans="1:6">
      <c r="A124" s="558" t="s">
        <v>2076</v>
      </c>
      <c r="B124" s="559" t="s">
        <v>3126</v>
      </c>
      <c r="C124" s="453" t="s">
        <v>3205</v>
      </c>
      <c r="D124" s="560" t="s">
        <v>3094</v>
      </c>
      <c r="E124" s="561">
        <v>5726.64</v>
      </c>
      <c r="F124" s="463" t="s">
        <v>3128</v>
      </c>
    </row>
    <row r="125" spans="1:6">
      <c r="A125" s="558" t="s">
        <v>2076</v>
      </c>
      <c r="B125" s="559" t="s">
        <v>3126</v>
      </c>
      <c r="C125" s="453" t="s">
        <v>3206</v>
      </c>
      <c r="D125" s="560" t="s">
        <v>3094</v>
      </c>
      <c r="E125" s="561">
        <v>20650</v>
      </c>
      <c r="F125" s="463" t="s">
        <v>3128</v>
      </c>
    </row>
    <row r="126" spans="1:6" ht="12.95" customHeight="1">
      <c r="A126" s="558" t="s">
        <v>2076</v>
      </c>
      <c r="B126" s="559" t="s">
        <v>3126</v>
      </c>
      <c r="C126" s="453" t="s">
        <v>3207</v>
      </c>
      <c r="D126" s="560" t="s">
        <v>3094</v>
      </c>
      <c r="E126" s="561">
        <v>575000.01</v>
      </c>
      <c r="F126" s="463" t="s">
        <v>3128</v>
      </c>
    </row>
    <row r="127" spans="1:6">
      <c r="A127" s="558" t="s">
        <v>2076</v>
      </c>
      <c r="B127" s="559" t="s">
        <v>3126</v>
      </c>
      <c r="C127" s="453" t="s">
        <v>3208</v>
      </c>
      <c r="D127" s="560" t="s">
        <v>3094</v>
      </c>
      <c r="E127" s="561">
        <v>2542900</v>
      </c>
      <c r="F127" s="463" t="s">
        <v>3128</v>
      </c>
    </row>
    <row r="128" spans="1:6">
      <c r="A128" s="558" t="s">
        <v>2076</v>
      </c>
      <c r="B128" s="559" t="s">
        <v>3126</v>
      </c>
      <c r="C128" s="453" t="s">
        <v>3209</v>
      </c>
      <c r="D128" s="560" t="s">
        <v>3094</v>
      </c>
      <c r="E128" s="561">
        <v>172556.12</v>
      </c>
      <c r="F128" s="463" t="s">
        <v>3128</v>
      </c>
    </row>
    <row r="129" spans="1:6">
      <c r="A129" s="558" t="s">
        <v>2076</v>
      </c>
      <c r="B129" s="559" t="s">
        <v>3126</v>
      </c>
      <c r="C129" s="453" t="s">
        <v>3210</v>
      </c>
      <c r="D129" s="560" t="s">
        <v>3094</v>
      </c>
      <c r="E129" s="561">
        <v>44250</v>
      </c>
      <c r="F129" s="463" t="s">
        <v>3128</v>
      </c>
    </row>
    <row r="130" spans="1:6">
      <c r="A130" s="558" t="s">
        <v>2076</v>
      </c>
      <c r="B130" s="559" t="s">
        <v>3126</v>
      </c>
      <c r="C130" s="453" t="s">
        <v>3211</v>
      </c>
      <c r="D130" s="560" t="s">
        <v>3094</v>
      </c>
      <c r="E130" s="561">
        <v>719492.56279999996</v>
      </c>
      <c r="F130" s="463" t="s">
        <v>3128</v>
      </c>
    </row>
    <row r="131" spans="1:6">
      <c r="A131" s="558" t="s">
        <v>2076</v>
      </c>
      <c r="B131" s="559" t="s">
        <v>3126</v>
      </c>
      <c r="C131" s="453" t="s">
        <v>3212</v>
      </c>
      <c r="D131" s="560" t="s">
        <v>3094</v>
      </c>
      <c r="E131" s="561">
        <v>816192.43</v>
      </c>
      <c r="F131" s="463" t="s">
        <v>3128</v>
      </c>
    </row>
    <row r="132" spans="1:6">
      <c r="A132" s="563" t="s">
        <v>2039</v>
      </c>
      <c r="B132" s="564" t="s">
        <v>3213</v>
      </c>
      <c r="C132" s="565" t="s">
        <v>2040</v>
      </c>
      <c r="D132" s="566" t="s">
        <v>3094</v>
      </c>
      <c r="E132" s="567">
        <v>56724</v>
      </c>
      <c r="F132" s="464" t="s">
        <v>3214</v>
      </c>
    </row>
    <row r="133" spans="1:6" ht="14.1" customHeight="1">
      <c r="A133" s="563" t="s">
        <v>2039</v>
      </c>
      <c r="B133" s="564" t="s">
        <v>3213</v>
      </c>
      <c r="C133" s="565" t="s">
        <v>2072</v>
      </c>
      <c r="D133" s="566" t="s">
        <v>3094</v>
      </c>
      <c r="E133" s="567">
        <v>3776</v>
      </c>
      <c r="F133" s="464" t="s">
        <v>3214</v>
      </c>
    </row>
    <row r="134" spans="1:6" ht="15.95" customHeight="1">
      <c r="A134" s="563" t="s">
        <v>2039</v>
      </c>
      <c r="B134" s="564" t="s">
        <v>3213</v>
      </c>
      <c r="C134" s="565" t="s">
        <v>2041</v>
      </c>
      <c r="D134" s="566" t="s">
        <v>3094</v>
      </c>
      <c r="E134" s="567">
        <v>32499</v>
      </c>
      <c r="F134" s="464" t="s">
        <v>3214</v>
      </c>
    </row>
    <row r="135" spans="1:6" ht="15" customHeight="1">
      <c r="A135" s="563" t="s">
        <v>2039</v>
      </c>
      <c r="B135" s="564" t="s">
        <v>3213</v>
      </c>
      <c r="C135" s="565" t="s">
        <v>3215</v>
      </c>
      <c r="D135" s="566" t="s">
        <v>3094</v>
      </c>
      <c r="E135" s="567">
        <v>28855</v>
      </c>
      <c r="F135" s="464" t="s">
        <v>3214</v>
      </c>
    </row>
    <row r="136" spans="1:6" ht="14.1" customHeight="1">
      <c r="A136" s="563" t="s">
        <v>2039</v>
      </c>
      <c r="B136" s="564" t="s">
        <v>3213</v>
      </c>
      <c r="C136" s="565" t="s">
        <v>2042</v>
      </c>
      <c r="D136" s="566" t="s">
        <v>3094</v>
      </c>
      <c r="E136" s="567">
        <v>54000</v>
      </c>
      <c r="F136" s="464" t="s">
        <v>3214</v>
      </c>
    </row>
    <row r="137" spans="1:6">
      <c r="A137" s="568" t="s">
        <v>2028</v>
      </c>
      <c r="B137" s="569" t="s">
        <v>3216</v>
      </c>
      <c r="C137" s="570" t="s">
        <v>2029</v>
      </c>
      <c r="D137" s="571" t="s">
        <v>3094</v>
      </c>
      <c r="E137" s="572">
        <v>109504</v>
      </c>
      <c r="F137" s="465" t="s">
        <v>3217</v>
      </c>
    </row>
    <row r="138" spans="1:6">
      <c r="A138" s="568" t="s">
        <v>2028</v>
      </c>
      <c r="B138" s="569" t="s">
        <v>3216</v>
      </c>
      <c r="C138" s="570" t="s">
        <v>2030</v>
      </c>
      <c r="D138" s="571" t="s">
        <v>3094</v>
      </c>
      <c r="E138" s="572">
        <v>5723</v>
      </c>
      <c r="F138" s="465" t="s">
        <v>3217</v>
      </c>
    </row>
    <row r="139" spans="1:6">
      <c r="A139" s="537" t="s">
        <v>2035</v>
      </c>
      <c r="B139" s="538" t="s">
        <v>3218</v>
      </c>
      <c r="C139" s="450" t="s">
        <v>2074</v>
      </c>
      <c r="D139" s="451" t="s">
        <v>3094</v>
      </c>
      <c r="E139" s="452">
        <v>7200</v>
      </c>
      <c r="F139" s="466" t="s">
        <v>3219</v>
      </c>
    </row>
    <row r="140" spans="1:6" ht="24">
      <c r="A140" s="537" t="s">
        <v>2035</v>
      </c>
      <c r="B140" s="538" t="s">
        <v>3218</v>
      </c>
      <c r="C140" s="450" t="s">
        <v>2036</v>
      </c>
      <c r="D140" s="451" t="s">
        <v>3094</v>
      </c>
      <c r="E140" s="452">
        <v>150568.53</v>
      </c>
      <c r="F140" s="466" t="s">
        <v>3219</v>
      </c>
    </row>
    <row r="141" spans="1:6" ht="24">
      <c r="A141" s="537" t="s">
        <v>2035</v>
      </c>
      <c r="B141" s="538" t="s">
        <v>3218</v>
      </c>
      <c r="C141" s="450" t="s">
        <v>2037</v>
      </c>
      <c r="D141" s="451" t="s">
        <v>3094</v>
      </c>
      <c r="E141" s="452">
        <v>220917.38</v>
      </c>
      <c r="F141" s="466" t="s">
        <v>3219</v>
      </c>
    </row>
    <row r="142" spans="1:6" ht="15.95" customHeight="1">
      <c r="A142" s="573" t="s">
        <v>2002</v>
      </c>
      <c r="B142" s="574" t="s">
        <v>2061</v>
      </c>
      <c r="C142" s="448" t="s">
        <v>2081</v>
      </c>
      <c r="D142" s="575" t="s">
        <v>3094</v>
      </c>
      <c r="E142" s="576">
        <v>1000</v>
      </c>
      <c r="F142" s="467" t="s">
        <v>3220</v>
      </c>
    </row>
    <row r="143" spans="1:6">
      <c r="A143" s="573" t="s">
        <v>2002</v>
      </c>
      <c r="B143" s="574" t="s">
        <v>2061</v>
      </c>
      <c r="C143" s="448" t="s">
        <v>3221</v>
      </c>
      <c r="D143" s="575" t="s">
        <v>3094</v>
      </c>
      <c r="E143" s="576">
        <v>2000</v>
      </c>
      <c r="F143" s="467" t="s">
        <v>3220</v>
      </c>
    </row>
    <row r="144" spans="1:6" ht="18" customHeight="1">
      <c r="A144" s="573" t="s">
        <v>2002</v>
      </c>
      <c r="B144" s="574" t="s">
        <v>2061</v>
      </c>
      <c r="C144" s="448" t="s">
        <v>2080</v>
      </c>
      <c r="D144" s="575" t="s">
        <v>3094</v>
      </c>
      <c r="E144" s="576">
        <v>500</v>
      </c>
      <c r="F144" s="467" t="s">
        <v>3220</v>
      </c>
    </row>
    <row r="145" spans="1:6" ht="17.25" customHeight="1">
      <c r="A145" s="573" t="s">
        <v>2002</v>
      </c>
      <c r="B145" s="574" t="s">
        <v>2061</v>
      </c>
      <c r="C145" s="448" t="s">
        <v>3222</v>
      </c>
      <c r="D145" s="575" t="s">
        <v>3223</v>
      </c>
      <c r="E145" s="576">
        <v>250</v>
      </c>
      <c r="F145" s="468" t="s">
        <v>3224</v>
      </c>
    </row>
    <row r="146" spans="1:6">
      <c r="A146" s="573" t="s">
        <v>2002</v>
      </c>
      <c r="B146" s="574" t="s">
        <v>2061</v>
      </c>
      <c r="C146" s="448" t="s">
        <v>2003</v>
      </c>
      <c r="D146" s="575" t="s">
        <v>3223</v>
      </c>
      <c r="E146" s="576">
        <v>240</v>
      </c>
      <c r="F146" s="468" t="s">
        <v>3224</v>
      </c>
    </row>
    <row r="147" spans="1:6">
      <c r="A147" s="573" t="s">
        <v>2002</v>
      </c>
      <c r="B147" s="574" t="s">
        <v>2061</v>
      </c>
      <c r="C147" s="448" t="s">
        <v>3225</v>
      </c>
      <c r="D147" s="575" t="s">
        <v>3223</v>
      </c>
      <c r="E147" s="576">
        <v>300</v>
      </c>
      <c r="F147" s="467" t="s">
        <v>3224</v>
      </c>
    </row>
    <row r="148" spans="1:6">
      <c r="A148" s="573" t="s">
        <v>2002</v>
      </c>
      <c r="B148" s="574" t="s">
        <v>2061</v>
      </c>
      <c r="C148" s="448" t="s">
        <v>2075</v>
      </c>
      <c r="D148" s="575" t="s">
        <v>3223</v>
      </c>
      <c r="E148" s="576">
        <v>280</v>
      </c>
      <c r="F148" s="468" t="s">
        <v>3224</v>
      </c>
    </row>
    <row r="149" spans="1:6">
      <c r="A149" s="573" t="s">
        <v>2002</v>
      </c>
      <c r="B149" s="574" t="s">
        <v>2061</v>
      </c>
      <c r="C149" s="448" t="s">
        <v>3226</v>
      </c>
      <c r="D149" s="575" t="s">
        <v>3223</v>
      </c>
      <c r="E149" s="576">
        <v>140</v>
      </c>
      <c r="F149" s="467" t="s">
        <v>3224</v>
      </c>
    </row>
    <row r="150" spans="1:6">
      <c r="A150" s="537" t="s">
        <v>2699</v>
      </c>
      <c r="B150" s="538" t="s">
        <v>3227</v>
      </c>
      <c r="C150" s="450" t="s">
        <v>3228</v>
      </c>
      <c r="D150" s="451" t="s">
        <v>3229</v>
      </c>
      <c r="E150" s="452">
        <v>28.32</v>
      </c>
      <c r="F150" s="466" t="s">
        <v>3230</v>
      </c>
    </row>
    <row r="151" spans="1:6">
      <c r="A151" s="537" t="s">
        <v>2699</v>
      </c>
      <c r="B151" s="538" t="s">
        <v>3227</v>
      </c>
      <c r="C151" s="450" t="s">
        <v>3231</v>
      </c>
      <c r="D151" s="451" t="s">
        <v>3094</v>
      </c>
      <c r="E151" s="452">
        <v>8500</v>
      </c>
      <c r="F151" s="466" t="s">
        <v>3230</v>
      </c>
    </row>
    <row r="152" spans="1:6">
      <c r="A152" s="537" t="s">
        <v>2699</v>
      </c>
      <c r="B152" s="538" t="s">
        <v>3227</v>
      </c>
      <c r="C152" s="450" t="s">
        <v>3232</v>
      </c>
      <c r="D152" s="451" t="s">
        <v>3094</v>
      </c>
      <c r="E152" s="452">
        <v>81.171999999999997</v>
      </c>
      <c r="F152" s="466" t="s">
        <v>3230</v>
      </c>
    </row>
    <row r="153" spans="1:6">
      <c r="A153" s="537" t="s">
        <v>2699</v>
      </c>
      <c r="B153" s="538" t="s">
        <v>3227</v>
      </c>
      <c r="C153" s="450" t="s">
        <v>3233</v>
      </c>
      <c r="D153" s="451" t="s">
        <v>3094</v>
      </c>
      <c r="E153" s="452">
        <v>103.3567</v>
      </c>
      <c r="F153" s="466" t="s">
        <v>3230</v>
      </c>
    </row>
    <row r="154" spans="1:6">
      <c r="A154" s="537" t="s">
        <v>2699</v>
      </c>
      <c r="B154" s="538" t="s">
        <v>3227</v>
      </c>
      <c r="C154" s="450" t="s">
        <v>3234</v>
      </c>
      <c r="D154" s="451" t="s">
        <v>3094</v>
      </c>
      <c r="E154" s="452">
        <v>20.059999999999999</v>
      </c>
      <c r="F154" s="466" t="s">
        <v>3230</v>
      </c>
    </row>
    <row r="155" spans="1:6" ht="12.95" customHeight="1">
      <c r="A155" s="537" t="s">
        <v>2699</v>
      </c>
      <c r="B155" s="538" t="s">
        <v>3227</v>
      </c>
      <c r="C155" s="450" t="s">
        <v>3235</v>
      </c>
      <c r="D155" s="451" t="s">
        <v>3094</v>
      </c>
      <c r="E155" s="452">
        <v>208.86</v>
      </c>
      <c r="F155" s="466" t="s">
        <v>3230</v>
      </c>
    </row>
    <row r="156" spans="1:6" ht="15" customHeight="1">
      <c r="A156" s="537" t="s">
        <v>2699</v>
      </c>
      <c r="B156" s="538" t="s">
        <v>3227</v>
      </c>
      <c r="C156" s="450" t="s">
        <v>3236</v>
      </c>
      <c r="D156" s="451" t="s">
        <v>3094</v>
      </c>
      <c r="E156" s="452">
        <v>206.73500000000001</v>
      </c>
      <c r="F156" s="466" t="s">
        <v>3230</v>
      </c>
    </row>
    <row r="157" spans="1:6" ht="15" customHeight="1">
      <c r="A157" s="537" t="s">
        <v>2699</v>
      </c>
      <c r="B157" s="538" t="s">
        <v>3227</v>
      </c>
      <c r="C157" s="450" t="s">
        <v>3237</v>
      </c>
      <c r="D157" s="451" t="s">
        <v>3094</v>
      </c>
      <c r="E157" s="452">
        <v>43.293999999999997</v>
      </c>
      <c r="F157" s="466" t="s">
        <v>3230</v>
      </c>
    </row>
    <row r="158" spans="1:6" ht="15" customHeight="1">
      <c r="A158" s="537" t="s">
        <v>2699</v>
      </c>
      <c r="B158" s="538" t="s">
        <v>3227</v>
      </c>
      <c r="C158" s="450" t="s">
        <v>3238</v>
      </c>
      <c r="D158" s="451" t="s">
        <v>3094</v>
      </c>
      <c r="E158" s="452">
        <v>5.9</v>
      </c>
      <c r="F158" s="466" t="s">
        <v>3230</v>
      </c>
    </row>
    <row r="159" spans="1:6" ht="15" customHeight="1">
      <c r="A159" s="537" t="s">
        <v>2699</v>
      </c>
      <c r="B159" s="538" t="s">
        <v>3227</v>
      </c>
      <c r="C159" s="450" t="s">
        <v>3239</v>
      </c>
      <c r="D159" s="451" t="s">
        <v>3094</v>
      </c>
      <c r="E159" s="452">
        <v>944</v>
      </c>
      <c r="F159" s="466" t="s">
        <v>3230</v>
      </c>
    </row>
    <row r="160" spans="1:6" ht="15" customHeight="1">
      <c r="A160" s="537" t="s">
        <v>2699</v>
      </c>
      <c r="B160" s="538" t="s">
        <v>3227</v>
      </c>
      <c r="C160" s="450" t="s">
        <v>3240</v>
      </c>
      <c r="D160" s="451" t="s">
        <v>3094</v>
      </c>
      <c r="E160" s="452">
        <v>571.12</v>
      </c>
      <c r="F160" s="466" t="s">
        <v>3230</v>
      </c>
    </row>
    <row r="161" spans="1:6" ht="15" customHeight="1">
      <c r="A161" s="537" t="s">
        <v>2699</v>
      </c>
      <c r="B161" s="538" t="s">
        <v>3227</v>
      </c>
      <c r="C161" s="450" t="s">
        <v>3241</v>
      </c>
      <c r="D161" s="451" t="s">
        <v>3094</v>
      </c>
      <c r="E161" s="452">
        <v>619.5</v>
      </c>
      <c r="F161" s="466" t="s">
        <v>3230</v>
      </c>
    </row>
    <row r="162" spans="1:6" ht="15" customHeight="1">
      <c r="A162" s="537" t="s">
        <v>2699</v>
      </c>
      <c r="B162" s="538" t="s">
        <v>3227</v>
      </c>
      <c r="C162" s="450" t="s">
        <v>3242</v>
      </c>
      <c r="D162" s="451" t="s">
        <v>3094</v>
      </c>
      <c r="E162" s="452">
        <v>100.3</v>
      </c>
      <c r="F162" s="466" t="s">
        <v>3230</v>
      </c>
    </row>
    <row r="163" spans="1:6" ht="14.1" customHeight="1">
      <c r="A163" s="537" t="s">
        <v>2699</v>
      </c>
      <c r="B163" s="538" t="s">
        <v>3227</v>
      </c>
      <c r="C163" s="450" t="s">
        <v>3243</v>
      </c>
      <c r="D163" s="451" t="s">
        <v>3094</v>
      </c>
      <c r="E163" s="452">
        <v>33.630000000000003</v>
      </c>
      <c r="F163" s="466" t="s">
        <v>3230</v>
      </c>
    </row>
    <row r="164" spans="1:6">
      <c r="A164" s="537" t="s">
        <v>2699</v>
      </c>
      <c r="B164" s="538" t="s">
        <v>3227</v>
      </c>
      <c r="C164" s="450" t="s">
        <v>3244</v>
      </c>
      <c r="D164" s="451" t="s">
        <v>3094</v>
      </c>
      <c r="E164" s="452">
        <v>44.25</v>
      </c>
      <c r="F164" s="466" t="s">
        <v>3230</v>
      </c>
    </row>
    <row r="165" spans="1:6">
      <c r="A165" s="537" t="s">
        <v>2699</v>
      </c>
      <c r="B165" s="538" t="s">
        <v>3227</v>
      </c>
      <c r="C165" s="450" t="s">
        <v>3245</v>
      </c>
      <c r="D165" s="451" t="s">
        <v>3094</v>
      </c>
      <c r="E165" s="452">
        <v>855.5</v>
      </c>
      <c r="F165" s="466" t="s">
        <v>3230</v>
      </c>
    </row>
    <row r="166" spans="1:6">
      <c r="A166" s="537" t="s">
        <v>2699</v>
      </c>
      <c r="B166" s="538" t="s">
        <v>3227</v>
      </c>
      <c r="C166" s="450" t="s">
        <v>3246</v>
      </c>
      <c r="D166" s="451" t="s">
        <v>3094</v>
      </c>
      <c r="E166" s="452">
        <v>60.2273</v>
      </c>
      <c r="F166" s="466" t="s">
        <v>3230</v>
      </c>
    </row>
    <row r="167" spans="1:6">
      <c r="A167" s="537" t="s">
        <v>2699</v>
      </c>
      <c r="B167" s="538" t="s">
        <v>3227</v>
      </c>
      <c r="C167" s="450" t="s">
        <v>3247</v>
      </c>
      <c r="D167" s="451" t="s">
        <v>3094</v>
      </c>
      <c r="E167" s="452">
        <v>102.8133</v>
      </c>
      <c r="F167" s="466" t="s">
        <v>3230</v>
      </c>
    </row>
    <row r="168" spans="1:6">
      <c r="A168" s="537" t="s">
        <v>2699</v>
      </c>
      <c r="B168" s="538" t="s">
        <v>3227</v>
      </c>
      <c r="C168" s="450" t="s">
        <v>3248</v>
      </c>
      <c r="D168" s="451" t="s">
        <v>3094</v>
      </c>
      <c r="E168" s="452">
        <v>3030.43</v>
      </c>
      <c r="F168" s="466" t="s">
        <v>3230</v>
      </c>
    </row>
    <row r="169" spans="1:6">
      <c r="A169" s="537" t="s">
        <v>2699</v>
      </c>
      <c r="B169" s="538" t="s">
        <v>3227</v>
      </c>
      <c r="C169" s="450" t="s">
        <v>3249</v>
      </c>
      <c r="D169" s="451" t="s">
        <v>3094</v>
      </c>
      <c r="E169" s="452">
        <v>858.45</v>
      </c>
      <c r="F169" s="466" t="s">
        <v>3230</v>
      </c>
    </row>
    <row r="170" spans="1:6">
      <c r="A170" s="537" t="s">
        <v>2699</v>
      </c>
      <c r="B170" s="538" t="s">
        <v>3227</v>
      </c>
      <c r="C170" s="450" t="s">
        <v>3250</v>
      </c>
      <c r="D170" s="451" t="s">
        <v>3094</v>
      </c>
      <c r="E170" s="452">
        <v>206.72329999999999</v>
      </c>
      <c r="F170" s="466" t="s">
        <v>3230</v>
      </c>
    </row>
    <row r="171" spans="1:6" ht="15.95" customHeight="1">
      <c r="A171" s="537" t="s">
        <v>2699</v>
      </c>
      <c r="B171" s="538" t="s">
        <v>3227</v>
      </c>
      <c r="C171" s="450" t="s">
        <v>3251</v>
      </c>
      <c r="D171" s="451" t="s">
        <v>3094</v>
      </c>
      <c r="E171" s="452">
        <v>4425</v>
      </c>
      <c r="F171" s="466" t="s">
        <v>3230</v>
      </c>
    </row>
    <row r="172" spans="1:6">
      <c r="A172" s="537" t="s">
        <v>2699</v>
      </c>
      <c r="B172" s="538" t="s">
        <v>3227</v>
      </c>
      <c r="C172" s="450" t="s">
        <v>3252</v>
      </c>
      <c r="D172" s="451" t="s">
        <v>3094</v>
      </c>
      <c r="E172" s="452">
        <v>13500.0026</v>
      </c>
      <c r="F172" s="466" t="s">
        <v>3230</v>
      </c>
    </row>
    <row r="173" spans="1:6" ht="20.25" customHeight="1">
      <c r="A173" s="537" t="s">
        <v>2699</v>
      </c>
      <c r="B173" s="538" t="s">
        <v>3227</v>
      </c>
      <c r="C173" s="450" t="s">
        <v>3253</v>
      </c>
      <c r="D173" s="451" t="s">
        <v>3094</v>
      </c>
      <c r="E173" s="452">
        <v>1416</v>
      </c>
      <c r="F173" s="466" t="s">
        <v>3230</v>
      </c>
    </row>
    <row r="174" spans="1:6" ht="21" customHeight="1">
      <c r="A174" s="537" t="s">
        <v>2699</v>
      </c>
      <c r="B174" s="538" t="s">
        <v>3227</v>
      </c>
      <c r="C174" s="450" t="s">
        <v>3254</v>
      </c>
      <c r="D174" s="451" t="s">
        <v>3094</v>
      </c>
      <c r="E174" s="452">
        <v>3.54</v>
      </c>
      <c r="F174" s="469" t="s">
        <v>3230</v>
      </c>
    </row>
    <row r="175" spans="1:6" ht="18" customHeight="1">
      <c r="A175" s="537" t="s">
        <v>2699</v>
      </c>
      <c r="B175" s="538" t="s">
        <v>3227</v>
      </c>
      <c r="C175" s="450" t="s">
        <v>3255</v>
      </c>
      <c r="D175" s="451" t="s">
        <v>3094</v>
      </c>
      <c r="E175" s="452">
        <v>73.16</v>
      </c>
      <c r="F175" s="466" t="s">
        <v>3230</v>
      </c>
    </row>
    <row r="176" spans="1:6" ht="20.25" customHeight="1">
      <c r="A176" s="537" t="s">
        <v>2699</v>
      </c>
      <c r="B176" s="538" t="s">
        <v>3227</v>
      </c>
      <c r="C176" s="450" t="s">
        <v>3256</v>
      </c>
      <c r="D176" s="451" t="s">
        <v>3094</v>
      </c>
      <c r="E176" s="452">
        <v>548.26499999999999</v>
      </c>
      <c r="F176" s="466" t="s">
        <v>3230</v>
      </c>
    </row>
    <row r="177" spans="1:6" ht="25.5" customHeight="1">
      <c r="A177" s="537" t="s">
        <v>2699</v>
      </c>
      <c r="B177" s="538" t="s">
        <v>3227</v>
      </c>
      <c r="C177" s="450" t="s">
        <v>3257</v>
      </c>
      <c r="D177" s="451" t="s">
        <v>3094</v>
      </c>
      <c r="E177" s="452">
        <v>526.32500000000005</v>
      </c>
      <c r="F177" s="466" t="s">
        <v>3230</v>
      </c>
    </row>
    <row r="178" spans="1:6" ht="19.5" customHeight="1">
      <c r="A178" s="537" t="s">
        <v>2699</v>
      </c>
      <c r="B178" s="538" t="s">
        <v>3227</v>
      </c>
      <c r="C178" s="450" t="s">
        <v>3258</v>
      </c>
      <c r="D178" s="451" t="s">
        <v>3094</v>
      </c>
      <c r="E178" s="452">
        <v>3.54</v>
      </c>
      <c r="F178" s="469" t="s">
        <v>3230</v>
      </c>
    </row>
    <row r="179" spans="1:6" ht="27.75" customHeight="1">
      <c r="A179" s="537" t="s">
        <v>2699</v>
      </c>
      <c r="B179" s="538" t="s">
        <v>3227</v>
      </c>
      <c r="C179" s="450" t="s">
        <v>3259</v>
      </c>
      <c r="D179" s="451" t="s">
        <v>3094</v>
      </c>
      <c r="E179" s="452">
        <v>265.5</v>
      </c>
      <c r="F179" s="466" t="s">
        <v>3230</v>
      </c>
    </row>
    <row r="180" spans="1:6" ht="21.75" customHeight="1">
      <c r="A180" s="577" t="s">
        <v>2026</v>
      </c>
      <c r="B180" s="578" t="s">
        <v>3260</v>
      </c>
      <c r="C180" s="449" t="s">
        <v>2027</v>
      </c>
      <c r="D180" s="579" t="s">
        <v>3094</v>
      </c>
      <c r="E180" s="580">
        <v>5</v>
      </c>
      <c r="F180" s="470" t="s">
        <v>3261</v>
      </c>
    </row>
    <row r="181" spans="1:6" ht="22.5" customHeight="1">
      <c r="A181" s="537" t="s">
        <v>2685</v>
      </c>
      <c r="B181" s="538" t="s">
        <v>3262</v>
      </c>
      <c r="C181" s="450" t="s">
        <v>3263</v>
      </c>
      <c r="D181" s="451" t="s">
        <v>3094</v>
      </c>
      <c r="E181" s="452">
        <v>7773.84</v>
      </c>
      <c r="F181" s="466" t="s">
        <v>3264</v>
      </c>
    </row>
    <row r="182" spans="1:6">
      <c r="A182" s="537" t="s">
        <v>2685</v>
      </c>
      <c r="B182" s="538" t="s">
        <v>3262</v>
      </c>
      <c r="C182" s="450" t="s">
        <v>3265</v>
      </c>
      <c r="D182" s="451" t="s">
        <v>3094</v>
      </c>
      <c r="E182" s="452">
        <v>9343.24</v>
      </c>
      <c r="F182" s="466" t="s">
        <v>3264</v>
      </c>
    </row>
    <row r="183" spans="1:6" ht="23.25" customHeight="1">
      <c r="A183" s="537" t="s">
        <v>2685</v>
      </c>
      <c r="B183" s="538" t="s">
        <v>3262</v>
      </c>
      <c r="C183" s="450" t="s">
        <v>3266</v>
      </c>
      <c r="D183" s="451" t="s">
        <v>3094</v>
      </c>
      <c r="E183" s="452">
        <v>10915</v>
      </c>
      <c r="F183" s="466" t="s">
        <v>3264</v>
      </c>
    </row>
    <row r="184" spans="1:6" ht="20.25" customHeight="1">
      <c r="A184" s="537" t="s">
        <v>2685</v>
      </c>
      <c r="B184" s="538" t="s">
        <v>3262</v>
      </c>
      <c r="C184" s="450" t="s">
        <v>3267</v>
      </c>
      <c r="D184" s="451" t="s">
        <v>3094</v>
      </c>
      <c r="E184" s="452">
        <v>3923.5</v>
      </c>
      <c r="F184" s="466" t="s">
        <v>3264</v>
      </c>
    </row>
    <row r="185" spans="1:6" ht="14.1" customHeight="1">
      <c r="A185" s="537" t="s">
        <v>2685</v>
      </c>
      <c r="B185" s="538" t="s">
        <v>3262</v>
      </c>
      <c r="C185" s="450" t="s">
        <v>3268</v>
      </c>
      <c r="D185" s="451" t="s">
        <v>3094</v>
      </c>
      <c r="E185" s="452">
        <v>4543</v>
      </c>
      <c r="F185" s="466" t="s">
        <v>3264</v>
      </c>
    </row>
    <row r="186" spans="1:6" ht="17.100000000000001" customHeight="1">
      <c r="A186" s="537" t="s">
        <v>2685</v>
      </c>
      <c r="B186" s="538" t="s">
        <v>3262</v>
      </c>
      <c r="C186" s="450" t="s">
        <v>3269</v>
      </c>
      <c r="D186" s="451" t="s">
        <v>3094</v>
      </c>
      <c r="E186" s="452">
        <v>9204</v>
      </c>
      <c r="F186" s="466" t="s">
        <v>3264</v>
      </c>
    </row>
    <row r="187" spans="1:6" ht="15.95" customHeight="1">
      <c r="A187" s="537" t="s">
        <v>2685</v>
      </c>
      <c r="B187" s="538" t="s">
        <v>3262</v>
      </c>
      <c r="C187" s="450" t="s">
        <v>3270</v>
      </c>
      <c r="D187" s="451" t="s">
        <v>3094</v>
      </c>
      <c r="E187" s="452">
        <v>1239</v>
      </c>
      <c r="F187" s="466" t="s">
        <v>3264</v>
      </c>
    </row>
    <row r="188" spans="1:6" ht="15.95" customHeight="1">
      <c r="A188" s="537" t="s">
        <v>2685</v>
      </c>
      <c r="B188" s="538" t="s">
        <v>3262</v>
      </c>
      <c r="C188" s="450" t="s">
        <v>3271</v>
      </c>
      <c r="D188" s="451" t="s">
        <v>3094</v>
      </c>
      <c r="E188" s="452">
        <v>1239</v>
      </c>
      <c r="F188" s="466" t="s">
        <v>3264</v>
      </c>
    </row>
    <row r="189" spans="1:6" ht="32.25" customHeight="1">
      <c r="A189" s="581" t="s">
        <v>2640</v>
      </c>
      <c r="B189" s="582" t="s">
        <v>3272</v>
      </c>
      <c r="C189" s="582" t="s">
        <v>3273</v>
      </c>
      <c r="D189" s="583" t="s">
        <v>3094</v>
      </c>
      <c r="E189" s="584">
        <v>54999.99</v>
      </c>
      <c r="F189" s="471" t="s">
        <v>3274</v>
      </c>
    </row>
    <row r="190" spans="1:6" ht="30.75" customHeight="1">
      <c r="A190" s="581" t="s">
        <v>2640</v>
      </c>
      <c r="B190" s="582" t="s">
        <v>3272</v>
      </c>
      <c r="C190" s="582" t="s">
        <v>3275</v>
      </c>
      <c r="D190" s="583" t="s">
        <v>3094</v>
      </c>
      <c r="E190" s="584">
        <v>17023.8</v>
      </c>
      <c r="F190" s="471" t="s">
        <v>3274</v>
      </c>
    </row>
    <row r="191" spans="1:6" ht="25.5" customHeight="1">
      <c r="A191" s="585" t="s">
        <v>3276</v>
      </c>
      <c r="B191" s="582" t="s">
        <v>3272</v>
      </c>
      <c r="C191" s="586" t="s">
        <v>3277</v>
      </c>
      <c r="D191" s="587" t="s">
        <v>3094</v>
      </c>
      <c r="E191" s="588">
        <v>4130</v>
      </c>
      <c r="F191" s="472" t="s">
        <v>3278</v>
      </c>
    </row>
    <row r="192" spans="1:6" ht="15.95" customHeight="1">
      <c r="A192" s="585" t="s">
        <v>3276</v>
      </c>
      <c r="B192" s="582" t="s">
        <v>3272</v>
      </c>
      <c r="C192" s="586" t="s">
        <v>3279</v>
      </c>
      <c r="D192" s="587" t="s">
        <v>3094</v>
      </c>
      <c r="E192" s="588">
        <v>16048</v>
      </c>
      <c r="F192" s="472" t="s">
        <v>3278</v>
      </c>
    </row>
    <row r="193" spans="1:6" ht="27.75" customHeight="1">
      <c r="A193" s="585" t="s">
        <v>3276</v>
      </c>
      <c r="B193" s="582" t="s">
        <v>3272</v>
      </c>
      <c r="C193" s="586" t="s">
        <v>3280</v>
      </c>
      <c r="D193" s="589" t="s">
        <v>3094</v>
      </c>
      <c r="E193" s="588">
        <v>24502.7</v>
      </c>
      <c r="F193" s="472" t="s">
        <v>3278</v>
      </c>
    </row>
    <row r="194" spans="1:6" ht="34.5" customHeight="1">
      <c r="A194" s="581" t="s">
        <v>3281</v>
      </c>
      <c r="B194" s="582" t="s">
        <v>3272</v>
      </c>
      <c r="C194" s="582" t="s">
        <v>3282</v>
      </c>
      <c r="D194" s="583" t="s">
        <v>3094</v>
      </c>
      <c r="E194" s="584">
        <v>715000</v>
      </c>
      <c r="F194" s="471" t="s">
        <v>3283</v>
      </c>
    </row>
    <row r="195" spans="1:6" ht="23.25" customHeight="1">
      <c r="A195" s="581" t="s">
        <v>3284</v>
      </c>
      <c r="B195" s="582" t="s">
        <v>3272</v>
      </c>
      <c r="C195" s="582" t="s">
        <v>3285</v>
      </c>
      <c r="D195" s="583" t="s">
        <v>3094</v>
      </c>
      <c r="E195" s="584">
        <v>60742.81</v>
      </c>
      <c r="F195" s="471" t="s">
        <v>3274</v>
      </c>
    </row>
    <row r="196" spans="1:6" ht="25.5" customHeight="1">
      <c r="A196" s="558" t="s">
        <v>3284</v>
      </c>
      <c r="B196" s="582" t="s">
        <v>3272</v>
      </c>
      <c r="C196" s="582" t="s">
        <v>3286</v>
      </c>
      <c r="D196" s="583" t="s">
        <v>3094</v>
      </c>
      <c r="E196" s="584">
        <v>30385</v>
      </c>
      <c r="F196" s="471" t="s">
        <v>3274</v>
      </c>
    </row>
    <row r="197" spans="1:6" ht="24">
      <c r="A197" s="581" t="s">
        <v>3284</v>
      </c>
      <c r="B197" s="582" t="s">
        <v>3272</v>
      </c>
      <c r="C197" s="582" t="s">
        <v>3287</v>
      </c>
      <c r="D197" s="583" t="s">
        <v>3094</v>
      </c>
      <c r="E197" s="584">
        <v>79818.740000000005</v>
      </c>
      <c r="F197" s="471" t="s">
        <v>3274</v>
      </c>
    </row>
    <row r="198" spans="1:6" ht="24">
      <c r="A198" s="558" t="s">
        <v>3284</v>
      </c>
      <c r="B198" s="582" t="s">
        <v>3272</v>
      </c>
      <c r="C198" s="582" t="s">
        <v>3288</v>
      </c>
      <c r="D198" s="583" t="s">
        <v>3094</v>
      </c>
      <c r="E198" s="584">
        <v>4500</v>
      </c>
      <c r="F198" s="471" t="s">
        <v>3289</v>
      </c>
    </row>
    <row r="199" spans="1:6" ht="24">
      <c r="A199" s="558" t="s">
        <v>3284</v>
      </c>
      <c r="B199" s="582" t="s">
        <v>3272</v>
      </c>
      <c r="C199" s="453" t="s">
        <v>3290</v>
      </c>
      <c r="D199" s="560" t="s">
        <v>3094</v>
      </c>
      <c r="E199" s="561">
        <v>44840</v>
      </c>
      <c r="F199" s="463" t="s">
        <v>3291</v>
      </c>
    </row>
    <row r="200" spans="1:6" ht="14.1" customHeight="1">
      <c r="A200" s="581" t="s">
        <v>3284</v>
      </c>
      <c r="B200" s="582" t="s">
        <v>3272</v>
      </c>
      <c r="C200" s="582" t="s">
        <v>3292</v>
      </c>
      <c r="D200" s="583" t="s">
        <v>3094</v>
      </c>
      <c r="E200" s="584">
        <v>8850</v>
      </c>
      <c r="F200" s="471" t="s">
        <v>3274</v>
      </c>
    </row>
    <row r="201" spans="1:6" ht="14.1" customHeight="1">
      <c r="A201" s="558" t="s">
        <v>3293</v>
      </c>
      <c r="B201" s="582" t="s">
        <v>3272</v>
      </c>
      <c r="C201" s="590" t="s">
        <v>3294</v>
      </c>
      <c r="D201" s="591" t="s">
        <v>3094</v>
      </c>
      <c r="E201" s="592">
        <v>45459.5</v>
      </c>
      <c r="F201" s="473" t="s">
        <v>3295</v>
      </c>
    </row>
    <row r="202" spans="1:6" ht="15.95" customHeight="1">
      <c r="A202" s="558" t="s">
        <v>3293</v>
      </c>
      <c r="B202" s="582" t="s">
        <v>3272</v>
      </c>
      <c r="C202" s="590" t="s">
        <v>3296</v>
      </c>
      <c r="D202" s="591" t="s">
        <v>3094</v>
      </c>
      <c r="E202" s="592">
        <v>7500</v>
      </c>
      <c r="F202" s="473" t="s">
        <v>3297</v>
      </c>
    </row>
    <row r="203" spans="1:6" ht="15" customHeight="1">
      <c r="A203" s="593" t="s">
        <v>2718</v>
      </c>
      <c r="B203" s="594" t="s">
        <v>3298</v>
      </c>
      <c r="C203" s="595" t="s">
        <v>3299</v>
      </c>
      <c r="D203" s="596" t="s">
        <v>3094</v>
      </c>
      <c r="E203" s="597">
        <v>68.44</v>
      </c>
      <c r="F203" s="474" t="s">
        <v>3300</v>
      </c>
    </row>
    <row r="204" spans="1:6" ht="15" customHeight="1">
      <c r="A204" s="593" t="s">
        <v>2718</v>
      </c>
      <c r="B204" s="594" t="s">
        <v>3298</v>
      </c>
      <c r="C204" s="595" t="s">
        <v>3301</v>
      </c>
      <c r="D204" s="596" t="s">
        <v>3094</v>
      </c>
      <c r="E204" s="597">
        <v>3935.3</v>
      </c>
      <c r="F204" s="474" t="s">
        <v>3300</v>
      </c>
    </row>
    <row r="205" spans="1:6" ht="14.1" customHeight="1">
      <c r="A205" s="593" t="s">
        <v>2718</v>
      </c>
      <c r="B205" s="594" t="s">
        <v>3298</v>
      </c>
      <c r="C205" s="595" t="s">
        <v>3302</v>
      </c>
      <c r="D205" s="596" t="s">
        <v>3094</v>
      </c>
      <c r="E205" s="597">
        <v>1548</v>
      </c>
      <c r="F205" s="474" t="s">
        <v>3300</v>
      </c>
    </row>
    <row r="206" spans="1:6" ht="12.95" customHeight="1">
      <c r="A206" s="593" t="s">
        <v>2718</v>
      </c>
      <c r="B206" s="594" t="s">
        <v>3298</v>
      </c>
      <c r="C206" s="595" t="s">
        <v>3303</v>
      </c>
      <c r="D206" s="596" t="s">
        <v>3094</v>
      </c>
      <c r="E206" s="597">
        <v>130</v>
      </c>
      <c r="F206" s="474" t="s">
        <v>3300</v>
      </c>
    </row>
    <row r="207" spans="1:6">
      <c r="A207" s="593" t="s">
        <v>2718</v>
      </c>
      <c r="B207" s="594" t="s">
        <v>3298</v>
      </c>
      <c r="C207" s="595" t="s">
        <v>3304</v>
      </c>
      <c r="D207" s="596" t="s">
        <v>3094</v>
      </c>
      <c r="E207" s="597">
        <v>341.02</v>
      </c>
      <c r="F207" s="474" t="s">
        <v>3300</v>
      </c>
    </row>
    <row r="208" spans="1:6">
      <c r="A208" s="593" t="s">
        <v>2718</v>
      </c>
      <c r="B208" s="594" t="s">
        <v>3298</v>
      </c>
      <c r="C208" s="595" t="s">
        <v>3305</v>
      </c>
      <c r="D208" s="596" t="s">
        <v>3094</v>
      </c>
      <c r="E208" s="597">
        <v>120</v>
      </c>
      <c r="F208" s="474" t="s">
        <v>3300</v>
      </c>
    </row>
    <row r="209" spans="1:6">
      <c r="A209" s="593" t="s">
        <v>2718</v>
      </c>
      <c r="B209" s="594" t="s">
        <v>3298</v>
      </c>
      <c r="C209" s="595" t="s">
        <v>3306</v>
      </c>
      <c r="D209" s="596" t="s">
        <v>3223</v>
      </c>
      <c r="E209" s="597">
        <v>57.784999999999997</v>
      </c>
      <c r="F209" s="474" t="s">
        <v>3300</v>
      </c>
    </row>
    <row r="210" spans="1:6">
      <c r="A210" s="593" t="s">
        <v>2718</v>
      </c>
      <c r="B210" s="594" t="s">
        <v>3298</v>
      </c>
      <c r="C210" s="595" t="s">
        <v>3307</v>
      </c>
      <c r="D210" s="596" t="s">
        <v>3223</v>
      </c>
      <c r="E210" s="597">
        <v>118</v>
      </c>
      <c r="F210" s="474" t="s">
        <v>3300</v>
      </c>
    </row>
    <row r="211" spans="1:6">
      <c r="A211" s="593" t="s">
        <v>2718</v>
      </c>
      <c r="B211" s="594" t="s">
        <v>3298</v>
      </c>
      <c r="C211" s="595" t="s">
        <v>3308</v>
      </c>
      <c r="D211" s="596" t="s">
        <v>3223</v>
      </c>
      <c r="E211" s="597">
        <v>138.06</v>
      </c>
      <c r="F211" s="474" t="s">
        <v>3300</v>
      </c>
    </row>
    <row r="212" spans="1:6">
      <c r="A212" s="593" t="s">
        <v>2718</v>
      </c>
      <c r="B212" s="594" t="s">
        <v>3298</v>
      </c>
      <c r="C212" s="595" t="s">
        <v>3309</v>
      </c>
      <c r="D212" s="596" t="s">
        <v>3223</v>
      </c>
      <c r="E212" s="597">
        <v>136.88</v>
      </c>
      <c r="F212" s="474" t="s">
        <v>3300</v>
      </c>
    </row>
    <row r="213" spans="1:6" ht="14.1" customHeight="1">
      <c r="A213" s="593" t="s">
        <v>2718</v>
      </c>
      <c r="B213" s="594" t="s">
        <v>3298</v>
      </c>
      <c r="C213" s="595" t="s">
        <v>3310</v>
      </c>
      <c r="D213" s="596" t="s">
        <v>3094</v>
      </c>
      <c r="E213" s="597">
        <v>270</v>
      </c>
      <c r="F213" s="474" t="s">
        <v>3300</v>
      </c>
    </row>
    <row r="214" spans="1:6" ht="15" customHeight="1">
      <c r="A214" s="593" t="s">
        <v>2718</v>
      </c>
      <c r="B214" s="594" t="s">
        <v>3298</v>
      </c>
      <c r="C214" s="595" t="s">
        <v>3311</v>
      </c>
      <c r="D214" s="596" t="s">
        <v>3094</v>
      </c>
      <c r="E214" s="597">
        <v>300</v>
      </c>
      <c r="F214" s="474" t="s">
        <v>3300</v>
      </c>
    </row>
    <row r="215" spans="1:6">
      <c r="A215" s="593" t="s">
        <v>2718</v>
      </c>
      <c r="B215" s="594" t="s">
        <v>3298</v>
      </c>
      <c r="C215" s="595" t="s">
        <v>3312</v>
      </c>
      <c r="D215" s="596" t="s">
        <v>3094</v>
      </c>
      <c r="E215" s="597">
        <v>160</v>
      </c>
      <c r="F215" s="474" t="s">
        <v>3300</v>
      </c>
    </row>
    <row r="216" spans="1:6">
      <c r="A216" s="593" t="s">
        <v>2718</v>
      </c>
      <c r="B216" s="594" t="s">
        <v>3298</v>
      </c>
      <c r="C216" s="595" t="s">
        <v>3313</v>
      </c>
      <c r="D216" s="596" t="s">
        <v>3094</v>
      </c>
      <c r="E216" s="597">
        <v>728.06</v>
      </c>
      <c r="F216" s="474" t="s">
        <v>3300</v>
      </c>
    </row>
    <row r="217" spans="1:6">
      <c r="A217" s="593" t="s">
        <v>2718</v>
      </c>
      <c r="B217" s="594" t="s">
        <v>3298</v>
      </c>
      <c r="C217" s="595" t="s">
        <v>3314</v>
      </c>
      <c r="D217" s="596" t="s">
        <v>3094</v>
      </c>
      <c r="E217" s="597">
        <v>125</v>
      </c>
      <c r="F217" s="474" t="s">
        <v>3300</v>
      </c>
    </row>
    <row r="218" spans="1:6">
      <c r="A218" s="598" t="s">
        <v>2742</v>
      </c>
      <c r="B218" s="599" t="s">
        <v>3315</v>
      </c>
      <c r="C218" s="600" t="s">
        <v>3316</v>
      </c>
      <c r="D218" s="601" t="s">
        <v>3094</v>
      </c>
      <c r="E218" s="602">
        <v>7123.8959999999997</v>
      </c>
      <c r="F218" s="475" t="s">
        <v>3317</v>
      </c>
    </row>
    <row r="219" spans="1:6">
      <c r="A219" s="598" t="s">
        <v>2742</v>
      </c>
      <c r="B219" s="599" t="s">
        <v>3315</v>
      </c>
      <c r="C219" s="600" t="s">
        <v>3318</v>
      </c>
      <c r="D219" s="153" t="s">
        <v>3094</v>
      </c>
      <c r="E219" s="154">
        <v>13570</v>
      </c>
      <c r="F219" s="476" t="s">
        <v>3317</v>
      </c>
    </row>
    <row r="220" spans="1:6" ht="19.5" customHeight="1">
      <c r="A220" s="603" t="s">
        <v>2023</v>
      </c>
      <c r="B220" s="604" t="s">
        <v>3319</v>
      </c>
      <c r="C220" s="605" t="s">
        <v>2048</v>
      </c>
      <c r="D220" s="606" t="s">
        <v>3094</v>
      </c>
      <c r="E220" s="607">
        <v>6938.4</v>
      </c>
      <c r="F220" s="477" t="s">
        <v>3320</v>
      </c>
    </row>
    <row r="221" spans="1:6" ht="15.95" customHeight="1">
      <c r="A221" s="608" t="s">
        <v>2023</v>
      </c>
      <c r="B221" s="604" t="s">
        <v>3319</v>
      </c>
      <c r="C221" s="609" t="s">
        <v>3321</v>
      </c>
      <c r="D221" s="610" t="s">
        <v>3094</v>
      </c>
      <c r="E221" s="611">
        <v>11800</v>
      </c>
      <c r="F221" s="478" t="s">
        <v>3322</v>
      </c>
    </row>
    <row r="222" spans="1:6" ht="15.95" customHeight="1">
      <c r="A222" s="608" t="s">
        <v>2023</v>
      </c>
      <c r="B222" s="604" t="s">
        <v>3319</v>
      </c>
      <c r="C222" s="609" t="s">
        <v>3323</v>
      </c>
      <c r="D222" s="610" t="s">
        <v>3094</v>
      </c>
      <c r="E222" s="611">
        <v>10620</v>
      </c>
      <c r="F222" s="478" t="s">
        <v>3322</v>
      </c>
    </row>
    <row r="223" spans="1:6">
      <c r="A223" s="603" t="s">
        <v>2023</v>
      </c>
      <c r="B223" s="604" t="s">
        <v>3319</v>
      </c>
      <c r="C223" s="605" t="s">
        <v>2047</v>
      </c>
      <c r="D223" s="606" t="s">
        <v>3094</v>
      </c>
      <c r="E223" s="607">
        <v>8142</v>
      </c>
      <c r="F223" s="477" t="s">
        <v>3320</v>
      </c>
    </row>
    <row r="224" spans="1:6">
      <c r="A224" s="608" t="s">
        <v>2023</v>
      </c>
      <c r="B224" s="604" t="s">
        <v>3319</v>
      </c>
      <c r="C224" s="609" t="s">
        <v>3324</v>
      </c>
      <c r="D224" s="610" t="s">
        <v>3094</v>
      </c>
      <c r="E224" s="611">
        <v>11227.8771</v>
      </c>
      <c r="F224" s="479" t="s">
        <v>3322</v>
      </c>
    </row>
    <row r="225" spans="1:6" ht="21.75" customHeight="1">
      <c r="A225" s="603" t="s">
        <v>2023</v>
      </c>
      <c r="B225" s="604" t="s">
        <v>3319</v>
      </c>
      <c r="C225" s="605" t="s">
        <v>3325</v>
      </c>
      <c r="D225" s="606" t="s">
        <v>3094</v>
      </c>
      <c r="E225" s="607">
        <v>8496</v>
      </c>
      <c r="F225" s="477" t="s">
        <v>3320</v>
      </c>
    </row>
    <row r="226" spans="1:6" ht="23.25" customHeight="1">
      <c r="A226" s="603" t="s">
        <v>2023</v>
      </c>
      <c r="B226" s="604" t="s">
        <v>3319</v>
      </c>
      <c r="C226" s="605" t="s">
        <v>2067</v>
      </c>
      <c r="D226" s="155" t="s">
        <v>3094</v>
      </c>
      <c r="E226" s="156">
        <v>5605</v>
      </c>
      <c r="F226" s="480" t="s">
        <v>3320</v>
      </c>
    </row>
    <row r="227" spans="1:6" ht="23.25" customHeight="1">
      <c r="A227" s="608" t="s">
        <v>2023</v>
      </c>
      <c r="B227" s="604" t="s">
        <v>3319</v>
      </c>
      <c r="C227" s="609" t="s">
        <v>2068</v>
      </c>
      <c r="D227" s="610" t="s">
        <v>3094</v>
      </c>
      <c r="E227" s="611">
        <v>14160</v>
      </c>
      <c r="F227" s="479" t="s">
        <v>3322</v>
      </c>
    </row>
    <row r="228" spans="1:6">
      <c r="A228" s="603" t="s">
        <v>2023</v>
      </c>
      <c r="B228" s="604" t="s">
        <v>3319</v>
      </c>
      <c r="C228" s="605" t="s">
        <v>3326</v>
      </c>
      <c r="D228" s="606" t="s">
        <v>3094</v>
      </c>
      <c r="E228" s="607">
        <v>1121</v>
      </c>
      <c r="F228" s="477" t="s">
        <v>3320</v>
      </c>
    </row>
    <row r="229" spans="1:6">
      <c r="A229" s="608" t="s">
        <v>2023</v>
      </c>
      <c r="B229" s="604" t="s">
        <v>3319</v>
      </c>
      <c r="C229" s="609" t="s">
        <v>3327</v>
      </c>
      <c r="D229" s="610" t="s">
        <v>3094</v>
      </c>
      <c r="E229" s="611">
        <v>450</v>
      </c>
      <c r="F229" s="479" t="s">
        <v>3322</v>
      </c>
    </row>
    <row r="230" spans="1:6">
      <c r="A230" s="603" t="s">
        <v>2023</v>
      </c>
      <c r="B230" s="604" t="s">
        <v>3319</v>
      </c>
      <c r="C230" s="605" t="s">
        <v>2066</v>
      </c>
      <c r="D230" s="606" t="s">
        <v>3094</v>
      </c>
      <c r="E230" s="607">
        <v>5900</v>
      </c>
      <c r="F230" s="477" t="s">
        <v>3320</v>
      </c>
    </row>
    <row r="231" spans="1:6">
      <c r="A231" s="608" t="s">
        <v>2023</v>
      </c>
      <c r="B231" s="604" t="s">
        <v>3319</v>
      </c>
      <c r="C231" s="609" t="s">
        <v>3328</v>
      </c>
      <c r="D231" s="610" t="s">
        <v>3094</v>
      </c>
      <c r="E231" s="611">
        <v>14160</v>
      </c>
      <c r="F231" s="479" t="s">
        <v>3322</v>
      </c>
    </row>
    <row r="232" spans="1:6">
      <c r="A232" s="603" t="s">
        <v>2023</v>
      </c>
      <c r="B232" s="604" t="s">
        <v>3319</v>
      </c>
      <c r="C232" s="605" t="s">
        <v>3329</v>
      </c>
      <c r="D232" s="606" t="s">
        <v>3094</v>
      </c>
      <c r="E232" s="607">
        <v>18880</v>
      </c>
      <c r="F232" s="480" t="s">
        <v>3320</v>
      </c>
    </row>
    <row r="233" spans="1:6">
      <c r="A233" s="603" t="s">
        <v>2023</v>
      </c>
      <c r="B233" s="604" t="s">
        <v>3319</v>
      </c>
      <c r="C233" s="605" t="s">
        <v>3330</v>
      </c>
      <c r="D233" s="606" t="s">
        <v>3094</v>
      </c>
      <c r="E233" s="607">
        <v>4130</v>
      </c>
      <c r="F233" s="480" t="s">
        <v>3320</v>
      </c>
    </row>
    <row r="234" spans="1:6">
      <c r="A234" s="603" t="s">
        <v>2023</v>
      </c>
      <c r="B234" s="604" t="s">
        <v>3319</v>
      </c>
      <c r="C234" s="605" t="s">
        <v>3331</v>
      </c>
      <c r="D234" s="606" t="s">
        <v>3094</v>
      </c>
      <c r="E234" s="607">
        <v>2950</v>
      </c>
      <c r="F234" s="480" t="s">
        <v>3320</v>
      </c>
    </row>
    <row r="235" spans="1:6">
      <c r="A235" s="608" t="s">
        <v>2023</v>
      </c>
      <c r="B235" s="604" t="s">
        <v>3319</v>
      </c>
      <c r="C235" s="609" t="s">
        <v>3332</v>
      </c>
      <c r="D235" s="610" t="s">
        <v>3094</v>
      </c>
      <c r="E235" s="611">
        <v>7949.66</v>
      </c>
      <c r="F235" s="479" t="s">
        <v>3322</v>
      </c>
    </row>
    <row r="236" spans="1:6">
      <c r="A236" s="608" t="s">
        <v>2023</v>
      </c>
      <c r="B236" s="604" t="s">
        <v>3319</v>
      </c>
      <c r="C236" s="609" t="s">
        <v>3333</v>
      </c>
      <c r="D236" s="610" t="s">
        <v>3094</v>
      </c>
      <c r="E236" s="611">
        <v>1303.9000000000001</v>
      </c>
      <c r="F236" s="479" t="s">
        <v>3322</v>
      </c>
    </row>
    <row r="237" spans="1:6">
      <c r="A237" s="608" t="s">
        <v>2023</v>
      </c>
      <c r="B237" s="604" t="s">
        <v>3319</v>
      </c>
      <c r="C237" s="609" t="s">
        <v>3334</v>
      </c>
      <c r="D237" s="610" t="s">
        <v>3094</v>
      </c>
      <c r="E237" s="611">
        <v>7949.66</v>
      </c>
      <c r="F237" s="479" t="s">
        <v>3322</v>
      </c>
    </row>
    <row r="238" spans="1:6">
      <c r="A238" s="608" t="s">
        <v>2023</v>
      </c>
      <c r="B238" s="604" t="s">
        <v>3319</v>
      </c>
      <c r="C238" s="609" t="s">
        <v>3335</v>
      </c>
      <c r="D238" s="610" t="s">
        <v>3094</v>
      </c>
      <c r="E238" s="611">
        <v>9912</v>
      </c>
      <c r="F238" s="479" t="s">
        <v>3322</v>
      </c>
    </row>
    <row r="239" spans="1:6" ht="19.5" customHeight="1">
      <c r="A239" s="603" t="s">
        <v>2023</v>
      </c>
      <c r="B239" s="604" t="s">
        <v>3319</v>
      </c>
      <c r="C239" s="157" t="s">
        <v>2024</v>
      </c>
      <c r="D239" s="155" t="s">
        <v>3094</v>
      </c>
      <c r="E239" s="156">
        <v>14004.83</v>
      </c>
      <c r="F239" s="480" t="s">
        <v>3320</v>
      </c>
    </row>
    <row r="240" spans="1:6" ht="20.25" customHeight="1">
      <c r="A240" s="603" t="s">
        <v>2023</v>
      </c>
      <c r="B240" s="604" t="s">
        <v>3319</v>
      </c>
      <c r="C240" s="605" t="s">
        <v>3336</v>
      </c>
      <c r="D240" s="606" t="s">
        <v>3094</v>
      </c>
      <c r="E240" s="607">
        <v>12019.008</v>
      </c>
      <c r="F240" s="480" t="s">
        <v>3320</v>
      </c>
    </row>
    <row r="241" spans="1:6">
      <c r="A241" s="603" t="s">
        <v>2023</v>
      </c>
      <c r="B241" s="604" t="s">
        <v>3319</v>
      </c>
      <c r="C241" s="605" t="s">
        <v>3337</v>
      </c>
      <c r="D241" s="155" t="s">
        <v>3094</v>
      </c>
      <c r="E241" s="156">
        <v>4378.9799999999996</v>
      </c>
      <c r="F241" s="480" t="s">
        <v>3322</v>
      </c>
    </row>
    <row r="242" spans="1:6">
      <c r="A242" s="603" t="s">
        <v>2023</v>
      </c>
      <c r="B242" s="604" t="s">
        <v>3319</v>
      </c>
      <c r="C242" s="605" t="s">
        <v>3338</v>
      </c>
      <c r="D242" s="606" t="s">
        <v>3094</v>
      </c>
      <c r="E242" s="607">
        <v>3482.18</v>
      </c>
      <c r="F242" s="477" t="s">
        <v>3320</v>
      </c>
    </row>
    <row r="243" spans="1:6">
      <c r="A243" s="603" t="s">
        <v>2023</v>
      </c>
      <c r="B243" s="604" t="s">
        <v>3319</v>
      </c>
      <c r="C243" s="605" t="s">
        <v>3339</v>
      </c>
      <c r="D243" s="606" t="s">
        <v>3094</v>
      </c>
      <c r="E243" s="607">
        <v>6755.7359999999999</v>
      </c>
      <c r="F243" s="480" t="s">
        <v>3320</v>
      </c>
    </row>
    <row r="244" spans="1:6" ht="12.95" customHeight="1">
      <c r="A244" s="612" t="s">
        <v>3340</v>
      </c>
      <c r="B244" s="613" t="s">
        <v>3341</v>
      </c>
      <c r="C244" s="614" t="s">
        <v>3342</v>
      </c>
      <c r="D244" s="615" t="s">
        <v>3094</v>
      </c>
      <c r="E244" s="616"/>
      <c r="F244" s="481" t="s">
        <v>3343</v>
      </c>
    </row>
    <row r="245" spans="1:6">
      <c r="A245" s="617" t="s">
        <v>3344</v>
      </c>
      <c r="B245" s="618" t="s">
        <v>3345</v>
      </c>
      <c r="C245" s="619" t="s">
        <v>3346</v>
      </c>
      <c r="D245" s="620" t="s">
        <v>3094</v>
      </c>
      <c r="E245" s="621">
        <v>36028.94</v>
      </c>
      <c r="F245" s="482" t="s">
        <v>3347</v>
      </c>
    </row>
    <row r="246" spans="1:6">
      <c r="A246" s="617" t="s">
        <v>3344</v>
      </c>
      <c r="B246" s="618" t="s">
        <v>3345</v>
      </c>
      <c r="C246" s="619" t="s">
        <v>3348</v>
      </c>
      <c r="D246" s="620" t="s">
        <v>3094</v>
      </c>
      <c r="E246" s="621">
        <v>30591.5</v>
      </c>
      <c r="F246" s="482" t="s">
        <v>3347</v>
      </c>
    </row>
    <row r="247" spans="1:6">
      <c r="A247" s="617" t="s">
        <v>3344</v>
      </c>
      <c r="B247" s="618" t="s">
        <v>3345</v>
      </c>
      <c r="C247" s="619" t="s">
        <v>3349</v>
      </c>
      <c r="D247" s="620" t="s">
        <v>3094</v>
      </c>
      <c r="E247" s="621">
        <v>626.58000000000004</v>
      </c>
      <c r="F247" s="482" t="s">
        <v>3347</v>
      </c>
    </row>
    <row r="248" spans="1:6">
      <c r="A248" s="617" t="s">
        <v>3344</v>
      </c>
      <c r="B248" s="618" t="s">
        <v>3345</v>
      </c>
      <c r="C248" s="619" t="s">
        <v>3350</v>
      </c>
      <c r="D248" s="620" t="s">
        <v>3094</v>
      </c>
      <c r="E248" s="621">
        <v>62031.42</v>
      </c>
      <c r="F248" s="482" t="s">
        <v>3347</v>
      </c>
    </row>
    <row r="249" spans="1:6">
      <c r="A249" s="537" t="s">
        <v>2021</v>
      </c>
      <c r="B249" s="538" t="s">
        <v>3351</v>
      </c>
      <c r="C249" s="450" t="s">
        <v>2022</v>
      </c>
      <c r="D249" s="451" t="s">
        <v>3094</v>
      </c>
      <c r="E249" s="452">
        <v>100</v>
      </c>
      <c r="F249" s="466" t="s">
        <v>3352</v>
      </c>
    </row>
    <row r="250" spans="1:6" ht="24">
      <c r="A250" s="622" t="s">
        <v>3353</v>
      </c>
      <c r="B250" s="623" t="s">
        <v>3354</v>
      </c>
      <c r="C250" s="624" t="s">
        <v>3355</v>
      </c>
      <c r="D250" s="625" t="s">
        <v>3094</v>
      </c>
      <c r="E250" s="626">
        <v>487.34</v>
      </c>
      <c r="F250" s="483" t="s">
        <v>3356</v>
      </c>
    </row>
    <row r="251" spans="1:6" ht="24">
      <c r="A251" s="622" t="s">
        <v>3353</v>
      </c>
      <c r="B251" s="623" t="s">
        <v>3354</v>
      </c>
      <c r="C251" s="624" t="s">
        <v>3357</v>
      </c>
      <c r="D251" s="625" t="s">
        <v>3094</v>
      </c>
      <c r="E251" s="626">
        <v>88.5</v>
      </c>
      <c r="F251" s="483" t="s">
        <v>3356</v>
      </c>
    </row>
    <row r="252" spans="1:6">
      <c r="A252" s="627" t="s">
        <v>2044</v>
      </c>
      <c r="B252" s="628" t="s">
        <v>3358</v>
      </c>
      <c r="C252" s="629" t="s">
        <v>2045</v>
      </c>
      <c r="D252" s="630" t="s">
        <v>3094</v>
      </c>
      <c r="E252" s="631">
        <v>177</v>
      </c>
      <c r="F252" s="484" t="s">
        <v>3359</v>
      </c>
    </row>
    <row r="253" spans="1:6" ht="24">
      <c r="A253" s="627" t="s">
        <v>2044</v>
      </c>
      <c r="B253" s="628" t="s">
        <v>3358</v>
      </c>
      <c r="C253" s="629" t="s">
        <v>2064</v>
      </c>
      <c r="D253" s="630" t="s">
        <v>3094</v>
      </c>
      <c r="E253" s="631">
        <v>5959</v>
      </c>
      <c r="F253" s="484" t="s">
        <v>3359</v>
      </c>
    </row>
    <row r="254" spans="1:6">
      <c r="A254" s="537" t="s">
        <v>2691</v>
      </c>
      <c r="B254" s="538" t="s">
        <v>3360</v>
      </c>
      <c r="C254" s="450" t="s">
        <v>3361</v>
      </c>
      <c r="D254" s="451" t="s">
        <v>3362</v>
      </c>
      <c r="E254" s="452">
        <v>18.88</v>
      </c>
      <c r="F254" s="458" t="s">
        <v>3363</v>
      </c>
    </row>
    <row r="255" spans="1:6">
      <c r="A255" s="537" t="s">
        <v>2696</v>
      </c>
      <c r="B255" s="538" t="s">
        <v>3364</v>
      </c>
      <c r="C255" s="450" t="s">
        <v>3365</v>
      </c>
      <c r="D255" s="451" t="s">
        <v>3094</v>
      </c>
      <c r="E255" s="452">
        <v>4124.1000000000004</v>
      </c>
      <c r="F255" s="458" t="s">
        <v>3366</v>
      </c>
    </row>
    <row r="256" spans="1:6" ht="19.5" customHeight="1">
      <c r="A256" s="537" t="s">
        <v>2696</v>
      </c>
      <c r="B256" s="538" t="s">
        <v>3364</v>
      </c>
      <c r="C256" s="450" t="s">
        <v>3367</v>
      </c>
      <c r="D256" s="451" t="s">
        <v>3094</v>
      </c>
      <c r="E256" s="452">
        <v>4737.7</v>
      </c>
      <c r="F256" s="458" t="s">
        <v>3366</v>
      </c>
    </row>
    <row r="257" spans="1:6">
      <c r="A257" s="537" t="s">
        <v>2696</v>
      </c>
      <c r="B257" s="538" t="s">
        <v>3364</v>
      </c>
      <c r="C257" s="450" t="s">
        <v>3368</v>
      </c>
      <c r="D257" s="451" t="s">
        <v>3094</v>
      </c>
      <c r="E257" s="452">
        <v>1239</v>
      </c>
      <c r="F257" s="458" t="s">
        <v>3366</v>
      </c>
    </row>
    <row r="258" spans="1:6" ht="24">
      <c r="A258" s="627" t="s">
        <v>2010</v>
      </c>
      <c r="B258" s="628" t="s">
        <v>3369</v>
      </c>
      <c r="C258" s="629" t="s">
        <v>3370</v>
      </c>
      <c r="D258" s="630" t="s">
        <v>3094</v>
      </c>
      <c r="E258" s="631">
        <v>711.54</v>
      </c>
      <c r="F258" s="484" t="s">
        <v>3359</v>
      </c>
    </row>
    <row r="259" spans="1:6" ht="23.25" customHeight="1">
      <c r="A259" s="627" t="s">
        <v>2010</v>
      </c>
      <c r="B259" s="628" t="s">
        <v>3369</v>
      </c>
      <c r="C259" s="629" t="s">
        <v>3371</v>
      </c>
      <c r="D259" s="630" t="s">
        <v>3094</v>
      </c>
      <c r="E259" s="631">
        <v>74</v>
      </c>
      <c r="F259" s="484" t="s">
        <v>3359</v>
      </c>
    </row>
    <row r="260" spans="1:6" ht="17.25" customHeight="1">
      <c r="A260" s="627" t="s">
        <v>2010</v>
      </c>
      <c r="B260" s="628" t="s">
        <v>3369</v>
      </c>
      <c r="C260" s="629" t="s">
        <v>3372</v>
      </c>
      <c r="D260" s="630" t="s">
        <v>3094</v>
      </c>
      <c r="E260" s="631">
        <v>93.22</v>
      </c>
      <c r="F260" s="484" t="s">
        <v>3373</v>
      </c>
    </row>
    <row r="261" spans="1:6" ht="15" customHeight="1">
      <c r="A261" s="627" t="s">
        <v>2010</v>
      </c>
      <c r="B261" s="628" t="s">
        <v>3369</v>
      </c>
      <c r="C261" s="629" t="s">
        <v>3374</v>
      </c>
      <c r="D261" s="630" t="s">
        <v>3094</v>
      </c>
      <c r="E261" s="631">
        <v>140.125</v>
      </c>
      <c r="F261" s="484" t="s">
        <v>3373</v>
      </c>
    </row>
    <row r="262" spans="1:6" ht="24">
      <c r="A262" s="627" t="s">
        <v>2010</v>
      </c>
      <c r="B262" s="628" t="s">
        <v>3369</v>
      </c>
      <c r="C262" s="629" t="s">
        <v>3375</v>
      </c>
      <c r="D262" s="630" t="s">
        <v>3094</v>
      </c>
      <c r="E262" s="631">
        <v>194.7</v>
      </c>
      <c r="F262" s="484" t="s">
        <v>3373</v>
      </c>
    </row>
    <row r="263" spans="1:6" ht="24">
      <c r="A263" s="627" t="s">
        <v>2010</v>
      </c>
      <c r="B263" s="628" t="s">
        <v>3369</v>
      </c>
      <c r="C263" s="629" t="s">
        <v>3376</v>
      </c>
      <c r="D263" s="630" t="s">
        <v>3094</v>
      </c>
      <c r="E263" s="631">
        <v>334.82499999999999</v>
      </c>
      <c r="F263" s="484" t="s">
        <v>3373</v>
      </c>
    </row>
    <row r="264" spans="1:6" ht="24">
      <c r="A264" s="627" t="s">
        <v>2010</v>
      </c>
      <c r="B264" s="628" t="s">
        <v>3369</v>
      </c>
      <c r="C264" s="629" t="s">
        <v>3377</v>
      </c>
      <c r="D264" s="630" t="s">
        <v>3094</v>
      </c>
      <c r="E264" s="631">
        <v>474.36</v>
      </c>
      <c r="F264" s="484" t="s">
        <v>3373</v>
      </c>
    </row>
    <row r="265" spans="1:6" ht="24">
      <c r="A265" s="627" t="s">
        <v>2010</v>
      </c>
      <c r="B265" s="628" t="s">
        <v>3369</v>
      </c>
      <c r="C265" s="629" t="s">
        <v>3378</v>
      </c>
      <c r="D265" s="630" t="s">
        <v>3094</v>
      </c>
      <c r="E265" s="631">
        <v>548.70000000000005</v>
      </c>
      <c r="F265" s="484" t="s">
        <v>3373</v>
      </c>
    </row>
    <row r="266" spans="1:6" ht="24">
      <c r="A266" s="627" t="s">
        <v>2010</v>
      </c>
      <c r="B266" s="628" t="s">
        <v>3369</v>
      </c>
      <c r="C266" s="629" t="s">
        <v>3379</v>
      </c>
      <c r="D266" s="630" t="s">
        <v>3094</v>
      </c>
      <c r="E266" s="631">
        <v>628.94000000000005</v>
      </c>
      <c r="F266" s="484" t="s">
        <v>3373</v>
      </c>
    </row>
    <row r="267" spans="1:6" ht="24">
      <c r="A267" s="627" t="s">
        <v>2010</v>
      </c>
      <c r="B267" s="628" t="s">
        <v>3369</v>
      </c>
      <c r="C267" s="629" t="s">
        <v>3380</v>
      </c>
      <c r="D267" s="630" t="s">
        <v>3094</v>
      </c>
      <c r="E267" s="631">
        <v>401.2</v>
      </c>
      <c r="F267" s="484" t="s">
        <v>3373</v>
      </c>
    </row>
    <row r="268" spans="1:6" ht="24">
      <c r="A268" s="627" t="s">
        <v>2010</v>
      </c>
      <c r="B268" s="628" t="s">
        <v>3369</v>
      </c>
      <c r="C268" s="629" t="s">
        <v>2059</v>
      </c>
      <c r="D268" s="630" t="s">
        <v>3094</v>
      </c>
      <c r="E268" s="631">
        <v>526.57500000000005</v>
      </c>
      <c r="F268" s="484" t="s">
        <v>3373</v>
      </c>
    </row>
    <row r="269" spans="1:6" ht="24">
      <c r="A269" s="627" t="s">
        <v>2010</v>
      </c>
      <c r="B269" s="628" t="s">
        <v>3369</v>
      </c>
      <c r="C269" s="629" t="s">
        <v>3381</v>
      </c>
      <c r="D269" s="630" t="s">
        <v>3103</v>
      </c>
      <c r="E269" s="631">
        <v>175.82</v>
      </c>
      <c r="F269" s="484" t="s">
        <v>3373</v>
      </c>
    </row>
    <row r="270" spans="1:6" ht="24">
      <c r="A270" s="627" t="s">
        <v>2010</v>
      </c>
      <c r="B270" s="628" t="s">
        <v>3369</v>
      </c>
      <c r="C270" s="629" t="s">
        <v>2012</v>
      </c>
      <c r="D270" s="630" t="s">
        <v>3103</v>
      </c>
      <c r="E270" s="631">
        <v>531</v>
      </c>
      <c r="F270" s="484" t="s">
        <v>3373</v>
      </c>
    </row>
    <row r="271" spans="1:6" ht="24">
      <c r="A271" s="627" t="s">
        <v>2010</v>
      </c>
      <c r="B271" s="628" t="s">
        <v>3369</v>
      </c>
      <c r="C271" s="629" t="s">
        <v>3382</v>
      </c>
      <c r="D271" s="630" t="s">
        <v>3103</v>
      </c>
      <c r="E271" s="631">
        <v>233.64</v>
      </c>
      <c r="F271" s="484" t="s">
        <v>3373</v>
      </c>
    </row>
    <row r="272" spans="1:6" ht="24">
      <c r="A272" s="627" t="s">
        <v>2010</v>
      </c>
      <c r="B272" s="628" t="s">
        <v>3369</v>
      </c>
      <c r="C272" s="629" t="s">
        <v>3383</v>
      </c>
      <c r="D272" s="630" t="s">
        <v>3103</v>
      </c>
      <c r="E272" s="631">
        <v>260.00110000000001</v>
      </c>
      <c r="F272" s="484" t="s">
        <v>3373</v>
      </c>
    </row>
    <row r="273" spans="1:6" ht="24">
      <c r="A273" s="627" t="s">
        <v>2010</v>
      </c>
      <c r="B273" s="628" t="s">
        <v>3369</v>
      </c>
      <c r="C273" s="629" t="s">
        <v>3384</v>
      </c>
      <c r="D273" s="630" t="s">
        <v>3094</v>
      </c>
      <c r="E273" s="631">
        <v>283.2</v>
      </c>
      <c r="F273" s="484" t="s">
        <v>3359</v>
      </c>
    </row>
    <row r="274" spans="1:6" ht="24">
      <c r="A274" s="627" t="s">
        <v>2010</v>
      </c>
      <c r="B274" s="628" t="s">
        <v>3369</v>
      </c>
      <c r="C274" s="629" t="s">
        <v>2058</v>
      </c>
      <c r="D274" s="630" t="s">
        <v>3094</v>
      </c>
      <c r="E274" s="631">
        <v>132.75</v>
      </c>
      <c r="F274" s="484" t="s">
        <v>3373</v>
      </c>
    </row>
    <row r="275" spans="1:6" ht="24">
      <c r="A275" s="627" t="s">
        <v>2010</v>
      </c>
      <c r="B275" s="628" t="s">
        <v>3369</v>
      </c>
      <c r="C275" s="629" t="s">
        <v>3385</v>
      </c>
      <c r="D275" s="630" t="s">
        <v>3094</v>
      </c>
      <c r="E275" s="631">
        <v>368.75</v>
      </c>
      <c r="F275" s="484" t="s">
        <v>3373</v>
      </c>
    </row>
    <row r="276" spans="1:6" ht="24">
      <c r="A276" s="627" t="s">
        <v>2010</v>
      </c>
      <c r="B276" s="628" t="s">
        <v>3369</v>
      </c>
      <c r="C276" s="629" t="s">
        <v>3386</v>
      </c>
      <c r="D276" s="630" t="s">
        <v>3094</v>
      </c>
      <c r="E276" s="631">
        <v>5546</v>
      </c>
      <c r="F276" s="484" t="s">
        <v>3359</v>
      </c>
    </row>
    <row r="277" spans="1:6" ht="24">
      <c r="A277" s="627" t="s">
        <v>2010</v>
      </c>
      <c r="B277" s="628" t="s">
        <v>3369</v>
      </c>
      <c r="C277" s="629" t="s">
        <v>3387</v>
      </c>
      <c r="D277" s="630" t="s">
        <v>3094</v>
      </c>
      <c r="E277" s="631">
        <v>1215.4000000000001</v>
      </c>
      <c r="F277" s="484" t="s">
        <v>3359</v>
      </c>
    </row>
    <row r="278" spans="1:6" ht="24">
      <c r="A278" s="627" t="s">
        <v>2010</v>
      </c>
      <c r="B278" s="628" t="s">
        <v>3369</v>
      </c>
      <c r="C278" s="629" t="s">
        <v>2011</v>
      </c>
      <c r="D278" s="630" t="s">
        <v>3388</v>
      </c>
      <c r="E278" s="631">
        <v>288</v>
      </c>
      <c r="F278" s="484" t="s">
        <v>3389</v>
      </c>
    </row>
    <row r="279" spans="1:6" ht="24">
      <c r="A279" s="627" t="s">
        <v>2010</v>
      </c>
      <c r="B279" s="628" t="s">
        <v>3369</v>
      </c>
      <c r="C279" s="629" t="s">
        <v>3390</v>
      </c>
      <c r="D279" s="630" t="s">
        <v>3388</v>
      </c>
      <c r="E279" s="631">
        <v>294.7</v>
      </c>
      <c r="F279" s="484" t="s">
        <v>3389</v>
      </c>
    </row>
    <row r="280" spans="1:6" ht="24">
      <c r="A280" s="627" t="s">
        <v>2010</v>
      </c>
      <c r="B280" s="628" t="s">
        <v>3369</v>
      </c>
      <c r="C280" s="629" t="s">
        <v>3391</v>
      </c>
      <c r="D280" s="630" t="s">
        <v>3094</v>
      </c>
      <c r="E280" s="631">
        <v>12.803000000000001</v>
      </c>
      <c r="F280" s="484" t="s">
        <v>3373</v>
      </c>
    </row>
    <row r="281" spans="1:6" ht="24">
      <c r="A281" s="627" t="s">
        <v>2010</v>
      </c>
      <c r="B281" s="628" t="s">
        <v>3369</v>
      </c>
      <c r="C281" s="629" t="s">
        <v>3392</v>
      </c>
      <c r="D281" s="630" t="s">
        <v>3094</v>
      </c>
      <c r="E281" s="631">
        <v>663.75</v>
      </c>
      <c r="F281" s="484" t="s">
        <v>3373</v>
      </c>
    </row>
    <row r="282" spans="1:6" ht="24">
      <c r="A282" s="627" t="s">
        <v>2010</v>
      </c>
      <c r="B282" s="628" t="s">
        <v>3369</v>
      </c>
      <c r="C282" s="629" t="s">
        <v>3393</v>
      </c>
      <c r="D282" s="630" t="s">
        <v>3094</v>
      </c>
      <c r="E282" s="631">
        <v>6149.9943000000003</v>
      </c>
      <c r="F282" s="484" t="s">
        <v>3359</v>
      </c>
    </row>
    <row r="283" spans="1:6">
      <c r="A283" s="537" t="s">
        <v>2695</v>
      </c>
      <c r="B283" s="538" t="s">
        <v>3394</v>
      </c>
      <c r="C283" s="450" t="s">
        <v>3395</v>
      </c>
      <c r="D283" s="451" t="s">
        <v>3094</v>
      </c>
      <c r="E283" s="452">
        <v>6490</v>
      </c>
      <c r="F283" s="466" t="s">
        <v>3396</v>
      </c>
    </row>
    <row r="284" spans="1:6">
      <c r="A284" s="537" t="s">
        <v>2695</v>
      </c>
      <c r="B284" s="538" t="s">
        <v>3394</v>
      </c>
      <c r="C284" s="450" t="s">
        <v>3397</v>
      </c>
      <c r="D284" s="451" t="s">
        <v>3094</v>
      </c>
      <c r="E284" s="452">
        <v>6490</v>
      </c>
      <c r="F284" s="466" t="s">
        <v>3396</v>
      </c>
    </row>
    <row r="285" spans="1:6">
      <c r="A285" s="537" t="s">
        <v>2695</v>
      </c>
      <c r="B285" s="538" t="s">
        <v>3394</v>
      </c>
      <c r="C285" s="450" t="s">
        <v>3398</v>
      </c>
      <c r="D285" s="451" t="s">
        <v>3094</v>
      </c>
      <c r="E285" s="452">
        <v>6490</v>
      </c>
      <c r="F285" s="466" t="s">
        <v>3396</v>
      </c>
    </row>
    <row r="286" spans="1:6" ht="14.1" customHeight="1">
      <c r="A286" s="537" t="s">
        <v>2695</v>
      </c>
      <c r="B286" s="538" t="s">
        <v>3394</v>
      </c>
      <c r="C286" s="450" t="s">
        <v>3399</v>
      </c>
      <c r="D286" s="451" t="s">
        <v>3094</v>
      </c>
      <c r="E286" s="452">
        <v>6490</v>
      </c>
      <c r="F286" s="466" t="s">
        <v>3396</v>
      </c>
    </row>
    <row r="287" spans="1:6" ht="15" customHeight="1">
      <c r="A287" s="537" t="s">
        <v>2695</v>
      </c>
      <c r="B287" s="538" t="s">
        <v>3394</v>
      </c>
      <c r="C287" s="450" t="s">
        <v>3400</v>
      </c>
      <c r="D287" s="451" t="s">
        <v>3094</v>
      </c>
      <c r="E287" s="452">
        <v>6490</v>
      </c>
      <c r="F287" s="466" t="s">
        <v>3396</v>
      </c>
    </row>
    <row r="288" spans="1:6" ht="21.75" customHeight="1">
      <c r="A288" s="454" t="s">
        <v>2725</v>
      </c>
      <c r="B288" s="158" t="s">
        <v>3401</v>
      </c>
      <c r="C288" s="632" t="s">
        <v>3402</v>
      </c>
      <c r="D288" s="633" t="s">
        <v>3094</v>
      </c>
      <c r="E288" s="634">
        <v>2205.7732999999998</v>
      </c>
      <c r="F288" s="485" t="s">
        <v>3403</v>
      </c>
    </row>
    <row r="289" spans="1:6" ht="15.95" customHeight="1">
      <c r="A289" s="454" t="s">
        <v>2725</v>
      </c>
      <c r="B289" s="158" t="s">
        <v>3401</v>
      </c>
      <c r="C289" s="632" t="s">
        <v>3404</v>
      </c>
      <c r="D289" s="633" t="s">
        <v>3094</v>
      </c>
      <c r="E289" s="634">
        <v>501.5</v>
      </c>
      <c r="F289" s="485" t="s">
        <v>3403</v>
      </c>
    </row>
    <row r="290" spans="1:6">
      <c r="A290" s="454" t="s">
        <v>2725</v>
      </c>
      <c r="B290" s="158" t="s">
        <v>3401</v>
      </c>
      <c r="C290" s="632" t="s">
        <v>3405</v>
      </c>
      <c r="D290" s="633" t="s">
        <v>3094</v>
      </c>
      <c r="E290" s="634">
        <v>442.5</v>
      </c>
      <c r="F290" s="485" t="s">
        <v>3403</v>
      </c>
    </row>
    <row r="291" spans="1:6" ht="14.1" customHeight="1">
      <c r="A291" s="454" t="s">
        <v>2725</v>
      </c>
      <c r="B291" s="158" t="s">
        <v>3401</v>
      </c>
      <c r="C291" s="632" t="s">
        <v>3406</v>
      </c>
      <c r="D291" s="633" t="s">
        <v>3094</v>
      </c>
      <c r="E291" s="634">
        <v>531</v>
      </c>
      <c r="F291" s="485" t="s">
        <v>3403</v>
      </c>
    </row>
    <row r="292" spans="1:6">
      <c r="A292" s="454" t="s">
        <v>2725</v>
      </c>
      <c r="B292" s="158" t="s">
        <v>3401</v>
      </c>
      <c r="C292" s="632" t="s">
        <v>3407</v>
      </c>
      <c r="D292" s="633" t="s">
        <v>3094</v>
      </c>
      <c r="E292" s="634">
        <v>796.5</v>
      </c>
      <c r="F292" s="485" t="s">
        <v>3403</v>
      </c>
    </row>
    <row r="293" spans="1:6" ht="17.25" customHeight="1">
      <c r="A293" s="454" t="s">
        <v>2725</v>
      </c>
      <c r="B293" s="158" t="s">
        <v>3401</v>
      </c>
      <c r="C293" s="632" t="s">
        <v>3408</v>
      </c>
      <c r="D293" s="633" t="s">
        <v>3094</v>
      </c>
      <c r="E293" s="634">
        <v>5640.4</v>
      </c>
      <c r="F293" s="485" t="s">
        <v>3403</v>
      </c>
    </row>
    <row r="294" spans="1:6" ht="30.75" customHeight="1">
      <c r="A294" s="454" t="s">
        <v>2725</v>
      </c>
      <c r="B294" s="158" t="s">
        <v>3401</v>
      </c>
      <c r="C294" s="632" t="s">
        <v>3409</v>
      </c>
      <c r="D294" s="633" t="s">
        <v>3094</v>
      </c>
      <c r="E294" s="634">
        <v>5640.4</v>
      </c>
      <c r="F294" s="485" t="s">
        <v>3403</v>
      </c>
    </row>
    <row r="295" spans="1:6">
      <c r="A295" s="454" t="s">
        <v>2725</v>
      </c>
      <c r="B295" s="158" t="s">
        <v>3401</v>
      </c>
      <c r="C295" s="632" t="s">
        <v>3410</v>
      </c>
      <c r="D295" s="633" t="s">
        <v>3094</v>
      </c>
      <c r="E295" s="634">
        <v>5640.4</v>
      </c>
      <c r="F295" s="485" t="s">
        <v>3403</v>
      </c>
    </row>
    <row r="296" spans="1:6" ht="29.25" customHeight="1">
      <c r="A296" s="454" t="s">
        <v>2725</v>
      </c>
      <c r="B296" s="158" t="s">
        <v>3401</v>
      </c>
      <c r="C296" s="632" t="s">
        <v>3411</v>
      </c>
      <c r="D296" s="633" t="s">
        <v>3094</v>
      </c>
      <c r="E296" s="634">
        <v>4366</v>
      </c>
      <c r="F296" s="485" t="s">
        <v>3403</v>
      </c>
    </row>
    <row r="297" spans="1:6" ht="28.5" customHeight="1">
      <c r="A297" s="454" t="s">
        <v>2725</v>
      </c>
      <c r="B297" s="158" t="s">
        <v>3401</v>
      </c>
      <c r="C297" s="632" t="s">
        <v>3412</v>
      </c>
      <c r="D297" s="633" t="s">
        <v>3094</v>
      </c>
      <c r="E297" s="634">
        <v>15611.4</v>
      </c>
      <c r="F297" s="485" t="s">
        <v>3403</v>
      </c>
    </row>
    <row r="298" spans="1:6" ht="28.5" customHeight="1">
      <c r="A298" s="454" t="s">
        <v>2725</v>
      </c>
      <c r="B298" s="158" t="s">
        <v>3401</v>
      </c>
      <c r="C298" s="632" t="s">
        <v>3413</v>
      </c>
      <c r="D298" s="633" t="s">
        <v>3094</v>
      </c>
      <c r="E298" s="634">
        <v>179.15</v>
      </c>
      <c r="F298" s="485" t="s">
        <v>3403</v>
      </c>
    </row>
    <row r="299" spans="1:6" ht="22.5" customHeight="1">
      <c r="A299" s="454" t="s">
        <v>2725</v>
      </c>
      <c r="B299" s="158" t="s">
        <v>3401</v>
      </c>
      <c r="C299" s="632" t="s">
        <v>3414</v>
      </c>
      <c r="D299" s="633" t="s">
        <v>3094</v>
      </c>
      <c r="E299" s="634">
        <v>194.7</v>
      </c>
      <c r="F299" s="485" t="s">
        <v>3403</v>
      </c>
    </row>
    <row r="300" spans="1:6">
      <c r="A300" s="454" t="s">
        <v>2725</v>
      </c>
      <c r="B300" s="158" t="s">
        <v>3401</v>
      </c>
      <c r="C300" s="632" t="s">
        <v>3415</v>
      </c>
      <c r="D300" s="633" t="s">
        <v>3094</v>
      </c>
      <c r="E300" s="634">
        <v>672.6</v>
      </c>
      <c r="F300" s="485" t="s">
        <v>3403</v>
      </c>
    </row>
    <row r="301" spans="1:6">
      <c r="A301" s="454" t="s">
        <v>2725</v>
      </c>
      <c r="B301" s="158" t="s">
        <v>3401</v>
      </c>
      <c r="C301" s="632" t="s">
        <v>3416</v>
      </c>
      <c r="D301" s="633" t="s">
        <v>3094</v>
      </c>
      <c r="E301" s="634">
        <v>20650</v>
      </c>
      <c r="F301" s="485" t="s">
        <v>3403</v>
      </c>
    </row>
    <row r="302" spans="1:6">
      <c r="A302" s="454" t="s">
        <v>2725</v>
      </c>
      <c r="B302" s="158" t="s">
        <v>3401</v>
      </c>
      <c r="C302" s="632" t="s">
        <v>3417</v>
      </c>
      <c r="D302" s="633" t="s">
        <v>3094</v>
      </c>
      <c r="E302" s="634">
        <v>4661</v>
      </c>
      <c r="F302" s="485" t="s">
        <v>3403</v>
      </c>
    </row>
    <row r="303" spans="1:6">
      <c r="A303" s="454" t="s">
        <v>2725</v>
      </c>
      <c r="B303" s="158" t="s">
        <v>3401</v>
      </c>
      <c r="C303" s="632" t="s">
        <v>3418</v>
      </c>
      <c r="D303" s="633" t="s">
        <v>3094</v>
      </c>
      <c r="E303" s="634">
        <v>525.1</v>
      </c>
      <c r="F303" s="485" t="s">
        <v>3403</v>
      </c>
    </row>
    <row r="304" spans="1:6">
      <c r="A304" s="454" t="s">
        <v>2725</v>
      </c>
      <c r="B304" s="158" t="s">
        <v>3401</v>
      </c>
      <c r="C304" s="632" t="s">
        <v>3419</v>
      </c>
      <c r="D304" s="633" t="s">
        <v>3094</v>
      </c>
      <c r="E304" s="634">
        <v>6384.19</v>
      </c>
      <c r="F304" s="485" t="s">
        <v>3403</v>
      </c>
    </row>
    <row r="305" spans="1:6" ht="21" customHeight="1">
      <c r="A305" s="454" t="s">
        <v>2725</v>
      </c>
      <c r="B305" s="158" t="s">
        <v>3401</v>
      </c>
      <c r="C305" s="632" t="s">
        <v>3420</v>
      </c>
      <c r="D305" s="633" t="s">
        <v>3094</v>
      </c>
      <c r="E305" s="634">
        <v>899.04330000000004</v>
      </c>
      <c r="F305" s="485" t="s">
        <v>3403</v>
      </c>
    </row>
    <row r="306" spans="1:6" ht="29.25" customHeight="1">
      <c r="A306" s="454" t="s">
        <v>2725</v>
      </c>
      <c r="B306" s="158" t="s">
        <v>3401</v>
      </c>
      <c r="C306" s="632" t="s">
        <v>3421</v>
      </c>
      <c r="D306" s="633" t="s">
        <v>3094</v>
      </c>
      <c r="E306" s="634">
        <v>348.1</v>
      </c>
      <c r="F306" s="485" t="s">
        <v>3403</v>
      </c>
    </row>
    <row r="307" spans="1:6" ht="28.5" customHeight="1">
      <c r="A307" s="454" t="s">
        <v>2725</v>
      </c>
      <c r="B307" s="158" t="s">
        <v>3401</v>
      </c>
      <c r="C307" s="632" t="s">
        <v>3422</v>
      </c>
      <c r="D307" s="633" t="s">
        <v>3094</v>
      </c>
      <c r="E307" s="634">
        <v>147.5</v>
      </c>
      <c r="F307" s="485" t="s">
        <v>3403</v>
      </c>
    </row>
    <row r="308" spans="1:6" ht="32.25" customHeight="1">
      <c r="A308" s="454" t="s">
        <v>2725</v>
      </c>
      <c r="B308" s="158" t="s">
        <v>3401</v>
      </c>
      <c r="C308" s="632" t="s">
        <v>3423</v>
      </c>
      <c r="D308" s="633" t="s">
        <v>3094</v>
      </c>
      <c r="E308" s="634">
        <v>11210</v>
      </c>
      <c r="F308" s="485" t="s">
        <v>3403</v>
      </c>
    </row>
    <row r="309" spans="1:6">
      <c r="A309" s="454" t="s">
        <v>2725</v>
      </c>
      <c r="B309" s="158" t="s">
        <v>3401</v>
      </c>
      <c r="C309" s="632" t="s">
        <v>3424</v>
      </c>
      <c r="D309" s="633" t="s">
        <v>3094</v>
      </c>
      <c r="E309" s="634">
        <v>1333.4</v>
      </c>
      <c r="F309" s="485" t="s">
        <v>3403</v>
      </c>
    </row>
    <row r="310" spans="1:6" ht="24">
      <c r="A310" s="635" t="s">
        <v>2682</v>
      </c>
      <c r="B310" s="636" t="s">
        <v>3425</v>
      </c>
      <c r="C310" s="637" t="s">
        <v>3426</v>
      </c>
      <c r="D310" s="638" t="s">
        <v>3094</v>
      </c>
      <c r="E310" s="639">
        <v>939.75</v>
      </c>
      <c r="F310" s="486" t="s">
        <v>3427</v>
      </c>
    </row>
    <row r="311" spans="1:6" ht="22.5" customHeight="1">
      <c r="A311" s="635" t="s">
        <v>2682</v>
      </c>
      <c r="B311" s="636" t="s">
        <v>3425</v>
      </c>
      <c r="C311" s="637" t="s">
        <v>3428</v>
      </c>
      <c r="D311" s="638" t="s">
        <v>3094</v>
      </c>
      <c r="E311" s="639">
        <v>590</v>
      </c>
      <c r="F311" s="486" t="s">
        <v>3427</v>
      </c>
    </row>
    <row r="312" spans="1:6" ht="24">
      <c r="A312" s="635" t="s">
        <v>2682</v>
      </c>
      <c r="B312" s="636" t="s">
        <v>3425</v>
      </c>
      <c r="C312" s="637" t="s">
        <v>3429</v>
      </c>
      <c r="D312" s="638" t="s">
        <v>3094</v>
      </c>
      <c r="E312" s="639">
        <v>761.25</v>
      </c>
      <c r="F312" s="486" t="s">
        <v>3427</v>
      </c>
    </row>
    <row r="313" spans="1:6" ht="24">
      <c r="A313" s="635" t="s">
        <v>2682</v>
      </c>
      <c r="B313" s="636" t="s">
        <v>3425</v>
      </c>
      <c r="C313" s="159" t="s">
        <v>3429</v>
      </c>
      <c r="D313" s="160" t="s">
        <v>3094</v>
      </c>
      <c r="E313" s="161">
        <v>761.25</v>
      </c>
      <c r="F313" s="487" t="s">
        <v>3430</v>
      </c>
    </row>
    <row r="314" spans="1:6" ht="26.25" customHeight="1">
      <c r="A314" s="635" t="s">
        <v>2682</v>
      </c>
      <c r="B314" s="636" t="s">
        <v>3425</v>
      </c>
      <c r="C314" s="159" t="s">
        <v>3431</v>
      </c>
      <c r="D314" s="160" t="s">
        <v>3094</v>
      </c>
      <c r="E314" s="161">
        <v>309.75</v>
      </c>
      <c r="F314" s="487" t="s">
        <v>3430</v>
      </c>
    </row>
    <row r="315" spans="1:6" ht="18" customHeight="1">
      <c r="A315" s="635" t="s">
        <v>2682</v>
      </c>
      <c r="B315" s="636" t="s">
        <v>3425</v>
      </c>
      <c r="C315" s="637" t="s">
        <v>3432</v>
      </c>
      <c r="D315" s="638" t="s">
        <v>3094</v>
      </c>
      <c r="E315" s="639">
        <v>270.48</v>
      </c>
      <c r="F315" s="487" t="s">
        <v>3430</v>
      </c>
    </row>
    <row r="316" spans="1:6" ht="24">
      <c r="A316" s="635" t="s">
        <v>2682</v>
      </c>
      <c r="B316" s="636" t="s">
        <v>3425</v>
      </c>
      <c r="C316" s="637" t="s">
        <v>3433</v>
      </c>
      <c r="D316" s="638" t="s">
        <v>3094</v>
      </c>
      <c r="E316" s="639">
        <v>229.21530000000001</v>
      </c>
      <c r="F316" s="486" t="s">
        <v>3427</v>
      </c>
    </row>
    <row r="317" spans="1:6" ht="24">
      <c r="A317" s="635" t="s">
        <v>2682</v>
      </c>
      <c r="B317" s="636" t="s">
        <v>3425</v>
      </c>
      <c r="C317" s="637" t="s">
        <v>3434</v>
      </c>
      <c r="D317" s="638" t="s">
        <v>3094</v>
      </c>
      <c r="E317" s="639">
        <v>194.25</v>
      </c>
      <c r="F317" s="487" t="s">
        <v>3430</v>
      </c>
    </row>
    <row r="318" spans="1:6" ht="24">
      <c r="A318" s="635" t="s">
        <v>2682</v>
      </c>
      <c r="B318" s="636" t="s">
        <v>3425</v>
      </c>
      <c r="C318" s="637" t="s">
        <v>3435</v>
      </c>
      <c r="D318" s="638" t="s">
        <v>3094</v>
      </c>
      <c r="E318" s="639">
        <v>414.75</v>
      </c>
      <c r="F318" s="486" t="s">
        <v>3427</v>
      </c>
    </row>
    <row r="319" spans="1:6" ht="24">
      <c r="A319" s="635" t="s">
        <v>2682</v>
      </c>
      <c r="B319" s="636" t="s">
        <v>3425</v>
      </c>
      <c r="C319" s="637" t="s">
        <v>3436</v>
      </c>
      <c r="D319" s="638" t="s">
        <v>3094</v>
      </c>
      <c r="E319" s="639">
        <v>414.75</v>
      </c>
      <c r="F319" s="487" t="s">
        <v>3430</v>
      </c>
    </row>
    <row r="320" spans="1:6" ht="24">
      <c r="A320" s="635" t="s">
        <v>2682</v>
      </c>
      <c r="B320" s="636" t="s">
        <v>3425</v>
      </c>
      <c r="C320" s="159" t="s">
        <v>3437</v>
      </c>
      <c r="D320" s="160" t="s">
        <v>3094</v>
      </c>
      <c r="E320" s="161">
        <v>3669.75</v>
      </c>
      <c r="F320" s="487" t="s">
        <v>3430</v>
      </c>
    </row>
    <row r="321" spans="1:6" ht="24">
      <c r="A321" s="635" t="s">
        <v>2682</v>
      </c>
      <c r="B321" s="636" t="s">
        <v>3425</v>
      </c>
      <c r="C321" s="637" t="s">
        <v>3438</v>
      </c>
      <c r="D321" s="638" t="s">
        <v>3439</v>
      </c>
      <c r="E321" s="639">
        <v>866.25</v>
      </c>
      <c r="F321" s="487" t="s">
        <v>3430</v>
      </c>
    </row>
    <row r="322" spans="1:6" ht="24">
      <c r="A322" s="635" t="s">
        <v>2682</v>
      </c>
      <c r="B322" s="636" t="s">
        <v>3425</v>
      </c>
      <c r="C322" s="637" t="s">
        <v>3440</v>
      </c>
      <c r="D322" s="638" t="s">
        <v>3094</v>
      </c>
      <c r="E322" s="639">
        <v>8096</v>
      </c>
      <c r="F322" s="487" t="s">
        <v>3430</v>
      </c>
    </row>
    <row r="323" spans="1:6" ht="24">
      <c r="A323" s="635" t="s">
        <v>2682</v>
      </c>
      <c r="B323" s="636" t="s">
        <v>3425</v>
      </c>
      <c r="C323" s="637" t="s">
        <v>3441</v>
      </c>
      <c r="D323" s="638" t="s">
        <v>3094</v>
      </c>
      <c r="E323" s="639">
        <v>8000</v>
      </c>
      <c r="F323" s="487" t="s">
        <v>3430</v>
      </c>
    </row>
    <row r="324" spans="1:6" ht="24">
      <c r="A324" s="635" t="s">
        <v>2682</v>
      </c>
      <c r="B324" s="636" t="s">
        <v>3425</v>
      </c>
      <c r="C324" s="159" t="s">
        <v>3442</v>
      </c>
      <c r="D324" s="160" t="s">
        <v>3094</v>
      </c>
      <c r="E324" s="161">
        <v>167.27</v>
      </c>
      <c r="F324" s="487" t="s">
        <v>3430</v>
      </c>
    </row>
    <row r="325" spans="1:6" ht="30.75" customHeight="1">
      <c r="A325" s="635" t="s">
        <v>2682</v>
      </c>
      <c r="B325" s="636" t="s">
        <v>3425</v>
      </c>
      <c r="C325" s="637" t="s">
        <v>3443</v>
      </c>
      <c r="D325" s="638" t="s">
        <v>3094</v>
      </c>
      <c r="E325" s="639">
        <v>402.67669999999998</v>
      </c>
      <c r="F325" s="486" t="s">
        <v>3427</v>
      </c>
    </row>
    <row r="326" spans="1:6" ht="24">
      <c r="A326" s="635" t="s">
        <v>2682</v>
      </c>
      <c r="B326" s="636" t="s">
        <v>3425</v>
      </c>
      <c r="C326" s="637" t="s">
        <v>3444</v>
      </c>
      <c r="D326" s="638" t="s">
        <v>3094</v>
      </c>
      <c r="E326" s="639">
        <v>600.9153</v>
      </c>
      <c r="F326" s="486" t="s">
        <v>3427</v>
      </c>
    </row>
    <row r="327" spans="1:6" ht="24">
      <c r="A327" s="635" t="s">
        <v>2682</v>
      </c>
      <c r="B327" s="636" t="s">
        <v>3425</v>
      </c>
      <c r="C327" s="637" t="s">
        <v>3445</v>
      </c>
      <c r="D327" s="638" t="s">
        <v>3439</v>
      </c>
      <c r="E327" s="639">
        <v>489.40600000000001</v>
      </c>
      <c r="F327" s="487" t="s">
        <v>3430</v>
      </c>
    </row>
    <row r="328" spans="1:6" ht="24.75" customHeight="1">
      <c r="A328" s="635" t="s">
        <v>2682</v>
      </c>
      <c r="B328" s="636" t="s">
        <v>3425</v>
      </c>
      <c r="C328" s="637" t="s">
        <v>3446</v>
      </c>
      <c r="D328" s="638" t="s">
        <v>3094</v>
      </c>
      <c r="E328" s="639">
        <v>455.48</v>
      </c>
      <c r="F328" s="486" t="s">
        <v>3427</v>
      </c>
    </row>
    <row r="329" spans="1:6">
      <c r="A329" s="537" t="s">
        <v>2698</v>
      </c>
      <c r="B329" s="538" t="s">
        <v>3447</v>
      </c>
      <c r="C329" s="450" t="s">
        <v>3448</v>
      </c>
      <c r="D329" s="451" t="s">
        <v>3094</v>
      </c>
      <c r="E329" s="452">
        <v>6490</v>
      </c>
      <c r="F329" s="466" t="s">
        <v>3449</v>
      </c>
    </row>
    <row r="330" spans="1:6">
      <c r="A330" s="537" t="s">
        <v>3450</v>
      </c>
      <c r="B330" s="538" t="s">
        <v>3451</v>
      </c>
      <c r="C330" s="450" t="s">
        <v>3452</v>
      </c>
      <c r="D330" s="451" t="s">
        <v>3223</v>
      </c>
      <c r="E330" s="452">
        <v>460.2</v>
      </c>
      <c r="F330" s="466" t="s">
        <v>3453</v>
      </c>
    </row>
    <row r="331" spans="1:6" ht="24">
      <c r="A331" s="537" t="s">
        <v>2051</v>
      </c>
      <c r="B331" s="538" t="s">
        <v>3454</v>
      </c>
      <c r="C331" s="450" t="s">
        <v>2052</v>
      </c>
      <c r="D331" s="451" t="s">
        <v>3455</v>
      </c>
      <c r="E331" s="452">
        <v>44877.760000000002</v>
      </c>
      <c r="F331" s="466" t="s">
        <v>3456</v>
      </c>
    </row>
    <row r="332" spans="1:6">
      <c r="A332" s="455" t="s">
        <v>2015</v>
      </c>
      <c r="B332" s="151" t="s">
        <v>3457</v>
      </c>
      <c r="C332" s="450" t="s">
        <v>2016</v>
      </c>
      <c r="D332" s="451" t="s">
        <v>3458</v>
      </c>
      <c r="E332" s="452">
        <v>3000</v>
      </c>
      <c r="F332" s="466" t="s">
        <v>3459</v>
      </c>
    </row>
    <row r="333" spans="1:6" ht="36">
      <c r="A333" s="456" t="s">
        <v>3460</v>
      </c>
      <c r="B333" s="162" t="s">
        <v>3461</v>
      </c>
      <c r="C333" s="640" t="s">
        <v>3462</v>
      </c>
      <c r="D333" s="641" t="s">
        <v>3094</v>
      </c>
      <c r="E333" s="642">
        <v>23562.5</v>
      </c>
      <c r="F333" s="488" t="s">
        <v>3463</v>
      </c>
    </row>
    <row r="334" spans="1:6" ht="36">
      <c r="A334" s="456" t="s">
        <v>3460</v>
      </c>
      <c r="B334" s="162" t="s">
        <v>3461</v>
      </c>
      <c r="C334" s="640" t="s">
        <v>3464</v>
      </c>
      <c r="D334" s="641" t="s">
        <v>3094</v>
      </c>
      <c r="E334" s="642">
        <v>102660</v>
      </c>
      <c r="F334" s="488" t="s">
        <v>3463</v>
      </c>
    </row>
    <row r="335" spans="1:6" ht="20.25" customHeight="1">
      <c r="A335" s="457" t="s">
        <v>3465</v>
      </c>
      <c r="B335" s="163" t="s">
        <v>3466</v>
      </c>
      <c r="C335" s="643" t="s">
        <v>3467</v>
      </c>
      <c r="D335" s="644" t="s">
        <v>3094</v>
      </c>
      <c r="E335" s="645">
        <v>590</v>
      </c>
      <c r="F335" s="489" t="s">
        <v>3468</v>
      </c>
    </row>
    <row r="336" spans="1:6" ht="15" customHeight="1">
      <c r="A336" s="457" t="s">
        <v>3465</v>
      </c>
      <c r="B336" s="163" t="s">
        <v>3466</v>
      </c>
      <c r="C336" s="643" t="s">
        <v>3469</v>
      </c>
      <c r="D336" s="644" t="s">
        <v>3094</v>
      </c>
      <c r="E336" s="645">
        <v>2124</v>
      </c>
      <c r="F336" s="489" t="s">
        <v>3468</v>
      </c>
    </row>
    <row r="337" spans="1:6" ht="14.1" customHeight="1">
      <c r="A337" s="457" t="s">
        <v>3465</v>
      </c>
      <c r="B337" s="163" t="s">
        <v>3466</v>
      </c>
      <c r="C337" s="643" t="s">
        <v>3470</v>
      </c>
      <c r="D337" s="644" t="s">
        <v>3471</v>
      </c>
      <c r="E337" s="645">
        <v>2832</v>
      </c>
      <c r="F337" s="489" t="s">
        <v>3468</v>
      </c>
    </row>
    <row r="338" spans="1:6">
      <c r="A338" s="457" t="s">
        <v>3465</v>
      </c>
      <c r="B338" s="163" t="s">
        <v>3466</v>
      </c>
      <c r="C338" s="643" t="s">
        <v>3472</v>
      </c>
      <c r="D338" s="644" t="s">
        <v>3471</v>
      </c>
      <c r="E338" s="645">
        <v>2548.8000000000002</v>
      </c>
      <c r="F338" s="489" t="s">
        <v>3468</v>
      </c>
    </row>
    <row r="339" spans="1:6" ht="15" customHeight="1">
      <c r="A339" s="457" t="s">
        <v>3465</v>
      </c>
      <c r="B339" s="163" t="s">
        <v>3466</v>
      </c>
      <c r="C339" s="643" t="s">
        <v>3473</v>
      </c>
      <c r="D339" s="644" t="s">
        <v>3471</v>
      </c>
      <c r="E339" s="645">
        <v>2360</v>
      </c>
      <c r="F339" s="489" t="s">
        <v>3468</v>
      </c>
    </row>
    <row r="340" spans="1:6">
      <c r="A340" s="457" t="s">
        <v>3465</v>
      </c>
      <c r="B340" s="163" t="s">
        <v>3466</v>
      </c>
      <c r="C340" s="643" t="s">
        <v>3474</v>
      </c>
      <c r="D340" s="644" t="s">
        <v>3471</v>
      </c>
      <c r="E340" s="645">
        <v>2360</v>
      </c>
      <c r="F340" s="489" t="s">
        <v>3468</v>
      </c>
    </row>
    <row r="341" spans="1:6">
      <c r="A341" s="457" t="s">
        <v>3465</v>
      </c>
      <c r="B341" s="163" t="s">
        <v>3466</v>
      </c>
      <c r="C341" s="643" t="s">
        <v>3475</v>
      </c>
      <c r="D341" s="644" t="s">
        <v>3471</v>
      </c>
      <c r="E341" s="645">
        <v>708</v>
      </c>
      <c r="F341" s="489" t="s">
        <v>3468</v>
      </c>
    </row>
    <row r="342" spans="1:6">
      <c r="A342" s="457" t="s">
        <v>3465</v>
      </c>
      <c r="B342" s="163" t="s">
        <v>3466</v>
      </c>
      <c r="C342" s="643" t="s">
        <v>3476</v>
      </c>
      <c r="D342" s="644" t="s">
        <v>3094</v>
      </c>
      <c r="E342" s="645">
        <v>7670</v>
      </c>
      <c r="F342" s="489" t="s">
        <v>3468</v>
      </c>
    </row>
    <row r="343" spans="1:6">
      <c r="A343" s="457" t="s">
        <v>3465</v>
      </c>
      <c r="B343" s="163" t="s">
        <v>3466</v>
      </c>
      <c r="C343" s="643" t="s">
        <v>3477</v>
      </c>
      <c r="D343" s="644" t="s">
        <v>3471</v>
      </c>
      <c r="E343" s="645">
        <v>2548.8000000000002</v>
      </c>
      <c r="F343" s="489" t="s">
        <v>3468</v>
      </c>
    </row>
    <row r="344" spans="1:6">
      <c r="A344" s="457" t="s">
        <v>3465</v>
      </c>
      <c r="B344" s="163" t="s">
        <v>3466</v>
      </c>
      <c r="C344" s="643" t="s">
        <v>3478</v>
      </c>
      <c r="D344" s="644" t="s">
        <v>3094</v>
      </c>
      <c r="E344" s="645">
        <v>2360</v>
      </c>
      <c r="F344" s="489" t="s">
        <v>3468</v>
      </c>
    </row>
    <row r="345" spans="1:6">
      <c r="A345" s="457" t="s">
        <v>3465</v>
      </c>
      <c r="B345" s="163" t="s">
        <v>3466</v>
      </c>
      <c r="C345" s="643" t="s">
        <v>3479</v>
      </c>
      <c r="D345" s="644" t="s">
        <v>3094</v>
      </c>
      <c r="E345" s="645">
        <v>1770</v>
      </c>
      <c r="F345" s="489" t="s">
        <v>3468</v>
      </c>
    </row>
    <row r="346" spans="1:6">
      <c r="A346" s="457" t="s">
        <v>3465</v>
      </c>
      <c r="B346" s="163" t="s">
        <v>3466</v>
      </c>
      <c r="C346" s="643" t="s">
        <v>3480</v>
      </c>
      <c r="D346" s="644" t="s">
        <v>3094</v>
      </c>
      <c r="E346" s="645">
        <v>1121</v>
      </c>
      <c r="F346" s="489" t="s">
        <v>3468</v>
      </c>
    </row>
    <row r="347" spans="1:6" ht="24">
      <c r="A347" s="646" t="s">
        <v>2013</v>
      </c>
      <c r="B347" s="647" t="s">
        <v>3481</v>
      </c>
      <c r="C347" s="648" t="s">
        <v>3482</v>
      </c>
      <c r="D347" s="649" t="s">
        <v>3094</v>
      </c>
      <c r="E347" s="650">
        <v>1770</v>
      </c>
      <c r="F347" s="165" t="s">
        <v>3483</v>
      </c>
    </row>
    <row r="348" spans="1:6" ht="24">
      <c r="A348" s="646" t="s">
        <v>2013</v>
      </c>
      <c r="B348" s="647" t="s">
        <v>3481</v>
      </c>
      <c r="C348" s="648" t="s">
        <v>3484</v>
      </c>
      <c r="D348" s="649" t="s">
        <v>3094</v>
      </c>
      <c r="E348" s="650">
        <v>1062</v>
      </c>
      <c r="F348" s="165" t="s">
        <v>3483</v>
      </c>
    </row>
    <row r="349" spans="1:6" ht="24">
      <c r="A349" s="646" t="s">
        <v>2013</v>
      </c>
      <c r="B349" s="647" t="s">
        <v>3481</v>
      </c>
      <c r="C349" s="648" t="s">
        <v>3485</v>
      </c>
      <c r="D349" s="649" t="s">
        <v>3094</v>
      </c>
      <c r="E349" s="650">
        <v>420.55200000000002</v>
      </c>
      <c r="F349" s="165" t="s">
        <v>3483</v>
      </c>
    </row>
    <row r="350" spans="1:6" ht="24">
      <c r="A350" s="646" t="s">
        <v>2013</v>
      </c>
      <c r="B350" s="647" t="s">
        <v>3481</v>
      </c>
      <c r="C350" s="648" t="s">
        <v>3486</v>
      </c>
      <c r="D350" s="649" t="s">
        <v>3094</v>
      </c>
      <c r="E350" s="650">
        <v>420.73</v>
      </c>
      <c r="F350" s="165" t="s">
        <v>3483</v>
      </c>
    </row>
    <row r="351" spans="1:6" ht="24">
      <c r="A351" s="646" t="s">
        <v>2013</v>
      </c>
      <c r="B351" s="647" t="s">
        <v>3481</v>
      </c>
      <c r="C351" s="648" t="s">
        <v>3487</v>
      </c>
      <c r="D351" s="649" t="s">
        <v>3094</v>
      </c>
      <c r="E351" s="650">
        <v>1379.48</v>
      </c>
      <c r="F351" s="165" t="s">
        <v>3483</v>
      </c>
    </row>
    <row r="352" spans="1:6" ht="24">
      <c r="A352" s="646" t="s">
        <v>2013</v>
      </c>
      <c r="B352" s="647" t="s">
        <v>3481</v>
      </c>
      <c r="C352" s="648" t="s">
        <v>3487</v>
      </c>
      <c r="D352" s="649" t="s">
        <v>3094</v>
      </c>
      <c r="E352" s="650">
        <v>486.69200000000001</v>
      </c>
      <c r="F352" s="165" t="s">
        <v>3483</v>
      </c>
    </row>
    <row r="353" spans="1:6" ht="24">
      <c r="A353" s="646" t="s">
        <v>2013</v>
      </c>
      <c r="B353" s="647" t="s">
        <v>3481</v>
      </c>
      <c r="C353" s="648" t="s">
        <v>3488</v>
      </c>
      <c r="D353" s="649" t="s">
        <v>3094</v>
      </c>
      <c r="E353" s="650">
        <v>420.09199999999998</v>
      </c>
      <c r="F353" s="165" t="s">
        <v>3483</v>
      </c>
    </row>
    <row r="354" spans="1:6" ht="24">
      <c r="A354" s="646" t="s">
        <v>2013</v>
      </c>
      <c r="B354" s="647" t="s">
        <v>3481</v>
      </c>
      <c r="C354" s="648" t="s">
        <v>3489</v>
      </c>
      <c r="D354" s="649" t="s">
        <v>3094</v>
      </c>
      <c r="E354" s="650">
        <v>422.358</v>
      </c>
      <c r="F354" s="165" t="s">
        <v>3483</v>
      </c>
    </row>
    <row r="355" spans="1:6" ht="15" customHeight="1">
      <c r="A355" s="646" t="s">
        <v>2013</v>
      </c>
      <c r="B355" s="647" t="s">
        <v>3481</v>
      </c>
      <c r="C355" s="648" t="s">
        <v>3490</v>
      </c>
      <c r="D355" s="649" t="s">
        <v>3094</v>
      </c>
      <c r="E355" s="650">
        <v>422.44</v>
      </c>
      <c r="F355" s="165" t="s">
        <v>3483</v>
      </c>
    </row>
    <row r="356" spans="1:6" ht="24">
      <c r="A356" s="646" t="s">
        <v>2013</v>
      </c>
      <c r="B356" s="647" t="s">
        <v>3481</v>
      </c>
      <c r="C356" s="648" t="s">
        <v>3491</v>
      </c>
      <c r="D356" s="649" t="s">
        <v>3094</v>
      </c>
      <c r="E356" s="650">
        <v>422.62799999999999</v>
      </c>
      <c r="F356" s="165" t="s">
        <v>3483</v>
      </c>
    </row>
    <row r="357" spans="1:6" ht="14.1" customHeight="1">
      <c r="A357" s="646" t="s">
        <v>2013</v>
      </c>
      <c r="B357" s="647" t="s">
        <v>3481</v>
      </c>
      <c r="C357" s="648" t="s">
        <v>3492</v>
      </c>
      <c r="D357" s="649" t="s">
        <v>3094</v>
      </c>
      <c r="E357" s="650">
        <v>810.41200000000003</v>
      </c>
      <c r="F357" s="165" t="s">
        <v>3483</v>
      </c>
    </row>
    <row r="358" spans="1:6" ht="24">
      <c r="A358" s="646" t="s">
        <v>2013</v>
      </c>
      <c r="B358" s="647" t="s">
        <v>3481</v>
      </c>
      <c r="C358" s="648" t="s">
        <v>3493</v>
      </c>
      <c r="D358" s="649" t="s">
        <v>3094</v>
      </c>
      <c r="E358" s="650">
        <v>1069.47</v>
      </c>
      <c r="F358" s="165" t="s">
        <v>3483</v>
      </c>
    </row>
    <row r="359" spans="1:6" ht="18" customHeight="1">
      <c r="A359" s="646" t="s">
        <v>2013</v>
      </c>
      <c r="B359" s="647" t="s">
        <v>3481</v>
      </c>
      <c r="C359" s="648" t="s">
        <v>3494</v>
      </c>
      <c r="D359" s="649" t="s">
        <v>3094</v>
      </c>
      <c r="E359" s="650">
        <v>3499.9967000000001</v>
      </c>
      <c r="F359" s="165" t="s">
        <v>3483</v>
      </c>
    </row>
    <row r="360" spans="1:6" ht="18.95" customHeight="1">
      <c r="A360" s="646" t="s">
        <v>2013</v>
      </c>
      <c r="B360" s="647" t="s">
        <v>3481</v>
      </c>
      <c r="C360" s="648" t="s">
        <v>3495</v>
      </c>
      <c r="D360" s="649" t="s">
        <v>3094</v>
      </c>
      <c r="E360" s="650">
        <v>200.6</v>
      </c>
      <c r="F360" s="165" t="s">
        <v>3483</v>
      </c>
    </row>
    <row r="361" spans="1:6" ht="15.95" customHeight="1">
      <c r="A361" s="646" t="s">
        <v>2013</v>
      </c>
      <c r="B361" s="647" t="s">
        <v>3481</v>
      </c>
      <c r="C361" s="648" t="s">
        <v>3496</v>
      </c>
      <c r="D361" s="649" t="s">
        <v>3094</v>
      </c>
      <c r="E361" s="650">
        <v>17.405000000000001</v>
      </c>
      <c r="F361" s="165" t="s">
        <v>3483</v>
      </c>
    </row>
    <row r="362" spans="1:6" ht="21" customHeight="1">
      <c r="A362" s="646" t="s">
        <v>2013</v>
      </c>
      <c r="B362" s="647" t="s">
        <v>3481</v>
      </c>
      <c r="C362" s="648" t="s">
        <v>3497</v>
      </c>
      <c r="D362" s="649" t="s">
        <v>3094</v>
      </c>
      <c r="E362" s="650">
        <v>101.48</v>
      </c>
      <c r="F362" s="165" t="s">
        <v>3483</v>
      </c>
    </row>
    <row r="363" spans="1:6" ht="24">
      <c r="A363" s="646" t="s">
        <v>2013</v>
      </c>
      <c r="B363" s="647" t="s">
        <v>3481</v>
      </c>
      <c r="C363" s="648" t="s">
        <v>3498</v>
      </c>
      <c r="D363" s="649" t="s">
        <v>3094</v>
      </c>
      <c r="E363" s="650">
        <v>15.281000000000001</v>
      </c>
      <c r="F363" s="165" t="s">
        <v>3483</v>
      </c>
    </row>
    <row r="364" spans="1:6" ht="24">
      <c r="A364" s="646" t="s">
        <v>2013</v>
      </c>
      <c r="B364" s="647" t="s">
        <v>3481</v>
      </c>
      <c r="C364" s="648" t="s">
        <v>3499</v>
      </c>
      <c r="D364" s="649" t="s">
        <v>3094</v>
      </c>
      <c r="E364" s="650">
        <v>34.81</v>
      </c>
      <c r="F364" s="165" t="s">
        <v>3483</v>
      </c>
    </row>
    <row r="365" spans="1:6" ht="24">
      <c r="A365" s="646" t="s">
        <v>2013</v>
      </c>
      <c r="B365" s="647" t="s">
        <v>3481</v>
      </c>
      <c r="C365" s="648" t="s">
        <v>3500</v>
      </c>
      <c r="D365" s="649" t="s">
        <v>3094</v>
      </c>
      <c r="E365" s="650">
        <v>77.88</v>
      </c>
      <c r="F365" s="165" t="s">
        <v>3483</v>
      </c>
    </row>
    <row r="366" spans="1:6" ht="24">
      <c r="A366" s="646" t="s">
        <v>2013</v>
      </c>
      <c r="B366" s="647" t="s">
        <v>3481</v>
      </c>
      <c r="C366" s="648" t="s">
        <v>3501</v>
      </c>
      <c r="D366" s="649" t="s">
        <v>3103</v>
      </c>
      <c r="E366" s="650">
        <v>403.79669999999999</v>
      </c>
      <c r="F366" s="165" t="s">
        <v>3483</v>
      </c>
    </row>
    <row r="367" spans="1:6" ht="24">
      <c r="A367" s="646" t="s">
        <v>2013</v>
      </c>
      <c r="B367" s="647" t="s">
        <v>3481</v>
      </c>
      <c r="C367" s="648" t="s">
        <v>3502</v>
      </c>
      <c r="D367" s="649" t="s">
        <v>3103</v>
      </c>
      <c r="E367" s="650">
        <v>36</v>
      </c>
      <c r="F367" s="165" t="s">
        <v>3483</v>
      </c>
    </row>
    <row r="368" spans="1:6" ht="24">
      <c r="A368" s="646" t="s">
        <v>2013</v>
      </c>
      <c r="B368" s="647" t="s">
        <v>3481</v>
      </c>
      <c r="C368" s="648" t="s">
        <v>3503</v>
      </c>
      <c r="D368" s="649" t="s">
        <v>3103</v>
      </c>
      <c r="E368" s="650">
        <v>154.875</v>
      </c>
      <c r="F368" s="165" t="s">
        <v>3483</v>
      </c>
    </row>
    <row r="369" spans="1:6" ht="24">
      <c r="A369" s="646" t="s">
        <v>2013</v>
      </c>
      <c r="B369" s="647" t="s">
        <v>3481</v>
      </c>
      <c r="C369" s="647" t="s">
        <v>3504</v>
      </c>
      <c r="D369" s="649" t="s">
        <v>3094</v>
      </c>
      <c r="E369" s="651">
        <v>121.54</v>
      </c>
      <c r="F369" s="652" t="s">
        <v>3483</v>
      </c>
    </row>
    <row r="370" spans="1:6" ht="18" customHeight="1">
      <c r="A370" s="646" t="s">
        <v>2013</v>
      </c>
      <c r="B370" s="647" t="s">
        <v>3481</v>
      </c>
      <c r="C370" s="648" t="s">
        <v>3505</v>
      </c>
      <c r="D370" s="649" t="s">
        <v>3094</v>
      </c>
      <c r="E370" s="650">
        <v>510.04250000000002</v>
      </c>
      <c r="F370" s="165" t="s">
        <v>3483</v>
      </c>
    </row>
    <row r="371" spans="1:6" ht="24">
      <c r="A371" s="646" t="s">
        <v>2013</v>
      </c>
      <c r="B371" s="647" t="s">
        <v>3481</v>
      </c>
      <c r="C371" s="648" t="s">
        <v>3506</v>
      </c>
      <c r="D371" s="649" t="s">
        <v>3094</v>
      </c>
      <c r="E371" s="650">
        <v>510.04250000000002</v>
      </c>
      <c r="F371" s="165" t="s">
        <v>3483</v>
      </c>
    </row>
    <row r="372" spans="1:6" ht="24">
      <c r="A372" s="646" t="s">
        <v>2013</v>
      </c>
      <c r="B372" s="647" t="s">
        <v>3481</v>
      </c>
      <c r="C372" s="648" t="s">
        <v>3507</v>
      </c>
      <c r="D372" s="649" t="s">
        <v>3094</v>
      </c>
      <c r="E372" s="650">
        <v>445.214</v>
      </c>
      <c r="F372" s="165" t="s">
        <v>3483</v>
      </c>
    </row>
    <row r="373" spans="1:6" ht="24">
      <c r="A373" s="646" t="s">
        <v>2013</v>
      </c>
      <c r="B373" s="647" t="s">
        <v>3481</v>
      </c>
      <c r="C373" s="648" t="s">
        <v>3508</v>
      </c>
      <c r="D373" s="649" t="s">
        <v>3094</v>
      </c>
      <c r="E373" s="650">
        <v>445.21409999999997</v>
      </c>
      <c r="F373" s="165" t="s">
        <v>3483</v>
      </c>
    </row>
    <row r="374" spans="1:6" ht="21.75" customHeight="1">
      <c r="A374" s="646" t="s">
        <v>2013</v>
      </c>
      <c r="B374" s="647" t="s">
        <v>3481</v>
      </c>
      <c r="C374" s="648" t="s">
        <v>3508</v>
      </c>
      <c r="D374" s="649" t="s">
        <v>3094</v>
      </c>
      <c r="E374" s="650">
        <v>437.91</v>
      </c>
      <c r="F374" s="165" t="s">
        <v>3483</v>
      </c>
    </row>
    <row r="375" spans="1:6" ht="24">
      <c r="A375" s="646" t="s">
        <v>2013</v>
      </c>
      <c r="B375" s="647" t="s">
        <v>3481</v>
      </c>
      <c r="C375" s="648" t="s">
        <v>3509</v>
      </c>
      <c r="D375" s="649" t="s">
        <v>3094</v>
      </c>
      <c r="E375" s="650">
        <v>440.16329999999999</v>
      </c>
      <c r="F375" s="165" t="s">
        <v>3483</v>
      </c>
    </row>
    <row r="376" spans="1:6" ht="24">
      <c r="A376" s="646" t="s">
        <v>2013</v>
      </c>
      <c r="B376" s="647" t="s">
        <v>3481</v>
      </c>
      <c r="C376" s="648" t="s">
        <v>3510</v>
      </c>
      <c r="D376" s="649" t="s">
        <v>3094</v>
      </c>
      <c r="E376" s="650">
        <v>439.49</v>
      </c>
      <c r="F376" s="165" t="s">
        <v>3483</v>
      </c>
    </row>
    <row r="377" spans="1:6" ht="24">
      <c r="A377" s="646" t="s">
        <v>2013</v>
      </c>
      <c r="B377" s="647" t="s">
        <v>3481</v>
      </c>
      <c r="C377" s="648" t="s">
        <v>3511</v>
      </c>
      <c r="D377" s="649" t="s">
        <v>3094</v>
      </c>
      <c r="E377" s="650">
        <v>442.005</v>
      </c>
      <c r="F377" s="165" t="s">
        <v>3483</v>
      </c>
    </row>
    <row r="378" spans="1:6" ht="24">
      <c r="A378" s="646" t="s">
        <v>2013</v>
      </c>
      <c r="B378" s="647" t="s">
        <v>3481</v>
      </c>
      <c r="C378" s="648" t="s">
        <v>3512</v>
      </c>
      <c r="D378" s="649" t="s">
        <v>3094</v>
      </c>
      <c r="E378" s="650">
        <v>439.49</v>
      </c>
      <c r="F378" s="165" t="s">
        <v>3483</v>
      </c>
    </row>
    <row r="379" spans="1:6" ht="24">
      <c r="A379" s="646" t="s">
        <v>2013</v>
      </c>
      <c r="B379" s="647" t="s">
        <v>3481</v>
      </c>
      <c r="C379" s="648" t="s">
        <v>3513</v>
      </c>
      <c r="D379" s="649" t="s">
        <v>3094</v>
      </c>
      <c r="E379" s="650">
        <v>835.00300000000004</v>
      </c>
      <c r="F379" s="165" t="s">
        <v>3483</v>
      </c>
    </row>
    <row r="380" spans="1:6" ht="24">
      <c r="A380" s="646" t="s">
        <v>2013</v>
      </c>
      <c r="B380" s="647" t="s">
        <v>3481</v>
      </c>
      <c r="C380" s="648" t="s">
        <v>3514</v>
      </c>
      <c r="D380" s="649" t="s">
        <v>3094</v>
      </c>
      <c r="E380" s="650">
        <v>1110</v>
      </c>
      <c r="F380" s="165" t="s">
        <v>3483</v>
      </c>
    </row>
    <row r="381" spans="1:6" ht="24">
      <c r="A381" s="646" t="s">
        <v>2013</v>
      </c>
      <c r="B381" s="647" t="s">
        <v>3481</v>
      </c>
      <c r="C381" s="648" t="s">
        <v>3515</v>
      </c>
      <c r="D381" s="649" t="s">
        <v>3094</v>
      </c>
      <c r="E381" s="650">
        <v>932.61249999999995</v>
      </c>
      <c r="F381" s="165" t="s">
        <v>3483</v>
      </c>
    </row>
    <row r="382" spans="1:6" ht="24">
      <c r="A382" s="646" t="s">
        <v>2013</v>
      </c>
      <c r="B382" s="647" t="s">
        <v>3481</v>
      </c>
      <c r="C382" s="648" t="s">
        <v>3516</v>
      </c>
      <c r="D382" s="649" t="s">
        <v>3094</v>
      </c>
      <c r="E382" s="650">
        <v>932.39</v>
      </c>
      <c r="F382" s="165" t="s">
        <v>3483</v>
      </c>
    </row>
    <row r="383" spans="1:6" ht="24">
      <c r="A383" s="646" t="s">
        <v>2013</v>
      </c>
      <c r="B383" s="647" t="s">
        <v>3481</v>
      </c>
      <c r="C383" s="648" t="s">
        <v>3517</v>
      </c>
      <c r="D383" s="649" t="s">
        <v>3094</v>
      </c>
      <c r="E383" s="650">
        <v>932.39</v>
      </c>
      <c r="F383" s="165" t="s">
        <v>3483</v>
      </c>
    </row>
    <row r="384" spans="1:6" ht="24">
      <c r="A384" s="646" t="s">
        <v>2013</v>
      </c>
      <c r="B384" s="647" t="s">
        <v>3481</v>
      </c>
      <c r="C384" s="648" t="s">
        <v>3518</v>
      </c>
      <c r="D384" s="649" t="s">
        <v>3094</v>
      </c>
      <c r="E384" s="650">
        <v>1015</v>
      </c>
      <c r="F384" s="165" t="s">
        <v>3483</v>
      </c>
    </row>
    <row r="385" spans="1:6" ht="24">
      <c r="A385" s="646" t="s">
        <v>2013</v>
      </c>
      <c r="B385" s="647" t="s">
        <v>3481</v>
      </c>
      <c r="C385" s="648" t="s">
        <v>3519</v>
      </c>
      <c r="D385" s="649" t="s">
        <v>3094</v>
      </c>
      <c r="E385" s="650">
        <v>927.75</v>
      </c>
      <c r="F385" s="165" t="s">
        <v>3483</v>
      </c>
    </row>
    <row r="386" spans="1:6" ht="24">
      <c r="A386" s="646" t="s">
        <v>2013</v>
      </c>
      <c r="B386" s="647" t="s">
        <v>3481</v>
      </c>
      <c r="C386" s="648" t="s">
        <v>3520</v>
      </c>
      <c r="D386" s="649" t="s">
        <v>3094</v>
      </c>
      <c r="E386" s="650">
        <v>922.77329999999995</v>
      </c>
      <c r="F386" s="165" t="s">
        <v>3483</v>
      </c>
    </row>
    <row r="387" spans="1:6" ht="24">
      <c r="A387" s="646" t="s">
        <v>2013</v>
      </c>
      <c r="B387" s="647" t="s">
        <v>3481</v>
      </c>
      <c r="C387" s="648" t="s">
        <v>3521</v>
      </c>
      <c r="D387" s="649" t="s">
        <v>3094</v>
      </c>
      <c r="E387" s="650">
        <v>929.53330000000005</v>
      </c>
      <c r="F387" s="165" t="s">
        <v>3483</v>
      </c>
    </row>
    <row r="388" spans="1:6" ht="24">
      <c r="A388" s="646" t="s">
        <v>2013</v>
      </c>
      <c r="B388" s="647" t="s">
        <v>3481</v>
      </c>
      <c r="C388" s="648" t="s">
        <v>3522</v>
      </c>
      <c r="D388" s="649" t="s">
        <v>3094</v>
      </c>
      <c r="E388" s="650">
        <v>885</v>
      </c>
      <c r="F388" s="165" t="s">
        <v>3483</v>
      </c>
    </row>
    <row r="389" spans="1:6" ht="24">
      <c r="A389" s="646" t="s">
        <v>2013</v>
      </c>
      <c r="B389" s="647" t="s">
        <v>3481</v>
      </c>
      <c r="C389" s="648" t="s">
        <v>3523</v>
      </c>
      <c r="D389" s="649" t="s">
        <v>3094</v>
      </c>
      <c r="E389" s="650">
        <v>1017.5025000000001</v>
      </c>
      <c r="F389" s="165" t="s">
        <v>3483</v>
      </c>
    </row>
    <row r="390" spans="1:6" ht="24">
      <c r="A390" s="646" t="s">
        <v>2013</v>
      </c>
      <c r="B390" s="647" t="s">
        <v>3481</v>
      </c>
      <c r="C390" s="648" t="s">
        <v>3524</v>
      </c>
      <c r="D390" s="649" t="s">
        <v>3094</v>
      </c>
      <c r="E390" s="650">
        <v>2700.0052000000001</v>
      </c>
      <c r="F390" s="165" t="s">
        <v>3483</v>
      </c>
    </row>
    <row r="391" spans="1:6" ht="24">
      <c r="A391" s="646" t="s">
        <v>2013</v>
      </c>
      <c r="B391" s="647" t="s">
        <v>3481</v>
      </c>
      <c r="C391" s="648" t="s">
        <v>3525</v>
      </c>
      <c r="D391" s="649" t="s">
        <v>3094</v>
      </c>
      <c r="E391" s="650">
        <v>2799.9985000000001</v>
      </c>
      <c r="F391" s="165" t="s">
        <v>3483</v>
      </c>
    </row>
    <row r="392" spans="1:6" ht="24">
      <c r="A392" s="646" t="s">
        <v>2013</v>
      </c>
      <c r="B392" s="647" t="s">
        <v>3481</v>
      </c>
      <c r="C392" s="648" t="s">
        <v>3526</v>
      </c>
      <c r="D392" s="649" t="s">
        <v>3094</v>
      </c>
      <c r="E392" s="650">
        <v>2149.9960000000001</v>
      </c>
      <c r="F392" s="165" t="s">
        <v>3483</v>
      </c>
    </row>
    <row r="393" spans="1:6" ht="24">
      <c r="A393" s="646" t="s">
        <v>2013</v>
      </c>
      <c r="B393" s="647" t="s">
        <v>3481</v>
      </c>
      <c r="C393" s="648" t="s">
        <v>3527</v>
      </c>
      <c r="D393" s="649" t="s">
        <v>3094</v>
      </c>
      <c r="E393" s="650">
        <v>3650</v>
      </c>
      <c r="F393" s="165" t="s">
        <v>3483</v>
      </c>
    </row>
    <row r="394" spans="1:6" ht="14.1" customHeight="1">
      <c r="A394" s="646" t="s">
        <v>2013</v>
      </c>
      <c r="B394" s="647" t="s">
        <v>3481</v>
      </c>
      <c r="C394" s="648" t="s">
        <v>3528</v>
      </c>
      <c r="D394" s="649" t="s">
        <v>3094</v>
      </c>
      <c r="E394" s="650">
        <v>30.68</v>
      </c>
      <c r="F394" s="165" t="s">
        <v>3483</v>
      </c>
    </row>
    <row r="395" spans="1:6" ht="24">
      <c r="A395" s="646" t="s">
        <v>2013</v>
      </c>
      <c r="B395" s="647" t="s">
        <v>3481</v>
      </c>
      <c r="C395" s="648" t="s">
        <v>3529</v>
      </c>
      <c r="D395" s="649" t="s">
        <v>3094</v>
      </c>
      <c r="E395" s="650">
        <v>5039.8509999999997</v>
      </c>
      <c r="F395" s="165" t="s">
        <v>3483</v>
      </c>
    </row>
    <row r="396" spans="1:6" ht="24">
      <c r="A396" s="646" t="s">
        <v>2013</v>
      </c>
      <c r="B396" s="647" t="s">
        <v>3481</v>
      </c>
      <c r="C396" s="648" t="s">
        <v>3530</v>
      </c>
      <c r="D396" s="649" t="s">
        <v>3094</v>
      </c>
      <c r="E396" s="650">
        <v>2700.0050000000001</v>
      </c>
      <c r="F396" s="165" t="s">
        <v>3483</v>
      </c>
    </row>
    <row r="397" spans="1:6" ht="24">
      <c r="A397" s="646" t="s">
        <v>2013</v>
      </c>
      <c r="B397" s="647" t="s">
        <v>3481</v>
      </c>
      <c r="C397" s="648" t="s">
        <v>3531</v>
      </c>
      <c r="D397" s="649" t="s">
        <v>3094</v>
      </c>
      <c r="E397" s="650">
        <v>9.9946000000000002</v>
      </c>
      <c r="F397" s="165" t="s">
        <v>3483</v>
      </c>
    </row>
    <row r="398" spans="1:6" ht="24.75" customHeight="1">
      <c r="A398" s="646" t="s">
        <v>2013</v>
      </c>
      <c r="B398" s="647" t="s">
        <v>3481</v>
      </c>
      <c r="C398" s="648" t="s">
        <v>3532</v>
      </c>
      <c r="D398" s="649" t="s">
        <v>3094</v>
      </c>
      <c r="E398" s="650">
        <v>35.4</v>
      </c>
      <c r="F398" s="165" t="s">
        <v>3483</v>
      </c>
    </row>
    <row r="399" spans="1:6" ht="24">
      <c r="A399" s="646" t="s">
        <v>2013</v>
      </c>
      <c r="B399" s="647" t="s">
        <v>3481</v>
      </c>
      <c r="C399" s="648" t="s">
        <v>3533</v>
      </c>
      <c r="D399" s="649" t="s">
        <v>3094</v>
      </c>
      <c r="E399" s="650">
        <v>1184.72</v>
      </c>
      <c r="F399" s="165" t="s">
        <v>3483</v>
      </c>
    </row>
    <row r="400" spans="1:6" ht="24">
      <c r="A400" s="646" t="s">
        <v>2013</v>
      </c>
      <c r="B400" s="647" t="s">
        <v>3481</v>
      </c>
      <c r="C400" s="648" t="s">
        <v>3534</v>
      </c>
      <c r="D400" s="649" t="s">
        <v>3094</v>
      </c>
      <c r="E400" s="650">
        <v>2265.6</v>
      </c>
      <c r="F400" s="165" t="s">
        <v>3483</v>
      </c>
    </row>
    <row r="401" spans="1:6" ht="24">
      <c r="A401" s="646" t="s">
        <v>2013</v>
      </c>
      <c r="B401" s="647" t="s">
        <v>3481</v>
      </c>
      <c r="C401" s="648" t="s">
        <v>3535</v>
      </c>
      <c r="D401" s="649" t="s">
        <v>3094</v>
      </c>
      <c r="E401" s="650">
        <v>13.3222</v>
      </c>
      <c r="F401" s="165" t="s">
        <v>3483</v>
      </c>
    </row>
    <row r="402" spans="1:6" ht="24">
      <c r="A402" s="646" t="s">
        <v>2013</v>
      </c>
      <c r="B402" s="647" t="s">
        <v>3481</v>
      </c>
      <c r="C402" s="648" t="s">
        <v>3536</v>
      </c>
      <c r="D402" s="649" t="s">
        <v>3094</v>
      </c>
      <c r="E402" s="650">
        <v>107.675</v>
      </c>
      <c r="F402" s="165" t="s">
        <v>3483</v>
      </c>
    </row>
    <row r="403" spans="1:6" ht="21.75" customHeight="1">
      <c r="A403" s="646" t="s">
        <v>2013</v>
      </c>
      <c r="B403" s="647" t="s">
        <v>3481</v>
      </c>
      <c r="C403" s="648" t="s">
        <v>3537</v>
      </c>
      <c r="D403" s="649" t="s">
        <v>3094</v>
      </c>
      <c r="E403" s="650">
        <v>21.771000000000001</v>
      </c>
      <c r="F403" s="165" t="s">
        <v>3483</v>
      </c>
    </row>
    <row r="404" spans="1:6" ht="24">
      <c r="A404" s="646" t="s">
        <v>2013</v>
      </c>
      <c r="B404" s="647" t="s">
        <v>3481</v>
      </c>
      <c r="C404" s="648" t="s">
        <v>3538</v>
      </c>
      <c r="D404" s="649" t="s">
        <v>3094</v>
      </c>
      <c r="E404" s="650">
        <v>7.8470000000000004</v>
      </c>
      <c r="F404" s="165" t="s">
        <v>3483</v>
      </c>
    </row>
    <row r="405" spans="1:6" ht="24">
      <c r="A405" s="646" t="s">
        <v>2013</v>
      </c>
      <c r="B405" s="647" t="s">
        <v>3481</v>
      </c>
      <c r="C405" s="648" t="s">
        <v>3539</v>
      </c>
      <c r="D405" s="649" t="s">
        <v>3094</v>
      </c>
      <c r="E405" s="650">
        <v>885.4</v>
      </c>
      <c r="F405" s="165" t="s">
        <v>3483</v>
      </c>
    </row>
    <row r="406" spans="1:6" ht="24">
      <c r="A406" s="646" t="s">
        <v>2013</v>
      </c>
      <c r="B406" s="647" t="s">
        <v>3481</v>
      </c>
      <c r="C406" s="648" t="s">
        <v>3540</v>
      </c>
      <c r="D406" s="649" t="s">
        <v>3094</v>
      </c>
      <c r="E406" s="650">
        <v>880.95249999999999</v>
      </c>
      <c r="F406" s="165" t="s">
        <v>3483</v>
      </c>
    </row>
    <row r="407" spans="1:6" ht="24">
      <c r="A407" s="646" t="s">
        <v>2013</v>
      </c>
      <c r="B407" s="647" t="s">
        <v>3481</v>
      </c>
      <c r="C407" s="648" t="s">
        <v>3541</v>
      </c>
      <c r="D407" s="649" t="s">
        <v>3094</v>
      </c>
      <c r="E407" s="650">
        <v>889.42600000000004</v>
      </c>
      <c r="F407" s="165" t="s">
        <v>3483</v>
      </c>
    </row>
    <row r="408" spans="1:6" ht="24">
      <c r="A408" s="646" t="s">
        <v>2013</v>
      </c>
      <c r="B408" s="647" t="s">
        <v>3481</v>
      </c>
      <c r="C408" s="648" t="s">
        <v>3542</v>
      </c>
      <c r="D408" s="649" t="s">
        <v>3094</v>
      </c>
      <c r="E408" s="650">
        <v>20.001000000000001</v>
      </c>
      <c r="F408" s="165" t="s">
        <v>3483</v>
      </c>
    </row>
    <row r="409" spans="1:6" ht="15.95" customHeight="1">
      <c r="A409" s="646" t="s">
        <v>2013</v>
      </c>
      <c r="B409" s="647" t="s">
        <v>3481</v>
      </c>
      <c r="C409" s="164" t="s">
        <v>3543</v>
      </c>
      <c r="D409" s="649" t="s">
        <v>3094</v>
      </c>
      <c r="E409" s="165">
        <v>5750.01</v>
      </c>
      <c r="F409" s="165" t="s">
        <v>3483</v>
      </c>
    </row>
    <row r="410" spans="1:6" ht="24">
      <c r="A410" s="646" t="s">
        <v>2013</v>
      </c>
      <c r="B410" s="647" t="s">
        <v>3481</v>
      </c>
      <c r="C410" s="648" t="s">
        <v>3544</v>
      </c>
      <c r="D410" s="649" t="s">
        <v>3094</v>
      </c>
      <c r="E410" s="650">
        <v>4500.0006000000003</v>
      </c>
      <c r="F410" s="165" t="s">
        <v>3483</v>
      </c>
    </row>
    <row r="411" spans="1:6" ht="24">
      <c r="A411" s="646" t="s">
        <v>2013</v>
      </c>
      <c r="B411" s="647" t="s">
        <v>3481</v>
      </c>
      <c r="C411" s="648" t="s">
        <v>3545</v>
      </c>
      <c r="D411" s="649" t="s">
        <v>3439</v>
      </c>
      <c r="E411" s="650">
        <v>206.5</v>
      </c>
      <c r="F411" s="165" t="s">
        <v>3483</v>
      </c>
    </row>
    <row r="412" spans="1:6" ht="24">
      <c r="A412" s="646" t="s">
        <v>2013</v>
      </c>
      <c r="B412" s="647" t="s">
        <v>3481</v>
      </c>
      <c r="C412" s="648" t="s">
        <v>3546</v>
      </c>
      <c r="D412" s="649" t="s">
        <v>3094</v>
      </c>
      <c r="E412" s="650">
        <v>144.9984</v>
      </c>
      <c r="F412" s="165" t="s">
        <v>3483</v>
      </c>
    </row>
    <row r="413" spans="1:6" ht="24">
      <c r="A413" s="646" t="s">
        <v>2013</v>
      </c>
      <c r="B413" s="647" t="s">
        <v>3481</v>
      </c>
      <c r="C413" s="648" t="s">
        <v>3547</v>
      </c>
      <c r="D413" s="649" t="s">
        <v>3094</v>
      </c>
      <c r="E413" s="650">
        <v>1407.74</v>
      </c>
      <c r="F413" s="165" t="s">
        <v>3483</v>
      </c>
    </row>
    <row r="414" spans="1:6" ht="24">
      <c r="A414" s="646" t="s">
        <v>2013</v>
      </c>
      <c r="B414" s="647" t="s">
        <v>3481</v>
      </c>
      <c r="C414" s="648" t="s">
        <v>2014</v>
      </c>
      <c r="D414" s="649" t="s">
        <v>3103</v>
      </c>
      <c r="E414" s="650">
        <v>150</v>
      </c>
      <c r="F414" s="165" t="s">
        <v>3483</v>
      </c>
    </row>
    <row r="415" spans="1:6" ht="24">
      <c r="A415" s="646" t="s">
        <v>2013</v>
      </c>
      <c r="B415" s="647" t="s">
        <v>3481</v>
      </c>
      <c r="C415" s="648" t="s">
        <v>3548</v>
      </c>
      <c r="D415" s="649" t="s">
        <v>3094</v>
      </c>
      <c r="E415" s="650">
        <v>55</v>
      </c>
      <c r="F415" s="165" t="s">
        <v>3483</v>
      </c>
    </row>
    <row r="416" spans="1:6" ht="24">
      <c r="A416" s="646" t="s">
        <v>2013</v>
      </c>
      <c r="B416" s="647" t="s">
        <v>3481</v>
      </c>
      <c r="C416" s="648" t="s">
        <v>3549</v>
      </c>
      <c r="D416" s="649" t="s">
        <v>3094</v>
      </c>
      <c r="E416" s="650">
        <v>55</v>
      </c>
      <c r="F416" s="165" t="s">
        <v>3483</v>
      </c>
    </row>
    <row r="417" spans="1:6" ht="24">
      <c r="A417" s="646" t="s">
        <v>2013</v>
      </c>
      <c r="B417" s="647" t="s">
        <v>3481</v>
      </c>
      <c r="C417" s="648" t="s">
        <v>3550</v>
      </c>
      <c r="D417" s="649" t="s">
        <v>3439</v>
      </c>
      <c r="E417" s="650">
        <v>72.5</v>
      </c>
      <c r="F417" s="165" t="s">
        <v>3483</v>
      </c>
    </row>
    <row r="418" spans="1:6" ht="24">
      <c r="A418" s="646" t="s">
        <v>2013</v>
      </c>
      <c r="B418" s="647" t="s">
        <v>3481</v>
      </c>
      <c r="C418" s="648" t="s">
        <v>3551</v>
      </c>
      <c r="D418" s="649" t="s">
        <v>3094</v>
      </c>
      <c r="E418" s="650">
        <v>50</v>
      </c>
      <c r="F418" s="165" t="s">
        <v>3483</v>
      </c>
    </row>
    <row r="419" spans="1:6" ht="24">
      <c r="A419" s="646" t="s">
        <v>2013</v>
      </c>
      <c r="B419" s="647" t="s">
        <v>3481</v>
      </c>
      <c r="C419" s="648" t="s">
        <v>3552</v>
      </c>
      <c r="D419" s="649" t="s">
        <v>3094</v>
      </c>
      <c r="E419" s="650">
        <v>1121</v>
      </c>
      <c r="F419" s="165" t="s">
        <v>3483</v>
      </c>
    </row>
    <row r="420" spans="1:6" ht="24">
      <c r="A420" s="646" t="s">
        <v>2013</v>
      </c>
      <c r="B420" s="647" t="s">
        <v>3481</v>
      </c>
      <c r="C420" s="648" t="s">
        <v>3553</v>
      </c>
      <c r="D420" s="649" t="s">
        <v>3094</v>
      </c>
      <c r="E420" s="650">
        <v>254.99799999999999</v>
      </c>
      <c r="F420" s="165" t="s">
        <v>3483</v>
      </c>
    </row>
    <row r="421" spans="1:6" ht="24">
      <c r="A421" s="646" t="s">
        <v>2013</v>
      </c>
      <c r="B421" s="647" t="s">
        <v>3481</v>
      </c>
      <c r="C421" s="648" t="s">
        <v>3553</v>
      </c>
      <c r="D421" s="649" t="s">
        <v>3094</v>
      </c>
      <c r="E421" s="650">
        <v>365.8</v>
      </c>
      <c r="F421" s="165" t="s">
        <v>3483</v>
      </c>
    </row>
    <row r="422" spans="1:6" ht="24">
      <c r="A422" s="646" t="s">
        <v>2013</v>
      </c>
      <c r="B422" s="647" t="s">
        <v>3481</v>
      </c>
      <c r="C422" s="164" t="s">
        <v>3554</v>
      </c>
      <c r="D422" s="649" t="s">
        <v>3094</v>
      </c>
      <c r="E422" s="165">
        <v>498.99799999999999</v>
      </c>
      <c r="F422" s="165" t="s">
        <v>3483</v>
      </c>
    </row>
    <row r="423" spans="1:6" ht="24">
      <c r="A423" s="646" t="s">
        <v>2013</v>
      </c>
      <c r="B423" s="647" t="s">
        <v>3481</v>
      </c>
      <c r="C423" s="648" t="s">
        <v>3555</v>
      </c>
      <c r="D423" s="649" t="s">
        <v>3094</v>
      </c>
      <c r="E423" s="650">
        <v>10.9976</v>
      </c>
      <c r="F423" s="165" t="s">
        <v>3483</v>
      </c>
    </row>
    <row r="424" spans="1:6" ht="24">
      <c r="A424" s="646" t="s">
        <v>2013</v>
      </c>
      <c r="B424" s="647" t="s">
        <v>3481</v>
      </c>
      <c r="C424" s="648" t="s">
        <v>3556</v>
      </c>
      <c r="D424" s="649" t="s">
        <v>3094</v>
      </c>
      <c r="E424" s="650">
        <v>53.1</v>
      </c>
      <c r="F424" s="165" t="s">
        <v>3483</v>
      </c>
    </row>
    <row r="425" spans="1:6" ht="24">
      <c r="A425" s="646" t="s">
        <v>2013</v>
      </c>
      <c r="B425" s="647" t="s">
        <v>3481</v>
      </c>
      <c r="C425" s="648" t="s">
        <v>3557</v>
      </c>
      <c r="D425" s="649" t="s">
        <v>3094</v>
      </c>
      <c r="E425" s="650">
        <v>916.505</v>
      </c>
      <c r="F425" s="165" t="s">
        <v>3483</v>
      </c>
    </row>
    <row r="426" spans="1:6" ht="24">
      <c r="A426" s="646" t="s">
        <v>2013</v>
      </c>
      <c r="B426" s="647" t="s">
        <v>3481</v>
      </c>
      <c r="C426" s="648" t="s">
        <v>3558</v>
      </c>
      <c r="D426" s="649" t="s">
        <v>3094</v>
      </c>
      <c r="E426" s="650">
        <v>5015</v>
      </c>
      <c r="F426" s="165" t="s">
        <v>3483</v>
      </c>
    </row>
    <row r="427" spans="1:6" ht="24">
      <c r="A427" s="646" t="s">
        <v>2013</v>
      </c>
      <c r="B427" s="647" t="s">
        <v>3481</v>
      </c>
      <c r="C427" s="648" t="s">
        <v>3559</v>
      </c>
      <c r="D427" s="649" t="s">
        <v>3094</v>
      </c>
      <c r="E427" s="650">
        <v>10584.6</v>
      </c>
      <c r="F427" s="165" t="s">
        <v>3483</v>
      </c>
    </row>
    <row r="428" spans="1:6" ht="24">
      <c r="A428" s="646" t="s">
        <v>2013</v>
      </c>
      <c r="B428" s="647" t="s">
        <v>3481</v>
      </c>
      <c r="C428" s="648" t="s">
        <v>3560</v>
      </c>
      <c r="D428" s="649" t="s">
        <v>3094</v>
      </c>
      <c r="E428" s="650">
        <v>8.85</v>
      </c>
      <c r="F428" s="165" t="s">
        <v>3483</v>
      </c>
    </row>
    <row r="429" spans="1:6" ht="24">
      <c r="A429" s="646" t="s">
        <v>2013</v>
      </c>
      <c r="B429" s="647" t="s">
        <v>3481</v>
      </c>
      <c r="C429" s="648" t="s">
        <v>3561</v>
      </c>
      <c r="D429" s="649" t="s">
        <v>3094</v>
      </c>
      <c r="E429" s="650">
        <v>26.55</v>
      </c>
      <c r="F429" s="165" t="s">
        <v>3483</v>
      </c>
    </row>
    <row r="430" spans="1:6" ht="24">
      <c r="A430" s="646" t="s">
        <v>2013</v>
      </c>
      <c r="B430" s="647" t="s">
        <v>3481</v>
      </c>
      <c r="C430" s="648" t="s">
        <v>3562</v>
      </c>
      <c r="D430" s="649" t="s">
        <v>3094</v>
      </c>
      <c r="E430" s="650">
        <v>71.98</v>
      </c>
      <c r="F430" s="165" t="s">
        <v>3483</v>
      </c>
    </row>
    <row r="431" spans="1:6" ht="24">
      <c r="A431" s="646" t="s">
        <v>2013</v>
      </c>
      <c r="B431" s="647" t="s">
        <v>3481</v>
      </c>
      <c r="C431" s="648" t="s">
        <v>3563</v>
      </c>
      <c r="D431" s="649" t="s">
        <v>3094</v>
      </c>
      <c r="E431" s="650">
        <v>278.77499999999998</v>
      </c>
      <c r="F431" s="165" t="s">
        <v>3483</v>
      </c>
    </row>
    <row r="432" spans="1:6" ht="24">
      <c r="A432" s="646" t="s">
        <v>2013</v>
      </c>
      <c r="B432" s="647" t="s">
        <v>3481</v>
      </c>
      <c r="C432" s="648" t="s">
        <v>3564</v>
      </c>
      <c r="D432" s="649" t="s">
        <v>3094</v>
      </c>
      <c r="E432" s="650">
        <v>32.001600000000003</v>
      </c>
      <c r="F432" s="165" t="s">
        <v>3483</v>
      </c>
    </row>
    <row r="433" spans="1:6" ht="24">
      <c r="A433" s="646" t="s">
        <v>2013</v>
      </c>
      <c r="B433" s="647" t="s">
        <v>3481</v>
      </c>
      <c r="C433" s="648" t="s">
        <v>3565</v>
      </c>
      <c r="D433" s="649" t="s">
        <v>3094</v>
      </c>
      <c r="E433" s="650">
        <v>33.04</v>
      </c>
      <c r="F433" s="165" t="s">
        <v>3483</v>
      </c>
    </row>
    <row r="434" spans="1:6" ht="24">
      <c r="A434" s="646" t="s">
        <v>2013</v>
      </c>
      <c r="B434" s="647" t="s">
        <v>3481</v>
      </c>
      <c r="C434" s="648" t="s">
        <v>3566</v>
      </c>
      <c r="D434" s="649" t="s">
        <v>3094</v>
      </c>
      <c r="E434" s="650">
        <v>24.78</v>
      </c>
      <c r="F434" s="165" t="s">
        <v>3483</v>
      </c>
    </row>
    <row r="435" spans="1:6" ht="24">
      <c r="A435" s="646" t="s">
        <v>2013</v>
      </c>
      <c r="B435" s="647" t="s">
        <v>3481</v>
      </c>
      <c r="C435" s="648" t="s">
        <v>3567</v>
      </c>
      <c r="D435" s="649" t="s">
        <v>3094</v>
      </c>
      <c r="E435" s="650">
        <v>21.24</v>
      </c>
      <c r="F435" s="165" t="s">
        <v>3483</v>
      </c>
    </row>
    <row r="436" spans="1:6" ht="24">
      <c r="A436" s="646" t="s">
        <v>2013</v>
      </c>
      <c r="B436" s="647" t="s">
        <v>3481</v>
      </c>
      <c r="C436" s="648" t="s">
        <v>3568</v>
      </c>
      <c r="D436" s="649" t="s">
        <v>3094</v>
      </c>
      <c r="E436" s="650">
        <v>8379.4282999999996</v>
      </c>
      <c r="F436" s="165" t="s">
        <v>3483</v>
      </c>
    </row>
    <row r="437" spans="1:6" ht="24">
      <c r="A437" s="646" t="s">
        <v>2013</v>
      </c>
      <c r="B437" s="647" t="s">
        <v>3481</v>
      </c>
      <c r="C437" s="648" t="s">
        <v>3569</v>
      </c>
      <c r="D437" s="649" t="s">
        <v>3094</v>
      </c>
      <c r="E437" s="650">
        <v>3100.0016999999998</v>
      </c>
      <c r="F437" s="165" t="s">
        <v>3483</v>
      </c>
    </row>
    <row r="438" spans="1:6" ht="24">
      <c r="A438" s="646" t="s">
        <v>2013</v>
      </c>
      <c r="B438" s="647" t="s">
        <v>3481</v>
      </c>
      <c r="C438" s="648" t="s">
        <v>3570</v>
      </c>
      <c r="D438" s="649" t="s">
        <v>3094</v>
      </c>
      <c r="E438" s="650">
        <v>7601.18</v>
      </c>
      <c r="F438" s="165" t="s">
        <v>3483</v>
      </c>
    </row>
    <row r="439" spans="1:6" ht="24">
      <c r="A439" s="646" t="s">
        <v>2013</v>
      </c>
      <c r="B439" s="647" t="s">
        <v>3481</v>
      </c>
      <c r="C439" s="648" t="s">
        <v>3571</v>
      </c>
      <c r="D439" s="649" t="s">
        <v>3094</v>
      </c>
      <c r="E439" s="650">
        <v>5.31</v>
      </c>
      <c r="F439" s="165" t="s">
        <v>3483</v>
      </c>
    </row>
    <row r="440" spans="1:6" ht="24">
      <c r="A440" s="646" t="s">
        <v>2013</v>
      </c>
      <c r="B440" s="647" t="s">
        <v>3481</v>
      </c>
      <c r="C440" s="648" t="s">
        <v>3572</v>
      </c>
      <c r="D440" s="649" t="s">
        <v>3094</v>
      </c>
      <c r="E440" s="650">
        <v>9.6760000000000002</v>
      </c>
      <c r="F440" s="165" t="s">
        <v>3483</v>
      </c>
    </row>
    <row r="441" spans="1:6" ht="24">
      <c r="A441" s="646" t="s">
        <v>2013</v>
      </c>
      <c r="B441" s="647" t="s">
        <v>3481</v>
      </c>
      <c r="C441" s="648" t="s">
        <v>3573</v>
      </c>
      <c r="D441" s="649" t="s">
        <v>3094</v>
      </c>
      <c r="E441" s="650">
        <v>25.924600000000002</v>
      </c>
      <c r="F441" s="165" t="s">
        <v>3483</v>
      </c>
    </row>
    <row r="442" spans="1:6" ht="24">
      <c r="A442" s="646" t="s">
        <v>2013</v>
      </c>
      <c r="B442" s="647" t="s">
        <v>3481</v>
      </c>
      <c r="C442" s="648" t="s">
        <v>3574</v>
      </c>
      <c r="D442" s="649" t="s">
        <v>3094</v>
      </c>
      <c r="E442" s="650">
        <v>4163.9250000000002</v>
      </c>
      <c r="F442" s="165" t="s">
        <v>3483</v>
      </c>
    </row>
    <row r="443" spans="1:6" ht="24">
      <c r="A443" s="646" t="s">
        <v>2013</v>
      </c>
      <c r="B443" s="647" t="s">
        <v>3481</v>
      </c>
      <c r="C443" s="648" t="s">
        <v>3575</v>
      </c>
      <c r="D443" s="649" t="s">
        <v>3094</v>
      </c>
      <c r="E443" s="650">
        <v>15.34</v>
      </c>
      <c r="F443" s="165" t="s">
        <v>3483</v>
      </c>
    </row>
    <row r="444" spans="1:6" ht="24">
      <c r="A444" s="646" t="s">
        <v>2013</v>
      </c>
      <c r="B444" s="647" t="s">
        <v>3481</v>
      </c>
      <c r="C444" s="648" t="s">
        <v>3576</v>
      </c>
      <c r="D444" s="649" t="s">
        <v>3094</v>
      </c>
      <c r="E444" s="650">
        <v>788.24</v>
      </c>
      <c r="F444" s="165" t="s">
        <v>3483</v>
      </c>
    </row>
    <row r="445" spans="1:6" ht="24">
      <c r="A445" s="646" t="s">
        <v>2013</v>
      </c>
      <c r="B445" s="647" t="s">
        <v>3481</v>
      </c>
      <c r="C445" s="647" t="s">
        <v>3577</v>
      </c>
      <c r="D445" s="649" t="s">
        <v>3094</v>
      </c>
      <c r="E445" s="651">
        <v>1888</v>
      </c>
      <c r="F445" s="652" t="s">
        <v>3483</v>
      </c>
    </row>
    <row r="446" spans="1:6" ht="24">
      <c r="A446" s="646" t="s">
        <v>2013</v>
      </c>
      <c r="B446" s="647" t="s">
        <v>3481</v>
      </c>
      <c r="C446" s="647" t="s">
        <v>3578</v>
      </c>
      <c r="D446" s="649" t="s">
        <v>3094</v>
      </c>
      <c r="E446" s="651">
        <v>1888</v>
      </c>
      <c r="F446" s="652" t="s">
        <v>3483</v>
      </c>
    </row>
    <row r="447" spans="1:6" ht="24">
      <c r="A447" s="646" t="s">
        <v>2013</v>
      </c>
      <c r="B447" s="647" t="s">
        <v>3481</v>
      </c>
      <c r="C447" s="647" t="s">
        <v>3579</v>
      </c>
      <c r="D447" s="649" t="s">
        <v>3094</v>
      </c>
      <c r="E447" s="651">
        <v>1858.5</v>
      </c>
      <c r="F447" s="652" t="s">
        <v>3483</v>
      </c>
    </row>
    <row r="448" spans="1:6" ht="24">
      <c r="A448" s="646" t="s">
        <v>2013</v>
      </c>
      <c r="B448" s="647" t="s">
        <v>3481</v>
      </c>
      <c r="C448" s="648" t="s">
        <v>3580</v>
      </c>
      <c r="D448" s="649" t="s">
        <v>3103</v>
      </c>
      <c r="E448" s="650">
        <v>27.14</v>
      </c>
      <c r="F448" s="165" t="s">
        <v>3483</v>
      </c>
    </row>
    <row r="449" spans="1:6" ht="24">
      <c r="A449" s="646" t="s">
        <v>2013</v>
      </c>
      <c r="B449" s="647" t="s">
        <v>3481</v>
      </c>
      <c r="C449" s="648" t="s">
        <v>3581</v>
      </c>
      <c r="D449" s="649" t="s">
        <v>3094</v>
      </c>
      <c r="E449" s="650">
        <v>33.4176</v>
      </c>
      <c r="F449" s="165" t="s">
        <v>3483</v>
      </c>
    </row>
    <row r="450" spans="1:6" ht="24">
      <c r="A450" s="646" t="s">
        <v>2013</v>
      </c>
      <c r="B450" s="647" t="s">
        <v>3481</v>
      </c>
      <c r="C450" s="648" t="s">
        <v>3582</v>
      </c>
      <c r="D450" s="649" t="s">
        <v>3094</v>
      </c>
      <c r="E450" s="650">
        <v>46.999499999999998</v>
      </c>
      <c r="F450" s="165" t="s">
        <v>3483</v>
      </c>
    </row>
    <row r="451" spans="1:6" ht="24">
      <c r="A451" s="646" t="s">
        <v>2013</v>
      </c>
      <c r="B451" s="647" t="s">
        <v>3481</v>
      </c>
      <c r="C451" s="648" t="s">
        <v>3583</v>
      </c>
      <c r="D451" s="649" t="s">
        <v>3094</v>
      </c>
      <c r="E451" s="650">
        <v>49.206000000000003</v>
      </c>
      <c r="F451" s="165" t="s">
        <v>3483</v>
      </c>
    </row>
    <row r="452" spans="1:6" ht="24">
      <c r="A452" s="646" t="s">
        <v>2013</v>
      </c>
      <c r="B452" s="647" t="s">
        <v>3481</v>
      </c>
      <c r="C452" s="648" t="s">
        <v>3584</v>
      </c>
      <c r="D452" s="649" t="s">
        <v>3094</v>
      </c>
      <c r="E452" s="650">
        <v>619.5</v>
      </c>
      <c r="F452" s="165" t="s">
        <v>3483</v>
      </c>
    </row>
    <row r="453" spans="1:6" ht="18" customHeight="1">
      <c r="A453" s="646" t="s">
        <v>2013</v>
      </c>
      <c r="B453" s="647" t="s">
        <v>3481</v>
      </c>
      <c r="C453" s="648" t="s">
        <v>3585</v>
      </c>
      <c r="D453" s="649" t="s">
        <v>3094</v>
      </c>
      <c r="E453" s="650">
        <v>49.607300000000002</v>
      </c>
      <c r="F453" s="165" t="s">
        <v>3483</v>
      </c>
    </row>
    <row r="454" spans="1:6" ht="24">
      <c r="A454" s="646" t="s">
        <v>2013</v>
      </c>
      <c r="B454" s="647" t="s">
        <v>3481</v>
      </c>
      <c r="C454" s="648" t="s">
        <v>3586</v>
      </c>
      <c r="D454" s="649" t="s">
        <v>3094</v>
      </c>
      <c r="E454" s="650">
        <v>1362.9</v>
      </c>
      <c r="F454" s="165" t="s">
        <v>3483</v>
      </c>
    </row>
    <row r="455" spans="1:6" ht="24">
      <c r="A455" s="646" t="s">
        <v>2013</v>
      </c>
      <c r="B455" s="647" t="s">
        <v>3481</v>
      </c>
      <c r="C455" s="648" t="s">
        <v>3587</v>
      </c>
      <c r="D455" s="649" t="s">
        <v>3094</v>
      </c>
      <c r="E455" s="650">
        <v>114.46</v>
      </c>
      <c r="F455" s="165" t="s">
        <v>3483</v>
      </c>
    </row>
    <row r="456" spans="1:6" ht="18.95" customHeight="1">
      <c r="A456" s="646" t="s">
        <v>2013</v>
      </c>
      <c r="B456" s="647" t="s">
        <v>3481</v>
      </c>
      <c r="C456" s="648" t="s">
        <v>3588</v>
      </c>
      <c r="D456" s="649" t="s">
        <v>3094</v>
      </c>
      <c r="E456" s="650">
        <v>4399.9949999999999</v>
      </c>
      <c r="F456" s="165" t="s">
        <v>3483</v>
      </c>
    </row>
    <row r="457" spans="1:6" ht="18.95" customHeight="1">
      <c r="A457" s="646" t="s">
        <v>2013</v>
      </c>
      <c r="B457" s="647" t="s">
        <v>3481</v>
      </c>
      <c r="C457" s="648" t="s">
        <v>3589</v>
      </c>
      <c r="D457" s="649" t="s">
        <v>3094</v>
      </c>
      <c r="E457" s="650">
        <v>2242</v>
      </c>
      <c r="F457" s="165" t="s">
        <v>3483</v>
      </c>
    </row>
    <row r="458" spans="1:6" ht="18.95" customHeight="1">
      <c r="A458" s="646" t="s">
        <v>2013</v>
      </c>
      <c r="B458" s="647" t="s">
        <v>3481</v>
      </c>
      <c r="C458" s="648" t="s">
        <v>3590</v>
      </c>
      <c r="D458" s="649" t="s">
        <v>3094</v>
      </c>
      <c r="E458" s="650">
        <v>1982.4</v>
      </c>
      <c r="F458" s="165" t="s">
        <v>3483</v>
      </c>
    </row>
    <row r="459" spans="1:6" ht="24">
      <c r="A459" s="646" t="s">
        <v>2013</v>
      </c>
      <c r="B459" s="647" t="s">
        <v>3481</v>
      </c>
      <c r="C459" s="648" t="s">
        <v>3591</v>
      </c>
      <c r="D459" s="649" t="s">
        <v>3094</v>
      </c>
      <c r="E459" s="650">
        <v>2006</v>
      </c>
      <c r="F459" s="165" t="s">
        <v>3483</v>
      </c>
    </row>
    <row r="460" spans="1:6" ht="15" customHeight="1">
      <c r="A460" s="646" t="s">
        <v>2013</v>
      </c>
      <c r="B460" s="647" t="s">
        <v>3481</v>
      </c>
      <c r="C460" s="648" t="s">
        <v>3592</v>
      </c>
      <c r="D460" s="649" t="s">
        <v>3094</v>
      </c>
      <c r="E460" s="650">
        <v>3186</v>
      </c>
      <c r="F460" s="165" t="s">
        <v>3483</v>
      </c>
    </row>
    <row r="461" spans="1:6" ht="24">
      <c r="A461" s="646" t="s">
        <v>2013</v>
      </c>
      <c r="B461" s="647" t="s">
        <v>3481</v>
      </c>
      <c r="C461" s="648" t="s">
        <v>3593</v>
      </c>
      <c r="D461" s="649" t="s">
        <v>3094</v>
      </c>
      <c r="E461" s="650">
        <v>2908.2525000000001</v>
      </c>
      <c r="F461" s="165" t="s">
        <v>3483</v>
      </c>
    </row>
    <row r="462" spans="1:6" ht="20.25" customHeight="1">
      <c r="A462" s="646" t="s">
        <v>2013</v>
      </c>
      <c r="B462" s="647" t="s">
        <v>3481</v>
      </c>
      <c r="C462" s="648" t="s">
        <v>3594</v>
      </c>
      <c r="D462" s="649" t="s">
        <v>3094</v>
      </c>
      <c r="E462" s="650">
        <v>4979.6000000000004</v>
      </c>
      <c r="F462" s="165" t="s">
        <v>3483</v>
      </c>
    </row>
    <row r="463" spans="1:6" ht="21.75" customHeight="1">
      <c r="A463" s="646" t="s">
        <v>2013</v>
      </c>
      <c r="B463" s="647" t="s">
        <v>3481</v>
      </c>
      <c r="C463" s="648" t="s">
        <v>3595</v>
      </c>
      <c r="D463" s="649" t="s">
        <v>3094</v>
      </c>
      <c r="E463" s="650">
        <v>4248</v>
      </c>
      <c r="F463" s="165" t="s">
        <v>3483</v>
      </c>
    </row>
    <row r="464" spans="1:6" ht="21.75" customHeight="1">
      <c r="A464" s="646" t="s">
        <v>2013</v>
      </c>
      <c r="B464" s="647" t="s">
        <v>3481</v>
      </c>
      <c r="C464" s="648" t="s">
        <v>3596</v>
      </c>
      <c r="D464" s="649" t="s">
        <v>3094</v>
      </c>
      <c r="E464" s="650">
        <v>2419</v>
      </c>
      <c r="F464" s="165" t="s">
        <v>3483</v>
      </c>
    </row>
    <row r="465" spans="1:6" ht="15" customHeight="1">
      <c r="A465" s="646" t="s">
        <v>2013</v>
      </c>
      <c r="B465" s="647" t="s">
        <v>3481</v>
      </c>
      <c r="C465" s="648" t="s">
        <v>3597</v>
      </c>
      <c r="D465" s="649" t="s">
        <v>3094</v>
      </c>
      <c r="E465" s="650">
        <v>5015</v>
      </c>
      <c r="F465" s="165" t="s">
        <v>3483</v>
      </c>
    </row>
    <row r="466" spans="1:6" ht="17.100000000000001" customHeight="1">
      <c r="A466" s="646" t="s">
        <v>2013</v>
      </c>
      <c r="B466" s="647" t="s">
        <v>3481</v>
      </c>
      <c r="C466" s="648" t="s">
        <v>3598</v>
      </c>
      <c r="D466" s="649" t="s">
        <v>3094</v>
      </c>
      <c r="E466" s="650">
        <v>4398.45</v>
      </c>
      <c r="F466" s="165" t="s">
        <v>3483</v>
      </c>
    </row>
    <row r="467" spans="1:6" ht="14.1" customHeight="1">
      <c r="A467" s="646" t="s">
        <v>2013</v>
      </c>
      <c r="B467" s="647" t="s">
        <v>3481</v>
      </c>
      <c r="C467" s="648" t="s">
        <v>3599</v>
      </c>
      <c r="D467" s="649" t="s">
        <v>3094</v>
      </c>
      <c r="E467" s="650">
        <v>8142</v>
      </c>
      <c r="F467" s="165" t="s">
        <v>3483</v>
      </c>
    </row>
    <row r="468" spans="1:6" ht="14.1" customHeight="1">
      <c r="A468" s="646" t="s">
        <v>2013</v>
      </c>
      <c r="B468" s="647" t="s">
        <v>3481</v>
      </c>
      <c r="C468" s="648" t="s">
        <v>3600</v>
      </c>
      <c r="D468" s="649" t="s">
        <v>3094</v>
      </c>
      <c r="E468" s="650">
        <v>6608</v>
      </c>
      <c r="F468" s="165" t="s">
        <v>3483</v>
      </c>
    </row>
    <row r="469" spans="1:6" ht="15" customHeight="1">
      <c r="A469" s="646" t="s">
        <v>2013</v>
      </c>
      <c r="B469" s="647" t="s">
        <v>3481</v>
      </c>
      <c r="C469" s="648" t="s">
        <v>3601</v>
      </c>
      <c r="D469" s="649" t="s">
        <v>3094</v>
      </c>
      <c r="E469" s="650">
        <v>1899.8</v>
      </c>
      <c r="F469" s="165" t="s">
        <v>3483</v>
      </c>
    </row>
    <row r="470" spans="1:6" ht="24">
      <c r="A470" s="646" t="s">
        <v>2013</v>
      </c>
      <c r="B470" s="647" t="s">
        <v>3481</v>
      </c>
      <c r="C470" s="648" t="s">
        <v>3602</v>
      </c>
      <c r="D470" s="649" t="s">
        <v>3094</v>
      </c>
      <c r="E470" s="650">
        <v>7788</v>
      </c>
      <c r="F470" s="165" t="s">
        <v>3483</v>
      </c>
    </row>
    <row r="471" spans="1:6" ht="24">
      <c r="A471" s="646" t="s">
        <v>2013</v>
      </c>
      <c r="B471" s="647" t="s">
        <v>3481</v>
      </c>
      <c r="C471" s="648" t="s">
        <v>3603</v>
      </c>
      <c r="D471" s="649" t="s">
        <v>3094</v>
      </c>
      <c r="E471" s="650">
        <v>8732</v>
      </c>
      <c r="F471" s="165" t="s">
        <v>3483</v>
      </c>
    </row>
    <row r="472" spans="1:6" ht="14.1" customHeight="1">
      <c r="A472" s="646" t="s">
        <v>2013</v>
      </c>
      <c r="B472" s="647" t="s">
        <v>3481</v>
      </c>
      <c r="C472" s="648" t="s">
        <v>3604</v>
      </c>
      <c r="D472" s="649" t="s">
        <v>3094</v>
      </c>
      <c r="E472" s="650">
        <v>1911.01</v>
      </c>
      <c r="F472" s="165" t="s">
        <v>3483</v>
      </c>
    </row>
    <row r="473" spans="1:6" ht="14.1" customHeight="1">
      <c r="A473" s="646" t="s">
        <v>2013</v>
      </c>
      <c r="B473" s="647" t="s">
        <v>3481</v>
      </c>
      <c r="C473" s="648" t="s">
        <v>3605</v>
      </c>
      <c r="D473" s="649" t="s">
        <v>3094</v>
      </c>
      <c r="E473" s="650">
        <v>7670</v>
      </c>
      <c r="F473" s="165" t="s">
        <v>3483</v>
      </c>
    </row>
    <row r="474" spans="1:6" ht="15.95" customHeight="1">
      <c r="A474" s="646" t="s">
        <v>2013</v>
      </c>
      <c r="B474" s="647" t="s">
        <v>3481</v>
      </c>
      <c r="C474" s="648" t="s">
        <v>3606</v>
      </c>
      <c r="D474" s="649" t="s">
        <v>3094</v>
      </c>
      <c r="E474" s="650">
        <v>14.75</v>
      </c>
      <c r="F474" s="165" t="s">
        <v>3483</v>
      </c>
    </row>
    <row r="475" spans="1:6" ht="15.95" customHeight="1">
      <c r="A475" s="646" t="s">
        <v>2013</v>
      </c>
      <c r="B475" s="647" t="s">
        <v>3481</v>
      </c>
      <c r="C475" s="648" t="s">
        <v>3607</v>
      </c>
      <c r="D475" s="649" t="s">
        <v>3094</v>
      </c>
      <c r="E475" s="650">
        <v>233.64</v>
      </c>
      <c r="F475" s="165" t="s">
        <v>3483</v>
      </c>
    </row>
    <row r="476" spans="1:6" ht="15" customHeight="1">
      <c r="A476" s="653" t="s">
        <v>3608</v>
      </c>
      <c r="B476" s="654" t="s">
        <v>3609</v>
      </c>
      <c r="C476" s="655" t="s">
        <v>3610</v>
      </c>
      <c r="D476" s="656" t="s">
        <v>3439</v>
      </c>
      <c r="E476" s="657">
        <v>250</v>
      </c>
      <c r="F476" s="490" t="s">
        <v>3611</v>
      </c>
    </row>
    <row r="477" spans="1:6">
      <c r="A477" s="653" t="s">
        <v>3608</v>
      </c>
      <c r="B477" s="654" t="s">
        <v>3609</v>
      </c>
      <c r="C477" s="655" t="s">
        <v>3612</v>
      </c>
      <c r="D477" s="656" t="s">
        <v>3094</v>
      </c>
      <c r="E477" s="657">
        <v>362.25</v>
      </c>
      <c r="F477" s="490" t="s">
        <v>3613</v>
      </c>
    </row>
    <row r="478" spans="1:6" ht="15" customHeight="1">
      <c r="A478" s="653" t="s">
        <v>3608</v>
      </c>
      <c r="B478" s="654" t="s">
        <v>3609</v>
      </c>
      <c r="C478" s="655" t="s">
        <v>3614</v>
      </c>
      <c r="D478" s="656" t="s">
        <v>3094</v>
      </c>
      <c r="E478" s="657">
        <v>402.67669999999998</v>
      </c>
      <c r="F478" s="490" t="s">
        <v>3611</v>
      </c>
    </row>
    <row r="479" spans="1:6">
      <c r="A479" s="653" t="s">
        <v>3608</v>
      </c>
      <c r="B479" s="654" t="s">
        <v>3609</v>
      </c>
      <c r="C479" s="658" t="s">
        <v>3615</v>
      </c>
      <c r="D479" s="659" t="s">
        <v>3094</v>
      </c>
      <c r="E479" s="660">
        <v>475.16</v>
      </c>
      <c r="F479" s="490" t="s">
        <v>3613</v>
      </c>
    </row>
    <row r="480" spans="1:6" ht="15.95" customHeight="1">
      <c r="A480" s="653" t="s">
        <v>3608</v>
      </c>
      <c r="B480" s="654" t="s">
        <v>3609</v>
      </c>
      <c r="C480" s="655" t="s">
        <v>3616</v>
      </c>
      <c r="D480" s="656" t="s">
        <v>3094</v>
      </c>
      <c r="E480" s="657">
        <v>466.1</v>
      </c>
      <c r="F480" s="490" t="s">
        <v>3611</v>
      </c>
    </row>
    <row r="481" spans="1:6">
      <c r="A481" s="653" t="s">
        <v>3608</v>
      </c>
      <c r="B481" s="654" t="s">
        <v>3609</v>
      </c>
      <c r="C481" s="655" t="s">
        <v>3617</v>
      </c>
      <c r="D481" s="656" t="s">
        <v>3094</v>
      </c>
      <c r="E481" s="657">
        <v>475.16</v>
      </c>
      <c r="F481" s="490" t="s">
        <v>3613</v>
      </c>
    </row>
    <row r="482" spans="1:6" ht="17.100000000000001" customHeight="1">
      <c r="A482" s="653" t="s">
        <v>3608</v>
      </c>
      <c r="B482" s="654" t="s">
        <v>3609</v>
      </c>
      <c r="C482" s="655" t="s">
        <v>3618</v>
      </c>
      <c r="D482" s="656" t="s">
        <v>3362</v>
      </c>
      <c r="E482" s="657">
        <v>148</v>
      </c>
      <c r="F482" s="490" t="s">
        <v>3611</v>
      </c>
    </row>
    <row r="483" spans="1:6">
      <c r="A483" s="653" t="s">
        <v>3608</v>
      </c>
      <c r="B483" s="654" t="s">
        <v>3609</v>
      </c>
      <c r="C483" s="655" t="s">
        <v>3619</v>
      </c>
      <c r="D483" s="656" t="s">
        <v>3362</v>
      </c>
      <c r="E483" s="657">
        <v>393.75</v>
      </c>
      <c r="F483" s="490" t="s">
        <v>3613</v>
      </c>
    </row>
    <row r="484" spans="1:6">
      <c r="A484" s="653" t="s">
        <v>3608</v>
      </c>
      <c r="B484" s="654" t="s">
        <v>3609</v>
      </c>
      <c r="C484" s="655" t="s">
        <v>3620</v>
      </c>
      <c r="D484" s="656" t="s">
        <v>3094</v>
      </c>
      <c r="E484" s="657">
        <v>1535.12</v>
      </c>
      <c r="F484" s="490" t="s">
        <v>3613</v>
      </c>
    </row>
    <row r="485" spans="1:6">
      <c r="A485" s="653" t="s">
        <v>3608</v>
      </c>
      <c r="B485" s="654" t="s">
        <v>3609</v>
      </c>
      <c r="C485" s="655" t="s">
        <v>3621</v>
      </c>
      <c r="D485" s="656" t="s">
        <v>3094</v>
      </c>
      <c r="E485" s="657">
        <v>1300.95</v>
      </c>
      <c r="F485" s="490" t="s">
        <v>3611</v>
      </c>
    </row>
    <row r="486" spans="1:6">
      <c r="A486" s="653" t="s">
        <v>3608</v>
      </c>
      <c r="B486" s="654" t="s">
        <v>3609</v>
      </c>
      <c r="C486" s="655" t="s">
        <v>3622</v>
      </c>
      <c r="D486" s="656" t="s">
        <v>3094</v>
      </c>
      <c r="E486" s="657">
        <v>299.72000000000003</v>
      </c>
      <c r="F486" s="490" t="s">
        <v>3613</v>
      </c>
    </row>
    <row r="487" spans="1:6">
      <c r="A487" s="653" t="s">
        <v>3608</v>
      </c>
      <c r="B487" s="654" t="s">
        <v>3609</v>
      </c>
      <c r="C487" s="655" t="s">
        <v>3623</v>
      </c>
      <c r="D487" s="656" t="s">
        <v>3094</v>
      </c>
      <c r="E487" s="657">
        <v>236</v>
      </c>
      <c r="F487" s="490" t="s">
        <v>3611</v>
      </c>
    </row>
    <row r="488" spans="1:6">
      <c r="A488" s="653" t="s">
        <v>3608</v>
      </c>
      <c r="B488" s="654" t="s">
        <v>3609</v>
      </c>
      <c r="C488" s="655" t="s">
        <v>3624</v>
      </c>
      <c r="D488" s="656" t="s">
        <v>3094</v>
      </c>
      <c r="E488" s="657">
        <v>131.58000000000001</v>
      </c>
      <c r="F488" s="490" t="s">
        <v>3613</v>
      </c>
    </row>
    <row r="489" spans="1:6" ht="21.95" customHeight="1">
      <c r="A489" s="653" t="s">
        <v>3608</v>
      </c>
      <c r="B489" s="654" t="s">
        <v>3609</v>
      </c>
      <c r="C489" s="655" t="s">
        <v>3625</v>
      </c>
      <c r="D489" s="656" t="s">
        <v>3094</v>
      </c>
      <c r="E489" s="657">
        <v>136.29</v>
      </c>
      <c r="F489" s="490" t="s">
        <v>3611</v>
      </c>
    </row>
    <row r="490" spans="1:6" ht="24.75" customHeight="1">
      <c r="A490" s="653" t="s">
        <v>3608</v>
      </c>
      <c r="B490" s="654" t="s">
        <v>3609</v>
      </c>
      <c r="C490" s="655" t="s">
        <v>3626</v>
      </c>
      <c r="D490" s="656" t="s">
        <v>3094</v>
      </c>
      <c r="E490" s="657">
        <v>74.34</v>
      </c>
      <c r="F490" s="490" t="s">
        <v>3611</v>
      </c>
    </row>
    <row r="491" spans="1:6" ht="27.75" customHeight="1">
      <c r="A491" s="653" t="s">
        <v>3608</v>
      </c>
      <c r="B491" s="654" t="s">
        <v>3609</v>
      </c>
      <c r="C491" s="655" t="s">
        <v>3627</v>
      </c>
      <c r="D491" s="656" t="s">
        <v>3094</v>
      </c>
      <c r="E491" s="657">
        <v>52.4983</v>
      </c>
      <c r="F491" s="490" t="s">
        <v>3611</v>
      </c>
    </row>
    <row r="492" spans="1:6" ht="24.95" customHeight="1">
      <c r="A492" s="653" t="s">
        <v>3608</v>
      </c>
      <c r="B492" s="654" t="s">
        <v>3609</v>
      </c>
      <c r="C492" s="655" t="s">
        <v>3628</v>
      </c>
      <c r="D492" s="656" t="s">
        <v>3094</v>
      </c>
      <c r="E492" s="657">
        <v>61.95</v>
      </c>
      <c r="F492" s="490" t="s">
        <v>3613</v>
      </c>
    </row>
    <row r="493" spans="1:6" ht="20.100000000000001" customHeight="1">
      <c r="A493" s="653" t="s">
        <v>3608</v>
      </c>
      <c r="B493" s="654" t="s">
        <v>3609</v>
      </c>
      <c r="C493" s="655" t="s">
        <v>3629</v>
      </c>
      <c r="D493" s="656" t="s">
        <v>3094</v>
      </c>
      <c r="E493" s="657">
        <v>94.352699999999999</v>
      </c>
      <c r="F493" s="490" t="s">
        <v>3611</v>
      </c>
    </row>
    <row r="494" spans="1:6" ht="21" customHeight="1">
      <c r="A494" s="653" t="s">
        <v>3608</v>
      </c>
      <c r="B494" s="654" t="s">
        <v>3609</v>
      </c>
      <c r="C494" s="655" t="s">
        <v>3630</v>
      </c>
      <c r="D494" s="656" t="s">
        <v>3094</v>
      </c>
      <c r="E494" s="657">
        <v>131.58199999999999</v>
      </c>
      <c r="F494" s="490" t="s">
        <v>3613</v>
      </c>
    </row>
    <row r="495" spans="1:6" ht="22.5" customHeight="1">
      <c r="A495" s="653" t="s">
        <v>3608</v>
      </c>
      <c r="B495" s="654" t="s">
        <v>3609</v>
      </c>
      <c r="C495" s="655" t="s">
        <v>3631</v>
      </c>
      <c r="D495" s="656" t="s">
        <v>3094</v>
      </c>
      <c r="E495" s="657">
        <v>94.352699999999999</v>
      </c>
      <c r="F495" s="490" t="s">
        <v>3611</v>
      </c>
    </row>
    <row r="496" spans="1:6" ht="21" customHeight="1">
      <c r="A496" s="653" t="s">
        <v>3608</v>
      </c>
      <c r="B496" s="654" t="s">
        <v>3609</v>
      </c>
      <c r="C496" s="655" t="s">
        <v>3632</v>
      </c>
      <c r="D496" s="656" t="s">
        <v>3094</v>
      </c>
      <c r="E496" s="657">
        <v>131.58199999999999</v>
      </c>
      <c r="F496" s="490" t="s">
        <v>3613</v>
      </c>
    </row>
    <row r="497" spans="1:6" ht="21" customHeight="1">
      <c r="A497" s="653" t="s">
        <v>3608</v>
      </c>
      <c r="B497" s="654" t="s">
        <v>3609</v>
      </c>
      <c r="C497" s="655" t="s">
        <v>3633</v>
      </c>
      <c r="D497" s="656" t="s">
        <v>3094</v>
      </c>
      <c r="E497" s="657">
        <v>43.365299999999998</v>
      </c>
      <c r="F497" s="490" t="s">
        <v>3611</v>
      </c>
    </row>
    <row r="498" spans="1:6" ht="23.25" customHeight="1">
      <c r="A498" s="653" t="s">
        <v>3608</v>
      </c>
      <c r="B498" s="654" t="s">
        <v>3609</v>
      </c>
      <c r="C498" s="655" t="s">
        <v>3634</v>
      </c>
      <c r="D498" s="656" t="s">
        <v>3094</v>
      </c>
      <c r="E498" s="657">
        <v>78.75</v>
      </c>
      <c r="F498" s="490" t="s">
        <v>3613</v>
      </c>
    </row>
    <row r="499" spans="1:6" ht="23.25" customHeight="1">
      <c r="A499" s="653" t="s">
        <v>3608</v>
      </c>
      <c r="B499" s="654" t="s">
        <v>3609</v>
      </c>
      <c r="C499" s="655" t="s">
        <v>3635</v>
      </c>
      <c r="D499" s="656" t="s">
        <v>3094</v>
      </c>
      <c r="E499" s="657">
        <v>73</v>
      </c>
      <c r="F499" s="490" t="s">
        <v>3611</v>
      </c>
    </row>
    <row r="500" spans="1:6" ht="15" customHeight="1">
      <c r="A500" s="653" t="s">
        <v>3608</v>
      </c>
      <c r="B500" s="654" t="s">
        <v>3609</v>
      </c>
      <c r="C500" s="655" t="s">
        <v>3636</v>
      </c>
      <c r="D500" s="656" t="s">
        <v>3094</v>
      </c>
      <c r="E500" s="657">
        <v>723.70500000000004</v>
      </c>
      <c r="F500" s="490" t="s">
        <v>3613</v>
      </c>
    </row>
    <row r="501" spans="1:6" ht="22.5" customHeight="1">
      <c r="A501" s="653" t="s">
        <v>3608</v>
      </c>
      <c r="B501" s="654" t="s">
        <v>3609</v>
      </c>
      <c r="C501" s="655" t="s">
        <v>3637</v>
      </c>
      <c r="D501" s="656" t="s">
        <v>3094</v>
      </c>
      <c r="E501" s="657">
        <v>224.2</v>
      </c>
      <c r="F501" s="490" t="s">
        <v>3611</v>
      </c>
    </row>
    <row r="502" spans="1:6" ht="26.25" customHeight="1">
      <c r="A502" s="653" t="s">
        <v>3608</v>
      </c>
      <c r="B502" s="654" t="s">
        <v>3609</v>
      </c>
      <c r="C502" s="655" t="s">
        <v>3638</v>
      </c>
      <c r="D502" s="656" t="s">
        <v>3094</v>
      </c>
      <c r="E502" s="657">
        <v>433.65</v>
      </c>
      <c r="F502" s="490" t="s">
        <v>3613</v>
      </c>
    </row>
    <row r="503" spans="1:6" ht="18.95" customHeight="1">
      <c r="A503" s="653" t="s">
        <v>3608</v>
      </c>
      <c r="B503" s="654" t="s">
        <v>3609</v>
      </c>
      <c r="C503" s="655" t="s">
        <v>3639</v>
      </c>
      <c r="D503" s="656" t="s">
        <v>3094</v>
      </c>
      <c r="E503" s="657">
        <v>224.2</v>
      </c>
      <c r="F503" s="490" t="s">
        <v>3611</v>
      </c>
    </row>
    <row r="504" spans="1:6" ht="17.100000000000001" customHeight="1">
      <c r="A504" s="653" t="s">
        <v>3608</v>
      </c>
      <c r="B504" s="654" t="s">
        <v>3609</v>
      </c>
      <c r="C504" s="655" t="s">
        <v>3640</v>
      </c>
      <c r="D504" s="656" t="s">
        <v>3094</v>
      </c>
      <c r="E504" s="657">
        <v>433.65</v>
      </c>
      <c r="F504" s="490" t="s">
        <v>3613</v>
      </c>
    </row>
    <row r="505" spans="1:6" ht="29.25" customHeight="1">
      <c r="A505" s="653" t="s">
        <v>3608</v>
      </c>
      <c r="B505" s="654" t="s">
        <v>3609</v>
      </c>
      <c r="C505" s="655" t="s">
        <v>3641</v>
      </c>
      <c r="D505" s="656" t="s">
        <v>3094</v>
      </c>
      <c r="E505" s="657">
        <v>224.2</v>
      </c>
      <c r="F505" s="490" t="s">
        <v>3611</v>
      </c>
    </row>
    <row r="506" spans="1:6" ht="31.5" customHeight="1">
      <c r="A506" s="653" t="s">
        <v>3608</v>
      </c>
      <c r="B506" s="654" t="s">
        <v>3609</v>
      </c>
      <c r="C506" s="655" t="s">
        <v>3642</v>
      </c>
      <c r="D506" s="656" t="s">
        <v>3094</v>
      </c>
      <c r="E506" s="657">
        <v>433.65</v>
      </c>
      <c r="F506" s="490" t="s">
        <v>3613</v>
      </c>
    </row>
    <row r="507" spans="1:6" ht="24.75" customHeight="1">
      <c r="A507" s="653" t="s">
        <v>3608</v>
      </c>
      <c r="B507" s="654" t="s">
        <v>3609</v>
      </c>
      <c r="C507" s="655" t="s">
        <v>3643</v>
      </c>
      <c r="D507" s="656" t="s">
        <v>3094</v>
      </c>
      <c r="E507" s="657">
        <v>99.12</v>
      </c>
      <c r="F507" s="490" t="s">
        <v>3611</v>
      </c>
    </row>
    <row r="508" spans="1:6">
      <c r="A508" s="653" t="s">
        <v>3608</v>
      </c>
      <c r="B508" s="654" t="s">
        <v>3609</v>
      </c>
      <c r="C508" s="655" t="s">
        <v>3644</v>
      </c>
      <c r="D508" s="656" t="s">
        <v>3094</v>
      </c>
      <c r="E508" s="657">
        <v>384.09</v>
      </c>
      <c r="F508" s="490" t="s">
        <v>3611</v>
      </c>
    </row>
    <row r="509" spans="1:6" ht="36.75" customHeight="1">
      <c r="A509" s="653" t="s">
        <v>3608</v>
      </c>
      <c r="B509" s="654" t="s">
        <v>3609</v>
      </c>
      <c r="C509" s="655" t="s">
        <v>3645</v>
      </c>
      <c r="D509" s="656" t="s">
        <v>3094</v>
      </c>
      <c r="E509" s="657">
        <v>3669.75</v>
      </c>
      <c r="F509" s="490" t="s">
        <v>3611</v>
      </c>
    </row>
    <row r="510" spans="1:6" ht="37.5" customHeight="1">
      <c r="A510" s="653" t="s">
        <v>3608</v>
      </c>
      <c r="B510" s="654" t="s">
        <v>3609</v>
      </c>
      <c r="C510" s="655" t="s">
        <v>3646</v>
      </c>
      <c r="D510" s="656" t="s">
        <v>3439</v>
      </c>
      <c r="E510" s="657">
        <v>183.75</v>
      </c>
      <c r="F510" s="490" t="s">
        <v>3611</v>
      </c>
    </row>
    <row r="511" spans="1:6" ht="34.5" customHeight="1">
      <c r="A511" s="653" t="s">
        <v>3608</v>
      </c>
      <c r="B511" s="654" t="s">
        <v>3609</v>
      </c>
      <c r="C511" s="655" t="s">
        <v>3647</v>
      </c>
      <c r="D511" s="656" t="s">
        <v>3094</v>
      </c>
      <c r="E511" s="657">
        <v>255.86</v>
      </c>
      <c r="F511" s="490" t="s">
        <v>3613</v>
      </c>
    </row>
    <row r="512" spans="1:6" ht="30.75" customHeight="1">
      <c r="A512" s="653" t="s">
        <v>3608</v>
      </c>
      <c r="B512" s="654" t="s">
        <v>3609</v>
      </c>
      <c r="C512" s="655" t="s">
        <v>3648</v>
      </c>
      <c r="D512" s="656" t="s">
        <v>3094</v>
      </c>
      <c r="E512" s="657">
        <v>548.26</v>
      </c>
      <c r="F512" s="490" t="s">
        <v>3613</v>
      </c>
    </row>
    <row r="513" spans="1:6" ht="35.25" customHeight="1">
      <c r="A513" s="653" t="s">
        <v>3608</v>
      </c>
      <c r="B513" s="654" t="s">
        <v>3609</v>
      </c>
      <c r="C513" s="655" t="s">
        <v>3649</v>
      </c>
      <c r="D513" s="656" t="s">
        <v>3094</v>
      </c>
      <c r="E513" s="657">
        <v>3422</v>
      </c>
      <c r="F513" s="490" t="s">
        <v>3611</v>
      </c>
    </row>
    <row r="514" spans="1:6" ht="24.75" customHeight="1">
      <c r="A514" s="537" t="s">
        <v>2004</v>
      </c>
      <c r="B514" s="538" t="s">
        <v>2060</v>
      </c>
      <c r="C514" s="450" t="s">
        <v>2020</v>
      </c>
      <c r="D514" s="451" t="s">
        <v>3650</v>
      </c>
      <c r="E514" s="452">
        <v>3900</v>
      </c>
      <c r="F514" s="466" t="s">
        <v>3651</v>
      </c>
    </row>
    <row r="515" spans="1:6" ht="24.75" customHeight="1">
      <c r="A515" s="537" t="s">
        <v>2004</v>
      </c>
      <c r="B515" s="538" t="s">
        <v>2060</v>
      </c>
      <c r="C515" s="450" t="s">
        <v>2006</v>
      </c>
      <c r="D515" s="451" t="s">
        <v>3650</v>
      </c>
      <c r="E515" s="452">
        <v>1700</v>
      </c>
      <c r="F515" s="466" t="s">
        <v>3651</v>
      </c>
    </row>
    <row r="516" spans="1:6" ht="27" customHeight="1">
      <c r="A516" s="537" t="s">
        <v>2004</v>
      </c>
      <c r="B516" s="538" t="s">
        <v>2060</v>
      </c>
      <c r="C516" s="450" t="s">
        <v>2046</v>
      </c>
      <c r="D516" s="451" t="s">
        <v>3650</v>
      </c>
      <c r="E516" s="452">
        <v>4100</v>
      </c>
      <c r="F516" s="466" t="s">
        <v>3651</v>
      </c>
    </row>
    <row r="517" spans="1:6" ht="27" customHeight="1">
      <c r="A517" s="537" t="s">
        <v>2004</v>
      </c>
      <c r="B517" s="538" t="s">
        <v>2060</v>
      </c>
      <c r="C517" s="450" t="s">
        <v>2007</v>
      </c>
      <c r="D517" s="451" t="s">
        <v>3650</v>
      </c>
      <c r="E517" s="452">
        <v>1900</v>
      </c>
      <c r="F517" s="466" t="s">
        <v>3651</v>
      </c>
    </row>
    <row r="518" spans="1:6" ht="27.75" customHeight="1">
      <c r="A518" s="537" t="s">
        <v>2004</v>
      </c>
      <c r="B518" s="538" t="s">
        <v>2060</v>
      </c>
      <c r="C518" s="450" t="s">
        <v>2019</v>
      </c>
      <c r="D518" s="451" t="s">
        <v>3650</v>
      </c>
      <c r="E518" s="452">
        <v>4750</v>
      </c>
      <c r="F518" s="466" t="s">
        <v>3651</v>
      </c>
    </row>
    <row r="519" spans="1:6" ht="27.75" customHeight="1">
      <c r="A519" s="537" t="s">
        <v>2004</v>
      </c>
      <c r="B519" s="538" t="s">
        <v>2060</v>
      </c>
      <c r="C519" s="450" t="s">
        <v>2005</v>
      </c>
      <c r="D519" s="451" t="s">
        <v>3650</v>
      </c>
      <c r="E519" s="452">
        <v>2150</v>
      </c>
      <c r="F519" s="466" t="s">
        <v>3651</v>
      </c>
    </row>
    <row r="520" spans="1:6" ht="32.25" customHeight="1">
      <c r="A520" s="537" t="s">
        <v>2004</v>
      </c>
      <c r="B520" s="538" t="s">
        <v>2060</v>
      </c>
      <c r="C520" s="450" t="s">
        <v>2025</v>
      </c>
      <c r="D520" s="451" t="s">
        <v>3650</v>
      </c>
      <c r="E520" s="452">
        <v>5250</v>
      </c>
      <c r="F520" s="466" t="s">
        <v>3651</v>
      </c>
    </row>
    <row r="521" spans="1:6" ht="32.25" customHeight="1">
      <c r="A521" s="537" t="s">
        <v>2004</v>
      </c>
      <c r="B521" s="538" t="s">
        <v>2060</v>
      </c>
      <c r="C521" s="450" t="s">
        <v>3652</v>
      </c>
      <c r="D521" s="451" t="s">
        <v>3650</v>
      </c>
      <c r="E521" s="452">
        <v>2450</v>
      </c>
      <c r="F521" s="466" t="s">
        <v>3651</v>
      </c>
    </row>
    <row r="522" spans="1:6" ht="32.25" customHeight="1">
      <c r="A522" s="537" t="s">
        <v>2004</v>
      </c>
      <c r="B522" s="538" t="s">
        <v>2060</v>
      </c>
      <c r="C522" s="450" t="s">
        <v>3653</v>
      </c>
      <c r="D522" s="451" t="s">
        <v>3650</v>
      </c>
      <c r="E522" s="452">
        <v>5750</v>
      </c>
      <c r="F522" s="466" t="s">
        <v>3651</v>
      </c>
    </row>
    <row r="523" spans="1:6" ht="32.25" customHeight="1">
      <c r="A523" s="537" t="s">
        <v>2004</v>
      </c>
      <c r="B523" s="538" t="s">
        <v>2060</v>
      </c>
      <c r="C523" s="450" t="s">
        <v>3654</v>
      </c>
      <c r="D523" s="451" t="s">
        <v>3650</v>
      </c>
      <c r="E523" s="452" t="s">
        <v>3655</v>
      </c>
      <c r="F523" s="466" t="s">
        <v>3651</v>
      </c>
    </row>
    <row r="524" spans="1:6" ht="32.25" customHeight="1">
      <c r="A524" s="537" t="s">
        <v>2004</v>
      </c>
      <c r="B524" s="538" t="s">
        <v>2060</v>
      </c>
      <c r="C524" s="450" t="s">
        <v>3656</v>
      </c>
      <c r="D524" s="451" t="s">
        <v>3650</v>
      </c>
      <c r="E524" s="452" t="s">
        <v>3657</v>
      </c>
      <c r="F524" s="466" t="s">
        <v>3651</v>
      </c>
    </row>
    <row r="525" spans="1:6" ht="32.25" customHeight="1">
      <c r="A525" s="537" t="s">
        <v>2004</v>
      </c>
      <c r="B525" s="538" t="s">
        <v>2060</v>
      </c>
      <c r="C525" s="450" t="s">
        <v>3658</v>
      </c>
      <c r="D525" s="451" t="s">
        <v>3650</v>
      </c>
      <c r="E525" s="452">
        <v>3050</v>
      </c>
      <c r="F525" s="466" t="s">
        <v>3651</v>
      </c>
    </row>
    <row r="526" spans="1:6">
      <c r="A526" s="537" t="s">
        <v>2754</v>
      </c>
      <c r="B526" s="538" t="s">
        <v>3659</v>
      </c>
      <c r="C526" s="450" t="s">
        <v>2754</v>
      </c>
      <c r="D526" s="451" t="s">
        <v>430</v>
      </c>
      <c r="E526" s="452">
        <v>0</v>
      </c>
      <c r="F526" s="466" t="s">
        <v>3660</v>
      </c>
    </row>
    <row r="527" spans="1:6">
      <c r="A527" s="537" t="s">
        <v>2755</v>
      </c>
      <c r="B527" s="538" t="s">
        <v>3659</v>
      </c>
      <c r="C527" s="450" t="s">
        <v>2755</v>
      </c>
      <c r="D527" s="451" t="s">
        <v>430</v>
      </c>
      <c r="E527" s="452">
        <v>0</v>
      </c>
      <c r="F527" s="466" t="s">
        <v>3661</v>
      </c>
    </row>
    <row r="528" spans="1:6">
      <c r="A528" s="661" t="s">
        <v>2756</v>
      </c>
      <c r="B528" s="662" t="s">
        <v>3659</v>
      </c>
      <c r="C528" s="663" t="s">
        <v>2756</v>
      </c>
      <c r="D528" s="664" t="s">
        <v>430</v>
      </c>
      <c r="E528" s="665">
        <v>0</v>
      </c>
      <c r="F528" s="496" t="s">
        <v>3662</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dimension ref="B4:G45"/>
  <sheetViews>
    <sheetView zoomScale="85" zoomScaleNormal="85" workbookViewId="0">
      <selection activeCell="K6" sqref="K6"/>
    </sheetView>
  </sheetViews>
  <sheetFormatPr baseColWidth="10" defaultColWidth="9.140625" defaultRowHeight="15"/>
  <cols>
    <col min="1" max="1" width="9.140625" customWidth="1"/>
    <col min="2" max="2" width="76.5703125" bestFit="1" customWidth="1"/>
    <col min="3" max="3" width="30.42578125" bestFit="1" customWidth="1"/>
  </cols>
  <sheetData>
    <row r="4" spans="2:7">
      <c r="B4" s="170" t="s">
        <v>3090</v>
      </c>
      <c r="C4" s="170" t="s">
        <v>1991</v>
      </c>
      <c r="F4" t="s">
        <v>3663</v>
      </c>
    </row>
    <row r="5" spans="2:7">
      <c r="B5" s="169" t="s">
        <v>2675</v>
      </c>
      <c r="C5" s="169" t="s">
        <v>3092</v>
      </c>
      <c r="F5" t="s">
        <v>2096</v>
      </c>
    </row>
    <row r="6" spans="2:7">
      <c r="B6" s="169" t="s">
        <v>1999</v>
      </c>
      <c r="C6" s="169" t="s">
        <v>3097</v>
      </c>
      <c r="F6" t="s">
        <v>3664</v>
      </c>
    </row>
    <row r="7" spans="2:7">
      <c r="B7" s="169" t="s">
        <v>2688</v>
      </c>
      <c r="C7" s="169" t="s">
        <v>3101</v>
      </c>
      <c r="F7" t="s">
        <v>3665</v>
      </c>
    </row>
    <row r="8" spans="2:7">
      <c r="B8" s="169" t="s">
        <v>2031</v>
      </c>
      <c r="C8" s="169" t="s">
        <v>3111</v>
      </c>
      <c r="F8" t="s">
        <v>2001</v>
      </c>
    </row>
    <row r="9" spans="2:7">
      <c r="B9" s="169" t="s">
        <v>2760</v>
      </c>
      <c r="C9" s="169" t="s">
        <v>3116</v>
      </c>
    </row>
    <row r="10" spans="2:7">
      <c r="B10" s="169" t="s">
        <v>2076</v>
      </c>
      <c r="C10" s="169" t="s">
        <v>3126</v>
      </c>
    </row>
    <row r="11" spans="2:7">
      <c r="B11" s="169" t="s">
        <v>2039</v>
      </c>
      <c r="C11" s="169" t="s">
        <v>3213</v>
      </c>
    </row>
    <row r="12" spans="2:7">
      <c r="B12" s="169" t="s">
        <v>2028</v>
      </c>
      <c r="C12" s="169" t="s">
        <v>3216</v>
      </c>
    </row>
    <row r="13" spans="2:7">
      <c r="B13" s="169" t="s">
        <v>2035</v>
      </c>
      <c r="C13" s="169" t="s">
        <v>3218</v>
      </c>
    </row>
    <row r="14" spans="2:7">
      <c r="B14" s="169" t="s">
        <v>2002</v>
      </c>
      <c r="C14" s="169" t="s">
        <v>2061</v>
      </c>
    </row>
    <row r="15" spans="2:7">
      <c r="B15" s="169" t="s">
        <v>2699</v>
      </c>
      <c r="C15" s="169" t="s">
        <v>3227</v>
      </c>
      <c r="F15" t="s">
        <v>3666</v>
      </c>
    </row>
    <row r="16" spans="2:7">
      <c r="B16" s="169" t="s">
        <v>2026</v>
      </c>
      <c r="C16" s="169" t="s">
        <v>3260</v>
      </c>
      <c r="F16" s="169" t="s">
        <v>2031</v>
      </c>
      <c r="G16" s="169" t="s">
        <v>3111</v>
      </c>
    </row>
    <row r="17" spans="2:7">
      <c r="B17" s="169" t="s">
        <v>2685</v>
      </c>
      <c r="C17" s="169" t="s">
        <v>3262</v>
      </c>
      <c r="F17" s="169" t="s">
        <v>2039</v>
      </c>
      <c r="G17" s="169" t="s">
        <v>3213</v>
      </c>
    </row>
    <row r="18" spans="2:7">
      <c r="B18" s="169" t="s">
        <v>2640</v>
      </c>
      <c r="C18" s="169" t="s">
        <v>3272</v>
      </c>
      <c r="F18" s="169" t="s">
        <v>2028</v>
      </c>
      <c r="G18" s="169" t="s">
        <v>3216</v>
      </c>
    </row>
    <row r="19" spans="2:7">
      <c r="B19" s="169" t="s">
        <v>3276</v>
      </c>
      <c r="C19" s="169" t="s">
        <v>3272</v>
      </c>
      <c r="F19" t="s">
        <v>2640</v>
      </c>
      <c r="G19" t="s">
        <v>3272</v>
      </c>
    </row>
    <row r="20" spans="2:7">
      <c r="B20" s="169" t="s">
        <v>3281</v>
      </c>
      <c r="C20" s="169" t="s">
        <v>3272</v>
      </c>
      <c r="F20" t="s">
        <v>3276</v>
      </c>
      <c r="G20" t="s">
        <v>3272</v>
      </c>
    </row>
    <row r="21" spans="2:7">
      <c r="B21" s="169" t="s">
        <v>3284</v>
      </c>
      <c r="C21" s="169" t="s">
        <v>3272</v>
      </c>
      <c r="F21" t="s">
        <v>3281</v>
      </c>
      <c r="G21" t="s">
        <v>3272</v>
      </c>
    </row>
    <row r="22" spans="2:7">
      <c r="B22" s="169" t="s">
        <v>3293</v>
      </c>
      <c r="C22" s="169" t="s">
        <v>3272</v>
      </c>
      <c r="F22" t="s">
        <v>3284</v>
      </c>
      <c r="G22" t="s">
        <v>3272</v>
      </c>
    </row>
    <row r="23" spans="2:7">
      <c r="B23" s="169" t="s">
        <v>2718</v>
      </c>
      <c r="C23" s="169" t="s">
        <v>3298</v>
      </c>
      <c r="F23" t="s">
        <v>3293</v>
      </c>
      <c r="G23" t="s">
        <v>3272</v>
      </c>
    </row>
    <row r="24" spans="2:7">
      <c r="B24" s="169" t="s">
        <v>2742</v>
      </c>
      <c r="C24" s="169" t="s">
        <v>3315</v>
      </c>
      <c r="F24" t="s">
        <v>2742</v>
      </c>
      <c r="G24" t="s">
        <v>3315</v>
      </c>
    </row>
    <row r="25" spans="2:7">
      <c r="B25" s="169" t="s">
        <v>2023</v>
      </c>
      <c r="C25" s="169" t="s">
        <v>3319</v>
      </c>
      <c r="F25" t="s">
        <v>2023</v>
      </c>
      <c r="G25" t="s">
        <v>3319</v>
      </c>
    </row>
    <row r="26" spans="2:7">
      <c r="B26" s="169" t="s">
        <v>3340</v>
      </c>
      <c r="C26" s="169" t="s">
        <v>3341</v>
      </c>
      <c r="F26" t="s">
        <v>3344</v>
      </c>
      <c r="G26" t="s">
        <v>3345</v>
      </c>
    </row>
    <row r="27" spans="2:7">
      <c r="B27" s="169" t="s">
        <v>3344</v>
      </c>
      <c r="C27" s="169" t="s">
        <v>3345</v>
      </c>
      <c r="F27" t="s">
        <v>3460</v>
      </c>
      <c r="G27" t="s">
        <v>3461</v>
      </c>
    </row>
    <row r="28" spans="2:7">
      <c r="B28" s="169" t="s">
        <v>2021</v>
      </c>
      <c r="C28" s="169" t="s">
        <v>3351</v>
      </c>
      <c r="F28" t="s">
        <v>2754</v>
      </c>
      <c r="G28" t="s">
        <v>3659</v>
      </c>
    </row>
    <row r="29" spans="2:7">
      <c r="B29" s="169" t="s">
        <v>3353</v>
      </c>
      <c r="C29" s="169" t="s">
        <v>3354</v>
      </c>
      <c r="F29" t="s">
        <v>2755</v>
      </c>
      <c r="G29" t="s">
        <v>3659</v>
      </c>
    </row>
    <row r="30" spans="2:7">
      <c r="B30" s="169" t="s">
        <v>2044</v>
      </c>
      <c r="C30" s="169" t="s">
        <v>3358</v>
      </c>
      <c r="F30" t="s">
        <v>2756</v>
      </c>
      <c r="G30" t="s">
        <v>3659</v>
      </c>
    </row>
    <row r="31" spans="2:7">
      <c r="B31" s="169" t="s">
        <v>2691</v>
      </c>
      <c r="C31" s="169" t="s">
        <v>3360</v>
      </c>
    </row>
    <row r="32" spans="2:7">
      <c r="B32" s="169" t="s">
        <v>2696</v>
      </c>
      <c r="C32" s="169" t="s">
        <v>3364</v>
      </c>
    </row>
    <row r="33" spans="2:3">
      <c r="B33" s="169" t="s">
        <v>2010</v>
      </c>
      <c r="C33" s="169" t="s">
        <v>3369</v>
      </c>
    </row>
    <row r="34" spans="2:3">
      <c r="B34" s="169" t="s">
        <v>2695</v>
      </c>
      <c r="C34" s="169" t="s">
        <v>3394</v>
      </c>
    </row>
    <row r="35" spans="2:3">
      <c r="B35" s="169" t="s">
        <v>2725</v>
      </c>
      <c r="C35" s="169" t="s">
        <v>3401</v>
      </c>
    </row>
    <row r="36" spans="2:3">
      <c r="B36" s="169" t="s">
        <v>2682</v>
      </c>
      <c r="C36" s="169" t="s">
        <v>3425</v>
      </c>
    </row>
    <row r="37" spans="2:3">
      <c r="B37" s="169" t="s">
        <v>2698</v>
      </c>
      <c r="C37" s="169" t="s">
        <v>3447</v>
      </c>
    </row>
    <row r="38" spans="2:3">
      <c r="B38" s="169" t="s">
        <v>3450</v>
      </c>
      <c r="C38" s="169" t="s">
        <v>3451</v>
      </c>
    </row>
    <row r="39" spans="2:3">
      <c r="B39" s="169" t="s">
        <v>2051</v>
      </c>
      <c r="C39" s="169" t="s">
        <v>3454</v>
      </c>
    </row>
    <row r="40" spans="2:3">
      <c r="B40" s="169" t="s">
        <v>2015</v>
      </c>
      <c r="C40" s="169" t="s">
        <v>3457</v>
      </c>
    </row>
    <row r="41" spans="2:3">
      <c r="B41" s="169" t="s">
        <v>3460</v>
      </c>
      <c r="C41" s="169" t="s">
        <v>3461</v>
      </c>
    </row>
    <row r="42" spans="2:3">
      <c r="B42" s="169" t="s">
        <v>3465</v>
      </c>
      <c r="C42" s="169" t="s">
        <v>3466</v>
      </c>
    </row>
    <row r="43" spans="2:3">
      <c r="B43" s="169" t="s">
        <v>2013</v>
      </c>
      <c r="C43" s="169" t="s">
        <v>3481</v>
      </c>
    </row>
    <row r="44" spans="2:3">
      <c r="B44" s="169" t="s">
        <v>3608</v>
      </c>
      <c r="C44" s="169" t="s">
        <v>3609</v>
      </c>
    </row>
    <row r="45" spans="2:3">
      <c r="B45" s="169" t="s">
        <v>2004</v>
      </c>
      <c r="C45" s="169" t="s">
        <v>2060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B5:T164"/>
  <sheetViews>
    <sheetView topLeftCell="A71" zoomScale="59" zoomScaleNormal="59" workbookViewId="0">
      <selection activeCell="H76" sqref="H76"/>
    </sheetView>
  </sheetViews>
  <sheetFormatPr baseColWidth="10" defaultColWidth="9.140625" defaultRowHeight="15.75"/>
  <cols>
    <col min="1" max="1" width="8.5703125" style="122" customWidth="1"/>
    <col min="2" max="2" width="25.7109375" style="122" customWidth="1"/>
    <col min="3" max="3" width="12.7109375" style="122" customWidth="1"/>
    <col min="4" max="4" width="85.140625" style="122" customWidth="1"/>
    <col min="5" max="5" width="10.85546875" style="122" customWidth="1"/>
    <col min="6" max="6" width="74.28515625" style="122" customWidth="1"/>
    <col min="7" max="7" width="13.28515625" style="122" customWidth="1"/>
    <col min="8" max="8" width="62.85546875" style="122" customWidth="1"/>
    <col min="9" max="9" width="21.28515625" style="122" customWidth="1"/>
    <col min="10" max="10" width="40.140625" style="122" customWidth="1"/>
    <col min="11" max="11" width="31.140625" style="122" customWidth="1"/>
    <col min="12" max="12" width="9.140625" style="122" customWidth="1"/>
    <col min="13" max="13" width="49.7109375" style="122" customWidth="1"/>
    <col min="14" max="15" width="9.140625" style="122" customWidth="1"/>
    <col min="16" max="16" width="65" style="122" customWidth="1"/>
    <col min="17" max="18" width="9.140625" style="122" customWidth="1"/>
    <col min="19" max="19" width="45.5703125" style="122" customWidth="1"/>
    <col min="20" max="16384" width="9.140625" style="122"/>
  </cols>
  <sheetData>
    <row r="5" spans="2:20">
      <c r="B5" s="443" t="s">
        <v>3667</v>
      </c>
      <c r="C5" s="442" t="s">
        <v>3668</v>
      </c>
      <c r="F5" s="440" t="s">
        <v>3669</v>
      </c>
      <c r="G5" s="441" t="s">
        <v>3670</v>
      </c>
      <c r="H5" s="440" t="s">
        <v>3671</v>
      </c>
      <c r="J5" s="123" t="s">
        <v>3672</v>
      </c>
      <c r="K5" s="123" t="s">
        <v>3673</v>
      </c>
      <c r="M5" s="124" t="s">
        <v>3674</v>
      </c>
      <c r="N5" s="123"/>
      <c r="P5" s="124" t="s">
        <v>3675</v>
      </c>
      <c r="Q5" s="123"/>
      <c r="S5" s="124" t="s">
        <v>3676</v>
      </c>
      <c r="T5" s="123"/>
    </row>
    <row r="6" spans="2:20" ht="92.45" customHeight="1">
      <c r="B6" s="444" t="s">
        <v>136</v>
      </c>
      <c r="C6" s="445" t="s">
        <v>3677</v>
      </c>
      <c r="E6" s="122" t="str">
        <f>G6</f>
        <v>Obj1.1</v>
      </c>
      <c r="F6" s="132" t="s">
        <v>3678</v>
      </c>
      <c r="G6" s="438" t="s">
        <v>3672</v>
      </c>
      <c r="H6" s="438" t="s">
        <v>3677</v>
      </c>
      <c r="J6" s="132" t="s">
        <v>3679</v>
      </c>
      <c r="K6" s="133" t="s">
        <v>3680</v>
      </c>
      <c r="M6" s="132" t="s">
        <v>3681</v>
      </c>
      <c r="N6" s="133" t="s">
        <v>3682</v>
      </c>
      <c r="P6" s="132" t="s">
        <v>3683</v>
      </c>
      <c r="Q6" s="133" t="s">
        <v>3684</v>
      </c>
      <c r="S6" s="132" t="s">
        <v>3685</v>
      </c>
      <c r="T6" s="133" t="s">
        <v>3686</v>
      </c>
    </row>
    <row r="7" spans="2:20" ht="82.9" customHeight="1">
      <c r="B7" s="444" t="s">
        <v>301</v>
      </c>
      <c r="C7" s="445" t="s">
        <v>3687</v>
      </c>
      <c r="E7" s="122" t="str">
        <f t="shared" ref="E7:E18" si="0">G7</f>
        <v>Obj1.2</v>
      </c>
      <c r="F7" s="132" t="s">
        <v>3688</v>
      </c>
      <c r="G7" s="438" t="s">
        <v>3689</v>
      </c>
      <c r="H7" s="438" t="s">
        <v>3677</v>
      </c>
      <c r="J7" s="132" t="s">
        <v>3690</v>
      </c>
      <c r="K7" s="133" t="s">
        <v>3691</v>
      </c>
      <c r="M7" s="132" t="s">
        <v>3692</v>
      </c>
      <c r="N7" s="133" t="s">
        <v>3693</v>
      </c>
      <c r="P7" s="132" t="s">
        <v>3694</v>
      </c>
      <c r="Q7" s="133" t="s">
        <v>3695</v>
      </c>
    </row>
    <row r="8" spans="2:20" ht="70.150000000000006" customHeight="1">
      <c r="B8" s="446" t="s">
        <v>333</v>
      </c>
      <c r="C8" s="447" t="s">
        <v>3696</v>
      </c>
      <c r="E8" s="122" t="str">
        <f t="shared" si="0"/>
        <v>Obj1.3</v>
      </c>
      <c r="F8" s="132" t="s">
        <v>3697</v>
      </c>
      <c r="G8" s="438" t="s">
        <v>3674</v>
      </c>
      <c r="H8" s="438" t="s">
        <v>3677</v>
      </c>
      <c r="J8" s="132" t="s">
        <v>3698</v>
      </c>
      <c r="K8" s="133" t="s">
        <v>3699</v>
      </c>
      <c r="M8" s="125"/>
      <c r="P8" s="132" t="s">
        <v>3700</v>
      </c>
      <c r="Q8" s="133" t="s">
        <v>3701</v>
      </c>
      <c r="S8" s="124" t="s">
        <v>3702</v>
      </c>
      <c r="T8" s="123"/>
    </row>
    <row r="9" spans="2:20" ht="83.45" customHeight="1">
      <c r="B9" s="424"/>
      <c r="C9" s="425"/>
      <c r="E9" s="122" t="str">
        <f t="shared" si="0"/>
        <v>Obj2.1</v>
      </c>
      <c r="F9" s="132" t="s">
        <v>3703</v>
      </c>
      <c r="G9" s="438" t="s">
        <v>3704</v>
      </c>
      <c r="H9" s="438" t="s">
        <v>3687</v>
      </c>
      <c r="J9" s="132" t="s">
        <v>3705</v>
      </c>
      <c r="K9" s="133" t="s">
        <v>3706</v>
      </c>
      <c r="M9" s="124" t="s">
        <v>3707</v>
      </c>
      <c r="N9" s="123"/>
      <c r="P9" s="132" t="s">
        <v>3708</v>
      </c>
      <c r="Q9" s="133" t="s">
        <v>3709</v>
      </c>
      <c r="S9" s="132" t="s">
        <v>3710</v>
      </c>
      <c r="T9" s="133" t="s">
        <v>3711</v>
      </c>
    </row>
    <row r="10" spans="2:20" ht="63">
      <c r="E10" s="122" t="str">
        <f t="shared" si="0"/>
        <v>Obj2.2</v>
      </c>
      <c r="F10" s="132" t="s">
        <v>3712</v>
      </c>
      <c r="G10" s="438" t="s">
        <v>3713</v>
      </c>
      <c r="H10" s="438" t="s">
        <v>3687</v>
      </c>
      <c r="M10" s="132" t="s">
        <v>3714</v>
      </c>
      <c r="N10" s="133" t="s">
        <v>3715</v>
      </c>
      <c r="S10" s="132" t="s">
        <v>3716</v>
      </c>
      <c r="T10" s="133" t="s">
        <v>3717</v>
      </c>
    </row>
    <row r="11" spans="2:20" ht="63">
      <c r="E11" s="122" t="str">
        <f t="shared" si="0"/>
        <v>Obj2.3</v>
      </c>
      <c r="F11" s="419" t="s">
        <v>3718</v>
      </c>
      <c r="G11" s="438" t="s">
        <v>3719</v>
      </c>
      <c r="H11" s="438" t="s">
        <v>3687</v>
      </c>
    </row>
    <row r="12" spans="2:20" ht="31.5">
      <c r="E12" s="122" t="str">
        <f t="shared" si="0"/>
        <v>Obj3.1</v>
      </c>
      <c r="F12" s="311" t="s">
        <v>3720</v>
      </c>
      <c r="G12" s="439" t="s">
        <v>3721</v>
      </c>
      <c r="H12" s="439" t="s">
        <v>3696</v>
      </c>
      <c r="J12" s="124" t="s">
        <v>3689</v>
      </c>
      <c r="K12" s="123"/>
      <c r="M12" s="124" t="s">
        <v>3722</v>
      </c>
      <c r="N12" s="123"/>
      <c r="P12" s="124" t="s">
        <v>3723</v>
      </c>
      <c r="Q12" s="123"/>
      <c r="S12" s="124" t="s">
        <v>3724</v>
      </c>
      <c r="T12" s="123"/>
    </row>
    <row r="13" spans="2:20" ht="63">
      <c r="E13" s="122" t="str">
        <f t="shared" si="0"/>
        <v>Obj3.2</v>
      </c>
      <c r="F13" s="313" t="s">
        <v>3725</v>
      </c>
      <c r="G13" s="439" t="s">
        <v>3726</v>
      </c>
      <c r="H13" s="439" t="s">
        <v>3696</v>
      </c>
      <c r="J13" s="124" t="s">
        <v>3727</v>
      </c>
      <c r="K13" s="123" t="s">
        <v>3728</v>
      </c>
      <c r="M13" s="132" t="s">
        <v>3729</v>
      </c>
      <c r="N13" s="133" t="s">
        <v>3730</v>
      </c>
      <c r="O13" s="134"/>
      <c r="P13" s="132" t="s">
        <v>3731</v>
      </c>
      <c r="Q13" s="133" t="s">
        <v>3732</v>
      </c>
      <c r="S13" s="124" t="s">
        <v>3733</v>
      </c>
      <c r="T13" s="123" t="s">
        <v>3734</v>
      </c>
    </row>
    <row r="14" spans="2:20" ht="47.25">
      <c r="E14" s="122" t="str">
        <f t="shared" si="0"/>
        <v>Obj3.3</v>
      </c>
      <c r="F14" s="313" t="s">
        <v>3735</v>
      </c>
      <c r="G14" s="439" t="s">
        <v>3736</v>
      </c>
      <c r="H14" s="439" t="s">
        <v>3696</v>
      </c>
      <c r="J14" s="124" t="s">
        <v>3737</v>
      </c>
      <c r="K14" s="123" t="s">
        <v>3738</v>
      </c>
      <c r="S14" s="124" t="s">
        <v>3739</v>
      </c>
      <c r="T14" s="123" t="s">
        <v>3740</v>
      </c>
    </row>
    <row r="15" spans="2:20" ht="47.25">
      <c r="E15" s="122" t="str">
        <f t="shared" si="0"/>
        <v>Obj3.4</v>
      </c>
      <c r="F15" s="313" t="s">
        <v>3741</v>
      </c>
      <c r="G15" s="439" t="s">
        <v>3742</v>
      </c>
      <c r="H15" s="439" t="s">
        <v>3696</v>
      </c>
    </row>
    <row r="16" spans="2:20" ht="31.5">
      <c r="E16" s="122" t="str">
        <f t="shared" si="0"/>
        <v>Obj3.5</v>
      </c>
      <c r="F16" s="313" t="s">
        <v>3743</v>
      </c>
      <c r="G16" s="439" t="s">
        <v>3744</v>
      </c>
      <c r="H16" s="439" t="s">
        <v>3696</v>
      </c>
      <c r="J16" s="123" t="s">
        <v>3704</v>
      </c>
      <c r="K16" s="123"/>
      <c r="M16" s="123" t="s">
        <v>3713</v>
      </c>
      <c r="N16" s="123"/>
      <c r="P16" s="123" t="s">
        <v>3719</v>
      </c>
      <c r="Q16" s="123"/>
    </row>
    <row r="17" spans="5:17" ht="47.25">
      <c r="E17" s="122" t="str">
        <f t="shared" si="0"/>
        <v>Obj3.6</v>
      </c>
      <c r="F17" s="420" t="s">
        <v>3745</v>
      </c>
      <c r="G17" s="439" t="s">
        <v>3746</v>
      </c>
      <c r="H17" s="439" t="s">
        <v>3696</v>
      </c>
      <c r="J17" s="124" t="s">
        <v>3747</v>
      </c>
      <c r="K17" s="123" t="s">
        <v>3748</v>
      </c>
      <c r="M17" s="132" t="s">
        <v>3749</v>
      </c>
      <c r="N17" s="133" t="s">
        <v>3750</v>
      </c>
      <c r="O17" s="134"/>
      <c r="P17" s="132" t="s">
        <v>3751</v>
      </c>
      <c r="Q17" s="133" t="s">
        <v>3752</v>
      </c>
    </row>
    <row r="18" spans="5:17" ht="63">
      <c r="E18" s="122" t="str">
        <f t="shared" si="0"/>
        <v>Obj3.7</v>
      </c>
      <c r="F18" s="313" t="s">
        <v>3753</v>
      </c>
      <c r="G18" s="439" t="s">
        <v>3754</v>
      </c>
      <c r="H18" s="439" t="s">
        <v>3696</v>
      </c>
      <c r="J18" s="124" t="s">
        <v>3755</v>
      </c>
      <c r="K18" s="123" t="s">
        <v>3756</v>
      </c>
      <c r="M18" s="132" t="s">
        <v>3757</v>
      </c>
      <c r="N18" s="133" t="s">
        <v>3758</v>
      </c>
      <c r="O18" s="134"/>
      <c r="P18" s="134"/>
      <c r="Q18" s="134"/>
    </row>
    <row r="19" spans="5:17" ht="47.25">
      <c r="F19" s="313"/>
      <c r="G19" s="134"/>
      <c r="J19" s="124" t="s">
        <v>3759</v>
      </c>
      <c r="K19" s="123" t="s">
        <v>3760</v>
      </c>
    </row>
    <row r="20" spans="5:17">
      <c r="F20" s="313"/>
      <c r="G20" s="134"/>
    </row>
    <row r="21" spans="5:17">
      <c r="F21" s="313"/>
      <c r="G21" s="134"/>
      <c r="J21" s="123" t="s">
        <v>3721</v>
      </c>
      <c r="K21" s="123"/>
      <c r="M21" s="123" t="s">
        <v>3726</v>
      </c>
      <c r="N21" s="123"/>
      <c r="P21" s="123" t="s">
        <v>3736</v>
      </c>
      <c r="Q21" s="123"/>
    </row>
    <row r="22" spans="5:17" ht="110.25">
      <c r="J22" s="126" t="s">
        <v>3761</v>
      </c>
      <c r="K22" s="127" t="s">
        <v>3762</v>
      </c>
      <c r="L22" s="128"/>
      <c r="M22" s="132" t="s">
        <v>3763</v>
      </c>
      <c r="N22" s="133" t="s">
        <v>3764</v>
      </c>
      <c r="O22" s="134"/>
      <c r="P22" s="132" t="s">
        <v>3765</v>
      </c>
      <c r="Q22" s="133" t="s">
        <v>3766</v>
      </c>
    </row>
    <row r="25" spans="5:17">
      <c r="J25" s="124" t="s">
        <v>3767</v>
      </c>
      <c r="K25" s="123"/>
    </row>
    <row r="26" spans="5:17" ht="63">
      <c r="J26" s="124" t="s">
        <v>3768</v>
      </c>
      <c r="K26" s="123" t="s">
        <v>3769</v>
      </c>
    </row>
    <row r="27" spans="5:17" ht="78.75">
      <c r="J27" s="124" t="s">
        <v>3770</v>
      </c>
      <c r="K27" s="123" t="s">
        <v>3771</v>
      </c>
    </row>
    <row r="28" spans="5:17" ht="78.75">
      <c r="J28" s="124" t="s">
        <v>3772</v>
      </c>
      <c r="K28" s="123" t="s">
        <v>3773</v>
      </c>
    </row>
    <row r="29" spans="5:17" ht="63">
      <c r="J29" s="124" t="s">
        <v>3774</v>
      </c>
      <c r="K29" s="123" t="s">
        <v>3775</v>
      </c>
    </row>
    <row r="30" spans="5:17" ht="78.75">
      <c r="J30" s="124" t="s">
        <v>3776</v>
      </c>
      <c r="K30" s="123" t="s">
        <v>3777</v>
      </c>
    </row>
    <row r="54" spans="2:6">
      <c r="B54" s="122" t="s">
        <v>3778</v>
      </c>
    </row>
    <row r="56" spans="2:6">
      <c r="B56" s="428" t="s">
        <v>3779</v>
      </c>
      <c r="C56" s="122" t="s">
        <v>3673</v>
      </c>
      <c r="D56" s="147" t="s">
        <v>3780</v>
      </c>
      <c r="E56" s="122" t="s">
        <v>3781</v>
      </c>
      <c r="F56" s="432" t="s">
        <v>3782</v>
      </c>
    </row>
    <row r="57" spans="2:6" ht="63.75">
      <c r="B57" s="429" t="str">
        <f>+B6</f>
        <v>LE.1 - Desarrollo y fortalecimiento de las redes integradas de servicios de salud fundamentada en el Modelo de Atención</v>
      </c>
      <c r="C57" s="314" t="s">
        <v>3677</v>
      </c>
      <c r="D57" s="422" t="str">
        <f>+F6</f>
        <v>Fortalecer los niveles de atención priorizando el Primer Nivel de Atención, incrementando su capacidad de resolución para satisfacer eficientemente las necesidades de salud de la población.</v>
      </c>
      <c r="E57" s="123" t="s">
        <v>3672</v>
      </c>
      <c r="F57" s="433" t="s">
        <v>138</v>
      </c>
    </row>
    <row r="58" spans="2:6" ht="63.75">
      <c r="B58" s="429" t="str">
        <f>+B6</f>
        <v>LE.1 - Desarrollo y fortalecimiento de las redes integradas de servicios de salud fundamentada en el Modelo de Atención</v>
      </c>
      <c r="C58" s="314" t="s">
        <v>3677</v>
      </c>
      <c r="D58" s="422" t="str">
        <f>+F6</f>
        <v>Fortalecer los niveles de atención priorizando el Primer Nivel de Atención, incrementando su capacidad de resolución para satisfacer eficientemente las necesidades de salud de la población.</v>
      </c>
      <c r="E58" s="123" t="s">
        <v>3672</v>
      </c>
      <c r="F58" s="433" t="s">
        <v>154</v>
      </c>
    </row>
    <row r="59" spans="2:6" ht="63.75">
      <c r="B59" s="429" t="str">
        <f>+B6</f>
        <v>LE.1 - Desarrollo y fortalecimiento de las redes integradas de servicios de salud fundamentada en el Modelo de Atención</v>
      </c>
      <c r="C59" s="314" t="s">
        <v>3677</v>
      </c>
      <c r="D59" s="422" t="str">
        <f>+F6</f>
        <v>Fortalecer los niveles de atención priorizando el Primer Nivel de Atención, incrementando su capacidad de resolución para satisfacer eficientemente las necesidades de salud de la población.</v>
      </c>
      <c r="E59" s="123" t="s">
        <v>3672</v>
      </c>
      <c r="F59" s="433" t="s">
        <v>171</v>
      </c>
    </row>
    <row r="60" spans="2:6" ht="63.75">
      <c r="B60" s="429" t="str">
        <f>+B6</f>
        <v>LE.1 - Desarrollo y fortalecimiento de las redes integradas de servicios de salud fundamentada en el Modelo de Atención</v>
      </c>
      <c r="C60" s="314" t="s">
        <v>3677</v>
      </c>
      <c r="D60" s="422" t="str">
        <f>+F6</f>
        <v>Fortalecer los niveles de atención priorizando el Primer Nivel de Atención, incrementando su capacidad de resolución para satisfacer eficientemente las necesidades de salud de la población.</v>
      </c>
      <c r="E60" s="123" t="s">
        <v>3672</v>
      </c>
      <c r="F60" s="433" t="s">
        <v>191</v>
      </c>
    </row>
    <row r="61" spans="2:6" ht="63.75">
      <c r="B61" s="429" t="str">
        <f>+B6</f>
        <v>LE.1 - Desarrollo y fortalecimiento de las redes integradas de servicios de salud fundamentada en el Modelo de Atención</v>
      </c>
      <c r="C61" s="314" t="s">
        <v>3677</v>
      </c>
      <c r="D61" s="422" t="s">
        <v>3688</v>
      </c>
      <c r="E61" s="123" t="s">
        <v>3689</v>
      </c>
      <c r="F61" s="433" t="s">
        <v>196</v>
      </c>
    </row>
    <row r="62" spans="2:6" ht="63.75">
      <c r="B62" s="429" t="str">
        <f>+B6</f>
        <v>LE.1 - Desarrollo y fortalecimiento de las redes integradas de servicios de salud fundamentada en el Modelo de Atención</v>
      </c>
      <c r="C62" s="314" t="s">
        <v>3677</v>
      </c>
      <c r="D62" s="422" t="s">
        <v>3688</v>
      </c>
      <c r="E62" s="123" t="s">
        <v>3689</v>
      </c>
      <c r="F62" s="433" t="s">
        <v>222</v>
      </c>
    </row>
    <row r="63" spans="2:6" ht="63.75">
      <c r="B63" s="429" t="str">
        <f>+B6</f>
        <v>LE.1 - Desarrollo y fortalecimiento de las redes integradas de servicios de salud fundamentada en el Modelo de Atención</v>
      </c>
      <c r="C63" s="314" t="s">
        <v>3677</v>
      </c>
      <c r="D63" s="422" t="s">
        <v>3688</v>
      </c>
      <c r="E63" s="123" t="s">
        <v>3689</v>
      </c>
      <c r="F63" s="433" t="s">
        <v>226</v>
      </c>
    </row>
    <row r="64" spans="2:6" ht="63.75">
      <c r="B64" s="429" t="str">
        <f>+B6</f>
        <v>LE.1 - Desarrollo y fortalecimiento de las redes integradas de servicios de salud fundamentada en el Modelo de Atención</v>
      </c>
      <c r="C64" s="314" t="s">
        <v>3677</v>
      </c>
      <c r="D64" s="422" t="s">
        <v>3688</v>
      </c>
      <c r="E64" s="123" t="s">
        <v>3689</v>
      </c>
      <c r="F64" s="433" t="s">
        <v>236</v>
      </c>
    </row>
    <row r="65" spans="2:6" ht="63.75">
      <c r="B65" s="429" t="str">
        <f>+B6</f>
        <v>LE.1 - Desarrollo y fortalecimiento de las redes integradas de servicios de salud fundamentada en el Modelo de Atención</v>
      </c>
      <c r="C65" s="314" t="s">
        <v>3677</v>
      </c>
      <c r="D65" s="422" t="s">
        <v>3688</v>
      </c>
      <c r="E65" s="123" t="s">
        <v>3689</v>
      </c>
      <c r="F65" s="433" t="s">
        <v>243</v>
      </c>
    </row>
    <row r="66" spans="2:6" ht="63.75">
      <c r="B66" s="429" t="str">
        <f>+B6</f>
        <v>LE.1 - Desarrollo y fortalecimiento de las redes integradas de servicios de salud fundamentada en el Modelo de Atención</v>
      </c>
      <c r="C66" s="314" t="s">
        <v>3677</v>
      </c>
      <c r="D66" s="422" t="s">
        <v>3697</v>
      </c>
      <c r="E66" s="123" t="s">
        <v>3674</v>
      </c>
      <c r="F66" s="433" t="s">
        <v>3783</v>
      </c>
    </row>
    <row r="67" spans="2:6" ht="63.75">
      <c r="B67" s="429" t="str">
        <f>+B6</f>
        <v>LE.1 - Desarrollo y fortalecimiento de las redes integradas de servicios de salud fundamentada en el Modelo de Atención</v>
      </c>
      <c r="C67" s="314" t="s">
        <v>3677</v>
      </c>
      <c r="D67" s="422" t="s">
        <v>3697</v>
      </c>
      <c r="E67" s="123" t="s">
        <v>3674</v>
      </c>
      <c r="F67" s="433" t="s">
        <v>3784</v>
      </c>
    </row>
    <row r="68" spans="2:6" ht="63.75">
      <c r="B68" s="429" t="str">
        <f>+B6</f>
        <v>LE.1 - Desarrollo y fortalecimiento de las redes integradas de servicios de salud fundamentada en el Modelo de Atención</v>
      </c>
      <c r="C68" s="314" t="s">
        <v>3677</v>
      </c>
      <c r="D68" s="422" t="s">
        <v>3697</v>
      </c>
      <c r="E68" s="123" t="s">
        <v>3674</v>
      </c>
      <c r="F68" s="433" t="s">
        <v>247</v>
      </c>
    </row>
    <row r="69" spans="2:6" ht="63.75">
      <c r="B69" s="429" t="str">
        <f>+B6</f>
        <v>LE.1 - Desarrollo y fortalecimiento de las redes integradas de servicios de salud fundamentada en el Modelo de Atención</v>
      </c>
      <c r="C69" s="314" t="s">
        <v>3677</v>
      </c>
      <c r="D69" s="422" t="s">
        <v>3697</v>
      </c>
      <c r="E69" s="123" t="s">
        <v>3674</v>
      </c>
      <c r="F69" s="433" t="s">
        <v>268</v>
      </c>
    </row>
    <row r="70" spans="2:6" ht="38.25">
      <c r="B70" s="430" t="str">
        <f>+B7</f>
        <v>LE.2 - Fortalecimiento de la gestión y desarrollo de los recursos humanos.</v>
      </c>
      <c r="C70" s="314" t="s">
        <v>3687</v>
      </c>
      <c r="D70" s="422" t="s">
        <v>3703</v>
      </c>
      <c r="E70" s="133" t="s">
        <v>3704</v>
      </c>
      <c r="F70" s="433" t="s">
        <v>303</v>
      </c>
    </row>
    <row r="71" spans="2:6" ht="38.25">
      <c r="B71" s="430" t="str">
        <f>+B7</f>
        <v>LE.2 - Fortalecimiento de la gestión y desarrollo de los recursos humanos.</v>
      </c>
      <c r="C71" s="314" t="s">
        <v>3687</v>
      </c>
      <c r="D71" s="422" t="s">
        <v>3712</v>
      </c>
      <c r="E71" s="133" t="s">
        <v>3713</v>
      </c>
      <c r="F71" s="433" t="s">
        <v>314</v>
      </c>
    </row>
    <row r="72" spans="2:6" ht="38.25">
      <c r="B72" s="430" t="str">
        <f>+B7</f>
        <v>LE.2 - Fortalecimiento de la gestión y desarrollo de los recursos humanos.</v>
      </c>
      <c r="C72" s="314" t="s">
        <v>3687</v>
      </c>
      <c r="D72" s="422" t="s">
        <v>3712</v>
      </c>
      <c r="E72" s="133" t="s">
        <v>3713</v>
      </c>
      <c r="F72" s="433" t="s">
        <v>3785</v>
      </c>
    </row>
    <row r="73" spans="2:6" ht="38.25">
      <c r="B73" s="430" t="str">
        <f>+B7</f>
        <v>LE.2 - Fortalecimiento de la gestión y desarrollo de los recursos humanos.</v>
      </c>
      <c r="C73" s="314" t="s">
        <v>3687</v>
      </c>
      <c r="D73" s="422" t="s">
        <v>3718</v>
      </c>
      <c r="E73" s="133" t="s">
        <v>3719</v>
      </c>
      <c r="F73" s="433" t="s">
        <v>321</v>
      </c>
    </row>
    <row r="74" spans="2:6" ht="60" customHeight="1">
      <c r="B74" s="431" t="str">
        <f>+B8</f>
        <v>LE.3 - Fortalecimiento Institucional</v>
      </c>
      <c r="C74" s="314" t="s">
        <v>3696</v>
      </c>
      <c r="D74" s="423" t="s">
        <v>3720</v>
      </c>
      <c r="E74" s="133" t="s">
        <v>3721</v>
      </c>
      <c r="F74" s="433" t="s">
        <v>335</v>
      </c>
    </row>
    <row r="75" spans="2:6" ht="60" customHeight="1">
      <c r="B75" s="431" t="str">
        <f>+B8</f>
        <v>LE.3 - Fortalecimiento Institucional</v>
      </c>
      <c r="C75" s="314" t="s">
        <v>3696</v>
      </c>
      <c r="D75" s="423" t="s">
        <v>3725</v>
      </c>
      <c r="E75" s="133" t="s">
        <v>3726</v>
      </c>
      <c r="F75" s="433" t="s">
        <v>355</v>
      </c>
    </row>
    <row r="76" spans="2:6" ht="60" customHeight="1">
      <c r="B76" s="431" t="str">
        <f>+B8</f>
        <v>LE.3 - Fortalecimiento Institucional</v>
      </c>
      <c r="C76" s="314" t="s">
        <v>3696</v>
      </c>
      <c r="D76" s="423" t="s">
        <v>3735</v>
      </c>
      <c r="E76" s="133" t="s">
        <v>3736</v>
      </c>
      <c r="F76" s="433" t="s">
        <v>374</v>
      </c>
    </row>
    <row r="77" spans="2:6" ht="60" customHeight="1">
      <c r="B77" s="431" t="str">
        <f>+B8</f>
        <v>LE.3 - Fortalecimiento Institucional</v>
      </c>
      <c r="C77" s="314" t="s">
        <v>3696</v>
      </c>
      <c r="D77" s="423" t="s">
        <v>3741</v>
      </c>
      <c r="E77" s="133" t="s">
        <v>3742</v>
      </c>
      <c r="F77" s="433" t="s">
        <v>382</v>
      </c>
    </row>
    <row r="78" spans="2:6" ht="25.5">
      <c r="B78" s="431" t="str">
        <f>+B8</f>
        <v>LE.3 - Fortalecimiento Institucional</v>
      </c>
      <c r="C78" s="314" t="s">
        <v>3696</v>
      </c>
      <c r="D78" s="422" t="s">
        <v>3743</v>
      </c>
      <c r="E78" s="133" t="s">
        <v>3744</v>
      </c>
      <c r="F78" s="433" t="s">
        <v>388</v>
      </c>
    </row>
    <row r="79" spans="2:6" ht="25.5">
      <c r="B79" s="431" t="str">
        <f>+B8</f>
        <v>LE.3 - Fortalecimiento Institucional</v>
      </c>
      <c r="C79" s="314" t="s">
        <v>3696</v>
      </c>
      <c r="D79" s="422" t="s">
        <v>3745</v>
      </c>
      <c r="E79" s="133" t="s">
        <v>3746</v>
      </c>
      <c r="F79" s="433" t="s">
        <v>402</v>
      </c>
    </row>
    <row r="80" spans="2:6" ht="38.25">
      <c r="B80" s="434" t="str">
        <f>+B8</f>
        <v>LE.3 - Fortalecimiento Institucional</v>
      </c>
      <c r="C80" s="435" t="s">
        <v>3696</v>
      </c>
      <c r="D80" s="436" t="s">
        <v>3753</v>
      </c>
      <c r="E80" s="312" t="s">
        <v>3754</v>
      </c>
      <c r="F80" s="437" t="s">
        <v>413</v>
      </c>
    </row>
    <row r="91" spans="4:5">
      <c r="D91"/>
      <c r="E91"/>
    </row>
    <row r="92" spans="4:5">
      <c r="D92"/>
      <c r="E92"/>
    </row>
    <row r="93" spans="4:5">
      <c r="D93"/>
      <c r="E93"/>
    </row>
    <row r="94" spans="4:5">
      <c r="D94"/>
      <c r="E94"/>
    </row>
    <row r="95" spans="4:5">
      <c r="D95"/>
      <c r="E95"/>
    </row>
    <row r="96" spans="4:5">
      <c r="D96"/>
      <c r="E96"/>
    </row>
    <row r="97" spans="2:5">
      <c r="D97"/>
      <c r="E97"/>
    </row>
    <row r="98" spans="2:5">
      <c r="D98"/>
      <c r="E98"/>
    </row>
    <row r="99" spans="2:5">
      <c r="D99"/>
      <c r="E99"/>
    </row>
    <row r="100" spans="2:5">
      <c r="D100"/>
      <c r="E100"/>
    </row>
    <row r="101" spans="2:5">
      <c r="D101"/>
      <c r="E101"/>
    </row>
    <row r="102" spans="2:5">
      <c r="D102"/>
      <c r="E102"/>
    </row>
    <row r="103" spans="2:5">
      <c r="D103"/>
      <c r="E103"/>
    </row>
    <row r="104" spans="2:5">
      <c r="D104"/>
      <c r="E104"/>
    </row>
    <row r="105" spans="2:5">
      <c r="D105"/>
      <c r="E105"/>
    </row>
    <row r="106" spans="2:5">
      <c r="D106"/>
      <c r="E106"/>
    </row>
    <row r="107" spans="2:5">
      <c r="D107"/>
      <c r="E107"/>
    </row>
    <row r="108" spans="2:5">
      <c r="D108"/>
      <c r="E108"/>
    </row>
    <row r="109" spans="2:5">
      <c r="B109"/>
    </row>
    <row r="110" spans="2:5">
      <c r="B110"/>
    </row>
    <row r="111" spans="2:5">
      <c r="B111"/>
    </row>
    <row r="112" spans="2:5">
      <c r="B112"/>
    </row>
    <row r="113" spans="2:6">
      <c r="B113"/>
    </row>
    <row r="114" spans="2:6">
      <c r="B114"/>
    </row>
    <row r="115" spans="2:6">
      <c r="B115"/>
    </row>
    <row r="116" spans="2:6">
      <c r="B116"/>
    </row>
    <row r="117" spans="2:6">
      <c r="B117"/>
    </row>
    <row r="118" spans="2:6">
      <c r="B118"/>
    </row>
    <row r="119" spans="2:6">
      <c r="B119"/>
    </row>
    <row r="120" spans="2:6">
      <c r="B120"/>
    </row>
    <row r="121" spans="2:6">
      <c r="B121"/>
      <c r="D121" s="146" t="s">
        <v>3780</v>
      </c>
      <c r="E121" s="123" t="s">
        <v>3781</v>
      </c>
      <c r="F121" s="122" t="s">
        <v>3786</v>
      </c>
    </row>
    <row r="122" spans="2:6" ht="45">
      <c r="B122"/>
      <c r="D122" s="421" t="s">
        <v>137</v>
      </c>
      <c r="E122" s="102" t="s">
        <v>3672</v>
      </c>
      <c r="F122" s="122" t="s">
        <v>3677</v>
      </c>
    </row>
    <row r="123" spans="2:6" ht="30">
      <c r="B123"/>
      <c r="D123" s="421" t="s">
        <v>195</v>
      </c>
      <c r="E123" s="102" t="s">
        <v>3689</v>
      </c>
      <c r="F123" s="122" t="s">
        <v>3677</v>
      </c>
    </row>
    <row r="124" spans="2:6" ht="45">
      <c r="B124"/>
      <c r="D124" s="421" t="s">
        <v>246</v>
      </c>
      <c r="E124" s="102" t="s">
        <v>3674</v>
      </c>
      <c r="F124" s="122" t="s">
        <v>3677</v>
      </c>
    </row>
    <row r="125" spans="2:6" ht="45">
      <c r="B125"/>
      <c r="D125" s="421" t="s">
        <v>302</v>
      </c>
      <c r="E125" s="102" t="s">
        <v>3704</v>
      </c>
      <c r="F125" s="122" t="s">
        <v>3687</v>
      </c>
    </row>
    <row r="126" spans="2:6" ht="30">
      <c r="B126"/>
      <c r="D126" s="421" t="s">
        <v>313</v>
      </c>
      <c r="E126" s="102" t="s">
        <v>3713</v>
      </c>
      <c r="F126" s="122" t="s">
        <v>3687</v>
      </c>
    </row>
    <row r="127" spans="2:6" ht="60">
      <c r="B127"/>
      <c r="D127" s="421" t="s">
        <v>320</v>
      </c>
      <c r="E127" s="102" t="s">
        <v>3719</v>
      </c>
      <c r="F127" s="122" t="s">
        <v>3687</v>
      </c>
    </row>
    <row r="128" spans="2:6" ht="30">
      <c r="B128"/>
      <c r="D128" s="421" t="s">
        <v>334</v>
      </c>
      <c r="E128" s="102" t="s">
        <v>3721</v>
      </c>
      <c r="F128" s="122" t="s">
        <v>3696</v>
      </c>
    </row>
    <row r="129" spans="2:8" ht="30">
      <c r="B129"/>
      <c r="D129" s="421" t="s">
        <v>354</v>
      </c>
      <c r="E129" s="102" t="s">
        <v>3726</v>
      </c>
      <c r="F129" s="122" t="s">
        <v>3696</v>
      </c>
    </row>
    <row r="130" spans="2:8" ht="30">
      <c r="B130"/>
      <c r="D130" s="421" t="s">
        <v>373</v>
      </c>
      <c r="E130" s="102" t="s">
        <v>3736</v>
      </c>
      <c r="F130" s="122" t="s">
        <v>3696</v>
      </c>
    </row>
    <row r="131" spans="2:8" ht="45">
      <c r="B131"/>
      <c r="D131" s="421" t="s">
        <v>381</v>
      </c>
      <c r="E131" s="102" t="s">
        <v>3742</v>
      </c>
      <c r="F131" s="122" t="s">
        <v>3696</v>
      </c>
    </row>
    <row r="132" spans="2:8" ht="30">
      <c r="B132"/>
      <c r="D132" s="421" t="s">
        <v>387</v>
      </c>
      <c r="E132" s="102" t="s">
        <v>3744</v>
      </c>
      <c r="F132" s="122" t="s">
        <v>3696</v>
      </c>
    </row>
    <row r="133" spans="2:8" ht="30">
      <c r="B133"/>
      <c r="D133" s="421" t="s">
        <v>401</v>
      </c>
      <c r="E133" s="102" t="s">
        <v>3746</v>
      </c>
      <c r="F133" s="122" t="s">
        <v>3696</v>
      </c>
    </row>
    <row r="134" spans="2:8" ht="45">
      <c r="B134"/>
      <c r="D134" s="421" t="s">
        <v>412</v>
      </c>
      <c r="E134" s="102" t="s">
        <v>3754</v>
      </c>
      <c r="F134" s="122" t="s">
        <v>3696</v>
      </c>
      <c r="H134" s="102" t="str">
        <f>+D128</f>
        <v>3.1  Fortalecer los procesos de gestión institucional para mejorar la eficiencia, transparencia y efectividad en la administración de los recursos y servicios.</v>
      </c>
    </row>
    <row r="137" spans="2:8">
      <c r="D137" s="125"/>
    </row>
    <row r="139" spans="2:8" ht="16.5" thickBot="1"/>
    <row r="140" spans="2:8" ht="16.5" thickBot="1">
      <c r="C140" s="122" t="s">
        <v>3787</v>
      </c>
      <c r="D140" s="426" t="s">
        <v>3782</v>
      </c>
    </row>
    <row r="141" spans="2:8" ht="60">
      <c r="C141" s="103" t="s">
        <v>3672</v>
      </c>
      <c r="D141" s="427" t="s">
        <v>138</v>
      </c>
    </row>
    <row r="142" spans="2:8" ht="60">
      <c r="C142" s="103"/>
      <c r="D142" s="427" t="s">
        <v>154</v>
      </c>
    </row>
    <row r="143" spans="2:8" ht="75">
      <c r="C143" s="103"/>
      <c r="D143" s="427" t="s">
        <v>3788</v>
      </c>
    </row>
    <row r="144" spans="2:8" ht="45">
      <c r="C144" s="103"/>
      <c r="D144" s="427" t="s">
        <v>3789</v>
      </c>
    </row>
    <row r="145" spans="3:4" ht="75">
      <c r="C145" s="103" t="s">
        <v>3689</v>
      </c>
      <c r="D145" s="427" t="s">
        <v>3790</v>
      </c>
    </row>
    <row r="146" spans="3:4" ht="30">
      <c r="C146" s="148"/>
      <c r="D146" s="427" t="s">
        <v>3791</v>
      </c>
    </row>
    <row r="147" spans="3:4" ht="60">
      <c r="C147" s="103"/>
      <c r="D147" s="427" t="s">
        <v>3792</v>
      </c>
    </row>
    <row r="148" spans="3:4" ht="30">
      <c r="C148" s="103"/>
      <c r="D148" s="427" t="s">
        <v>3793</v>
      </c>
    </row>
    <row r="149" spans="3:4" ht="30">
      <c r="C149" s="103"/>
      <c r="D149" s="427" t="s">
        <v>3794</v>
      </c>
    </row>
    <row r="150" spans="3:4" ht="45">
      <c r="C150" s="103" t="s">
        <v>3674</v>
      </c>
      <c r="D150" s="427" t="s">
        <v>3795</v>
      </c>
    </row>
    <row r="151" spans="3:4" ht="60">
      <c r="C151" s="148"/>
      <c r="D151" s="427" t="s">
        <v>3796</v>
      </c>
    </row>
    <row r="152" spans="3:4" ht="75">
      <c r="C152" s="103"/>
      <c r="D152" s="427" t="s">
        <v>3797</v>
      </c>
    </row>
    <row r="153" spans="3:4" ht="45">
      <c r="C153" s="103"/>
      <c r="D153" s="427" t="s">
        <v>3798</v>
      </c>
    </row>
    <row r="154" spans="3:4" ht="45">
      <c r="C154" s="103" t="s">
        <v>3704</v>
      </c>
      <c r="D154" s="427" t="s">
        <v>3799</v>
      </c>
    </row>
    <row r="155" spans="3:4" ht="30">
      <c r="C155" s="103" t="s">
        <v>3713</v>
      </c>
      <c r="D155" s="427" t="s">
        <v>3800</v>
      </c>
    </row>
    <row r="156" spans="3:4" ht="30">
      <c r="C156" s="103"/>
      <c r="D156" s="427" t="s">
        <v>3801</v>
      </c>
    </row>
    <row r="157" spans="3:4" ht="30">
      <c r="C157" s="103" t="s">
        <v>3719</v>
      </c>
      <c r="D157" s="427" t="s">
        <v>3802</v>
      </c>
    </row>
    <row r="158" spans="3:4" ht="30">
      <c r="C158" s="148" t="s">
        <v>3721</v>
      </c>
      <c r="D158" s="427" t="s">
        <v>3803</v>
      </c>
    </row>
    <row r="159" spans="3:4" ht="45">
      <c r="C159" s="148" t="s">
        <v>3726</v>
      </c>
      <c r="D159" s="427" t="s">
        <v>3804</v>
      </c>
    </row>
    <row r="160" spans="3:4" ht="60">
      <c r="C160" s="148" t="s">
        <v>3736</v>
      </c>
      <c r="D160" s="427" t="s">
        <v>3805</v>
      </c>
    </row>
    <row r="161" spans="3:4" ht="30">
      <c r="C161" s="148" t="s">
        <v>3742</v>
      </c>
      <c r="D161" s="427" t="s">
        <v>3806</v>
      </c>
    </row>
    <row r="162" spans="3:4" ht="30">
      <c r="C162" s="148" t="s">
        <v>3744</v>
      </c>
      <c r="D162" s="427" t="s">
        <v>3807</v>
      </c>
    </row>
    <row r="163" spans="3:4" ht="30">
      <c r="C163" s="148" t="s">
        <v>3746</v>
      </c>
      <c r="D163" s="427" t="s">
        <v>3808</v>
      </c>
    </row>
    <row r="164" spans="3:4" ht="45">
      <c r="C164" s="148" t="s">
        <v>3754</v>
      </c>
      <c r="D164" s="427" t="s">
        <v>3809</v>
      </c>
    </row>
  </sheetData>
  <phoneticPr fontId="6" type="noConversion"/>
  <pageMargins left="0.75" right="0.75" top="1" bottom="1" header="0.5" footer="0.5"/>
  <pageSetup paperSize="9" orientation="portrait" horizontalDpi="4294967292" verticalDpi="4294967292"/>
  <drawing r:id="rId1"/>
  <tableParts count="4">
    <tablePart r:id="rId2"/>
    <tablePart r:id="rId3"/>
    <tablePart r:id="rId4"/>
    <tablePart r:id="rId5"/>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A2:M207"/>
  <sheetViews>
    <sheetView topLeftCell="A111" zoomScaleNormal="100" workbookViewId="0">
      <selection activeCell="H17" sqref="H17"/>
    </sheetView>
  </sheetViews>
  <sheetFormatPr baseColWidth="10" defaultColWidth="9.140625" defaultRowHeight="15"/>
  <cols>
    <col min="1" max="1" width="9.140625" customWidth="1"/>
    <col min="2" max="2" width="31.85546875" customWidth="1"/>
    <col min="3" max="3" width="31" customWidth="1"/>
    <col min="4" max="4" width="54.42578125" customWidth="1"/>
    <col min="5" max="5" width="52.42578125" customWidth="1"/>
    <col min="6" max="6" width="7" bestFit="1" customWidth="1"/>
    <col min="7" max="7" width="71" bestFit="1" customWidth="1"/>
    <col min="8" max="8" width="23" customWidth="1"/>
    <col min="9" max="10" width="9.140625" customWidth="1"/>
    <col min="11" max="11" width="26.42578125" customWidth="1"/>
    <col min="12" max="14" width="9.140625" customWidth="1"/>
    <col min="15" max="15" width="22" bestFit="1" customWidth="1"/>
  </cols>
  <sheetData>
    <row r="2" spans="1:8" ht="15.75" thickBot="1">
      <c r="B2" s="142" t="s">
        <v>3810</v>
      </c>
      <c r="C2" t="s">
        <v>3811</v>
      </c>
    </row>
    <row r="3" spans="1:8">
      <c r="B3" s="143">
        <v>2025</v>
      </c>
      <c r="C3" s="143"/>
    </row>
    <row r="4" spans="1:8">
      <c r="B4" s="144">
        <v>2026</v>
      </c>
      <c r="C4" s="144"/>
    </row>
    <row r="5" spans="1:8">
      <c r="B5" s="144">
        <v>2027</v>
      </c>
      <c r="C5" s="144"/>
    </row>
    <row r="6" spans="1:8" ht="15.75" thickBot="1">
      <c r="A6" t="s">
        <v>3812</v>
      </c>
      <c r="B6" s="145">
        <v>2028</v>
      </c>
      <c r="C6" s="145"/>
    </row>
    <row r="9" spans="1:8" ht="15.75" thickBot="1">
      <c r="B9" s="103" t="s">
        <v>3813</v>
      </c>
      <c r="G9" s="103"/>
    </row>
    <row r="10" spans="1:8" ht="15.75" thickBot="1">
      <c r="B10" s="111" t="s">
        <v>115</v>
      </c>
      <c r="C10" t="s">
        <v>3814</v>
      </c>
      <c r="D10" s="103" t="s">
        <v>3815</v>
      </c>
      <c r="G10" t="s">
        <v>3816</v>
      </c>
    </row>
    <row r="11" spans="1:8">
      <c r="B11" s="112" t="s">
        <v>3817</v>
      </c>
      <c r="C11" t="s">
        <v>3818</v>
      </c>
      <c r="D11" s="111" t="s">
        <v>3819</v>
      </c>
      <c r="G11" s="183" t="s">
        <v>3820</v>
      </c>
      <c r="H11" s="103" t="s">
        <v>3821</v>
      </c>
    </row>
    <row r="12" spans="1:8">
      <c r="B12" s="112" t="s">
        <v>3822</v>
      </c>
      <c r="C12" t="s">
        <v>3818</v>
      </c>
      <c r="D12" s="112" t="s">
        <v>2238</v>
      </c>
      <c r="G12" s="183" t="s">
        <v>3823</v>
      </c>
      <c r="H12" s="103" t="s">
        <v>3821</v>
      </c>
    </row>
    <row r="13" spans="1:8">
      <c r="B13" s="112" t="s">
        <v>3824</v>
      </c>
      <c r="C13" t="s">
        <v>3818</v>
      </c>
      <c r="D13" s="112" t="s">
        <v>3825</v>
      </c>
      <c r="G13" s="183" t="s">
        <v>3826</v>
      </c>
      <c r="H13" s="169" t="s">
        <v>3827</v>
      </c>
    </row>
    <row r="14" spans="1:8">
      <c r="B14" s="112" t="s">
        <v>3828</v>
      </c>
      <c r="C14" t="s">
        <v>3818</v>
      </c>
      <c r="D14" s="112" t="s">
        <v>3829</v>
      </c>
      <c r="G14" s="183" t="s">
        <v>3830</v>
      </c>
      <c r="H14" s="169" t="s">
        <v>3827</v>
      </c>
    </row>
    <row r="15" spans="1:8">
      <c r="B15" s="112" t="s">
        <v>3831</v>
      </c>
      <c r="C15" t="s">
        <v>3818</v>
      </c>
      <c r="D15" s="112" t="s">
        <v>2090</v>
      </c>
    </row>
    <row r="16" spans="1:8">
      <c r="B16" s="112" t="s">
        <v>3832</v>
      </c>
      <c r="C16" t="s">
        <v>3818</v>
      </c>
      <c r="D16" s="112" t="s">
        <v>122</v>
      </c>
    </row>
    <row r="17" spans="1:8">
      <c r="B17" s="112" t="s">
        <v>3833</v>
      </c>
      <c r="C17" t="s">
        <v>3818</v>
      </c>
    </row>
    <row r="18" spans="1:8">
      <c r="B18" s="112" t="s">
        <v>3834</v>
      </c>
      <c r="C18" t="s">
        <v>3818</v>
      </c>
    </row>
    <row r="19" spans="1:8">
      <c r="B19" s="112" t="s">
        <v>3835</v>
      </c>
      <c r="C19" t="s">
        <v>3818</v>
      </c>
      <c r="G19" s="182" t="s">
        <v>3836</v>
      </c>
      <c r="H19" s="103" t="s">
        <v>3837</v>
      </c>
    </row>
    <row r="20" spans="1:8" ht="15.75" thickBot="1">
      <c r="B20" s="113" t="s">
        <v>3838</v>
      </c>
      <c r="C20" t="s">
        <v>3818</v>
      </c>
      <c r="G20" t="s">
        <v>3839</v>
      </c>
      <c r="H20" t="s">
        <v>3840</v>
      </c>
    </row>
    <row r="21" spans="1:8">
      <c r="G21" t="s">
        <v>3340</v>
      </c>
      <c r="H21" t="s">
        <v>3343</v>
      </c>
    </row>
    <row r="22" spans="1:8">
      <c r="A22" t="s">
        <v>3812</v>
      </c>
      <c r="B22" s="103"/>
      <c r="C22" s="103"/>
      <c r="G22" t="s">
        <v>2089</v>
      </c>
      <c r="H22" t="s">
        <v>2095</v>
      </c>
    </row>
    <row r="23" spans="1:8" ht="15.75" thickBot="1">
      <c r="B23" s="103" t="s">
        <v>3814</v>
      </c>
      <c r="C23" s="103" t="s">
        <v>3841</v>
      </c>
      <c r="G23" t="s">
        <v>3842</v>
      </c>
      <c r="H23" t="s">
        <v>3295</v>
      </c>
    </row>
    <row r="24" spans="1:8">
      <c r="B24" s="104" t="s">
        <v>118</v>
      </c>
      <c r="C24" s="105" t="s">
        <v>3843</v>
      </c>
      <c r="D24" t="s">
        <v>3844</v>
      </c>
      <c r="G24" t="s">
        <v>3845</v>
      </c>
      <c r="H24" t="s">
        <v>3291</v>
      </c>
    </row>
    <row r="25" spans="1:8">
      <c r="B25" s="106" t="s">
        <v>3846</v>
      </c>
      <c r="C25" s="107" t="s">
        <v>3847</v>
      </c>
      <c r="D25" t="s">
        <v>3848</v>
      </c>
      <c r="G25" t="s">
        <v>3849</v>
      </c>
      <c r="H25" t="s">
        <v>3297</v>
      </c>
    </row>
    <row r="26" spans="1:8">
      <c r="B26" s="106" t="s">
        <v>3850</v>
      </c>
      <c r="C26" s="107" t="s">
        <v>3851</v>
      </c>
      <c r="D26" t="s">
        <v>3852</v>
      </c>
    </row>
    <row r="27" spans="1:8">
      <c r="B27" s="106" t="s">
        <v>3853</v>
      </c>
      <c r="C27" s="107" t="s">
        <v>3854</v>
      </c>
      <c r="D27" t="s">
        <v>3855</v>
      </c>
      <c r="G27" s="170" t="s">
        <v>3827</v>
      </c>
      <c r="H27" s="103" t="s">
        <v>3856</v>
      </c>
    </row>
    <row r="28" spans="1:8" ht="15.75" thickBot="1">
      <c r="B28" s="108" t="s">
        <v>3857</v>
      </c>
      <c r="C28" s="109" t="s">
        <v>3858</v>
      </c>
      <c r="D28" t="s">
        <v>3859</v>
      </c>
      <c r="G28" t="s">
        <v>3860</v>
      </c>
      <c r="H28" t="s">
        <v>3861</v>
      </c>
    </row>
    <row r="29" spans="1:8" ht="15.75" thickBot="1">
      <c r="B29" s="108"/>
      <c r="C29" s="109"/>
      <c r="G29" t="s">
        <v>3862</v>
      </c>
      <c r="H29" t="s">
        <v>3278</v>
      </c>
    </row>
    <row r="30" spans="1:8">
      <c r="G30" t="s">
        <v>3281</v>
      </c>
      <c r="H30" t="s">
        <v>3283</v>
      </c>
    </row>
    <row r="31" spans="1:8">
      <c r="G31" t="s">
        <v>3863</v>
      </c>
      <c r="H31" t="s">
        <v>3274</v>
      </c>
    </row>
    <row r="32" spans="1:8" ht="15.75" thickBot="1">
      <c r="B32" s="103" t="s">
        <v>3864</v>
      </c>
      <c r="C32" s="103" t="s">
        <v>3865</v>
      </c>
      <c r="D32" s="103" t="s">
        <v>1992</v>
      </c>
    </row>
    <row r="33" spans="2:8">
      <c r="B33" s="104" t="s">
        <v>3866</v>
      </c>
      <c r="C33" s="114" t="s">
        <v>3867</v>
      </c>
      <c r="D33" s="115" t="s">
        <v>3868</v>
      </c>
      <c r="G33" s="103" t="s">
        <v>3821</v>
      </c>
      <c r="H33" s="103" t="s">
        <v>3856</v>
      </c>
    </row>
    <row r="34" spans="2:8" ht="15.75" thickBot="1">
      <c r="B34" s="108"/>
      <c r="C34" s="117"/>
      <c r="D34" s="109" t="s">
        <v>115</v>
      </c>
      <c r="G34" s="184" t="s">
        <v>2031</v>
      </c>
      <c r="H34" t="s">
        <v>3113</v>
      </c>
    </row>
    <row r="35" spans="2:8">
      <c r="G35" s="184" t="s">
        <v>2751</v>
      </c>
      <c r="H35" t="s">
        <v>3128</v>
      </c>
    </row>
    <row r="36" spans="2:8" ht="15.75" thickBot="1">
      <c r="D36" s="294" t="s">
        <v>3850</v>
      </c>
      <c r="E36" s="294" t="s">
        <v>118</v>
      </c>
      <c r="G36" s="184" t="s">
        <v>2039</v>
      </c>
      <c r="H36" t="s">
        <v>3214</v>
      </c>
    </row>
    <row r="37" spans="2:8">
      <c r="B37" s="104" t="s">
        <v>3869</v>
      </c>
      <c r="C37" s="114" t="s">
        <v>3870</v>
      </c>
      <c r="D37" s="115" t="s">
        <v>98</v>
      </c>
      <c r="E37" t="s">
        <v>3871</v>
      </c>
      <c r="G37" s="184" t="s">
        <v>2028</v>
      </c>
      <c r="H37" t="s">
        <v>3217</v>
      </c>
    </row>
    <row r="38" spans="2:8">
      <c r="B38" s="106" t="s">
        <v>3869</v>
      </c>
      <c r="C38" s="101" t="s">
        <v>3872</v>
      </c>
      <c r="D38" s="116" t="s">
        <v>97</v>
      </c>
      <c r="E38" t="s">
        <v>3871</v>
      </c>
      <c r="G38" s="184" t="s">
        <v>3873</v>
      </c>
      <c r="H38" t="s">
        <v>3660</v>
      </c>
    </row>
    <row r="39" spans="2:8">
      <c r="B39" s="106" t="s">
        <v>3869</v>
      </c>
      <c r="C39" s="101" t="s">
        <v>3874</v>
      </c>
      <c r="D39" s="116" t="s">
        <v>3875</v>
      </c>
      <c r="E39" t="s">
        <v>3871</v>
      </c>
      <c r="G39" s="184" t="s">
        <v>2742</v>
      </c>
      <c r="H39" t="s">
        <v>3317</v>
      </c>
    </row>
    <row r="40" spans="2:8">
      <c r="B40" s="106" t="s">
        <v>3869</v>
      </c>
      <c r="C40" s="101" t="s">
        <v>3876</v>
      </c>
      <c r="D40" s="116" t="s">
        <v>3877</v>
      </c>
      <c r="E40" t="s">
        <v>39</v>
      </c>
      <c r="G40" s="184" t="s">
        <v>2023</v>
      </c>
      <c r="H40" t="s">
        <v>3322</v>
      </c>
    </row>
    <row r="41" spans="2:8">
      <c r="B41" s="106" t="s">
        <v>3869</v>
      </c>
      <c r="C41" s="101" t="s">
        <v>3878</v>
      </c>
      <c r="D41" s="116" t="s">
        <v>3879</v>
      </c>
      <c r="E41" t="s">
        <v>39</v>
      </c>
      <c r="G41" s="184" t="s">
        <v>3344</v>
      </c>
      <c r="H41" t="s">
        <v>3347</v>
      </c>
    </row>
    <row r="42" spans="2:8">
      <c r="B42" s="106" t="s">
        <v>3869</v>
      </c>
      <c r="C42" s="101" t="s">
        <v>3880</v>
      </c>
      <c r="D42" s="116" t="s">
        <v>3881</v>
      </c>
      <c r="E42" t="s">
        <v>47</v>
      </c>
      <c r="G42" s="184" t="s">
        <v>3460</v>
      </c>
      <c r="H42" t="s">
        <v>3463</v>
      </c>
    </row>
    <row r="43" spans="2:8">
      <c r="B43" s="106" t="s">
        <v>3869</v>
      </c>
      <c r="C43" s="101" t="s">
        <v>3882</v>
      </c>
      <c r="D43" s="116" t="s">
        <v>3883</v>
      </c>
      <c r="E43" t="s">
        <v>45</v>
      </c>
    </row>
    <row r="44" spans="2:8">
      <c r="B44" s="106" t="s">
        <v>3869</v>
      </c>
      <c r="C44" s="101" t="s">
        <v>1593</v>
      </c>
      <c r="D44" s="116" t="s">
        <v>3884</v>
      </c>
      <c r="E44" t="s">
        <v>45</v>
      </c>
      <c r="G44" t="s">
        <v>2754</v>
      </c>
      <c r="H44" s="167" t="s">
        <v>3660</v>
      </c>
    </row>
    <row r="45" spans="2:8">
      <c r="B45" s="106" t="s">
        <v>3869</v>
      </c>
      <c r="C45" s="101" t="s">
        <v>545</v>
      </c>
      <c r="D45" s="116" t="s">
        <v>3885</v>
      </c>
      <c r="E45" t="s">
        <v>45</v>
      </c>
      <c r="G45" t="s">
        <v>2755</v>
      </c>
      <c r="H45" s="167" t="s">
        <v>3661</v>
      </c>
    </row>
    <row r="46" spans="2:8">
      <c r="B46" s="106" t="s">
        <v>3869</v>
      </c>
      <c r="C46" s="101" t="s">
        <v>3886</v>
      </c>
      <c r="D46" s="116" t="s">
        <v>3887</v>
      </c>
      <c r="E46" t="s">
        <v>45</v>
      </c>
      <c r="G46" t="s">
        <v>2756</v>
      </c>
      <c r="H46" s="167" t="s">
        <v>3662</v>
      </c>
    </row>
    <row r="47" spans="2:8">
      <c r="B47" s="106" t="s">
        <v>3869</v>
      </c>
      <c r="C47" s="101" t="s">
        <v>3888</v>
      </c>
      <c r="D47" s="116" t="s">
        <v>93</v>
      </c>
      <c r="E47" t="s">
        <v>45</v>
      </c>
    </row>
    <row r="48" spans="2:8">
      <c r="B48" s="106" t="s">
        <v>3869</v>
      </c>
      <c r="C48" s="101" t="s">
        <v>3889</v>
      </c>
      <c r="D48" s="116" t="s">
        <v>3890</v>
      </c>
      <c r="E48" t="s">
        <v>45</v>
      </c>
    </row>
    <row r="49" spans="2:5">
      <c r="B49" s="106" t="s">
        <v>3869</v>
      </c>
      <c r="C49" s="101" t="s">
        <v>3891</v>
      </c>
      <c r="D49" s="116" t="s">
        <v>3892</v>
      </c>
      <c r="E49" t="s">
        <v>3892</v>
      </c>
    </row>
    <row r="50" spans="2:5">
      <c r="B50" s="106" t="s">
        <v>3869</v>
      </c>
      <c r="C50" s="101" t="s">
        <v>3893</v>
      </c>
      <c r="D50" s="116" t="s">
        <v>3894</v>
      </c>
      <c r="E50" t="s">
        <v>43</v>
      </c>
    </row>
    <row r="51" spans="2:5">
      <c r="B51" s="106" t="s">
        <v>3869</v>
      </c>
      <c r="C51" s="101" t="s">
        <v>3895</v>
      </c>
      <c r="D51" s="116" t="s">
        <v>3896</v>
      </c>
      <c r="E51" t="s">
        <v>43</v>
      </c>
    </row>
    <row r="52" spans="2:5">
      <c r="B52" s="106" t="s">
        <v>3869</v>
      </c>
      <c r="C52" s="101" t="s">
        <v>3897</v>
      </c>
      <c r="D52" s="116" t="s">
        <v>22</v>
      </c>
      <c r="E52" t="s">
        <v>43</v>
      </c>
    </row>
    <row r="53" spans="2:5">
      <c r="B53" s="106" t="s">
        <v>3869</v>
      </c>
      <c r="C53" s="101" t="s">
        <v>3898</v>
      </c>
      <c r="D53" s="116" t="s">
        <v>3899</v>
      </c>
      <c r="E53" t="s">
        <v>43</v>
      </c>
    </row>
    <row r="54" spans="2:5">
      <c r="B54" s="106" t="s">
        <v>3869</v>
      </c>
      <c r="C54" s="101" t="s">
        <v>3900</v>
      </c>
      <c r="D54" s="116" t="s">
        <v>3901</v>
      </c>
      <c r="E54" t="s">
        <v>43</v>
      </c>
    </row>
    <row r="55" spans="2:5">
      <c r="B55" s="106" t="s">
        <v>3869</v>
      </c>
      <c r="C55" s="101" t="s">
        <v>3902</v>
      </c>
      <c r="D55" s="116" t="s">
        <v>72</v>
      </c>
      <c r="E55" t="s">
        <v>49</v>
      </c>
    </row>
    <row r="56" spans="2:5">
      <c r="B56" s="106" t="s">
        <v>3869</v>
      </c>
      <c r="C56" s="101" t="s">
        <v>3903</v>
      </c>
      <c r="D56" s="116" t="s">
        <v>76</v>
      </c>
      <c r="E56" t="s">
        <v>49</v>
      </c>
    </row>
    <row r="57" spans="2:5">
      <c r="B57" s="106" t="s">
        <v>3869</v>
      </c>
      <c r="C57" s="101" t="s">
        <v>3904</v>
      </c>
      <c r="D57" s="116" t="s">
        <v>3905</v>
      </c>
      <c r="E57" t="s">
        <v>49</v>
      </c>
    </row>
    <row r="58" spans="2:5">
      <c r="B58" s="106" t="s">
        <v>3869</v>
      </c>
      <c r="C58" s="101" t="s">
        <v>3906</v>
      </c>
      <c r="D58" s="116" t="s">
        <v>3907</v>
      </c>
      <c r="E58" t="s">
        <v>49</v>
      </c>
    </row>
    <row r="59" spans="2:5">
      <c r="B59" s="106" t="s">
        <v>3869</v>
      </c>
      <c r="C59" s="101" t="s">
        <v>3908</v>
      </c>
      <c r="D59" s="116" t="s">
        <v>3909</v>
      </c>
      <c r="E59" t="s">
        <v>49</v>
      </c>
    </row>
    <row r="60" spans="2:5">
      <c r="B60" s="106" t="s">
        <v>3869</v>
      </c>
      <c r="C60" s="101" t="s">
        <v>1275</v>
      </c>
      <c r="D60" s="116" t="s">
        <v>3910</v>
      </c>
      <c r="E60" t="s">
        <v>49</v>
      </c>
    </row>
    <row r="61" spans="2:5">
      <c r="B61" s="106" t="s">
        <v>3869</v>
      </c>
      <c r="C61" s="101" t="s">
        <v>3911</v>
      </c>
      <c r="D61" s="116" t="s">
        <v>3912</v>
      </c>
      <c r="E61" t="s">
        <v>49</v>
      </c>
    </row>
    <row r="62" spans="2:5">
      <c r="B62" s="106" t="s">
        <v>3869</v>
      </c>
      <c r="C62" s="101" t="s">
        <v>3913</v>
      </c>
      <c r="D62" s="116" t="s">
        <v>3914</v>
      </c>
      <c r="E62" t="s">
        <v>3915</v>
      </c>
    </row>
    <row r="63" spans="2:5">
      <c r="B63" s="106" t="s">
        <v>3869</v>
      </c>
      <c r="C63" s="101" t="s">
        <v>3916</v>
      </c>
      <c r="D63" s="116" t="s">
        <v>3917</v>
      </c>
      <c r="E63" t="s">
        <v>3915</v>
      </c>
    </row>
    <row r="64" spans="2:5">
      <c r="B64" s="106" t="s">
        <v>3869</v>
      </c>
      <c r="C64" s="101" t="s">
        <v>3918</v>
      </c>
      <c r="D64" s="116" t="s">
        <v>3919</v>
      </c>
      <c r="E64" t="s">
        <v>3915</v>
      </c>
    </row>
    <row r="65" spans="2:5">
      <c r="B65" s="106" t="s">
        <v>3869</v>
      </c>
      <c r="C65" s="101" t="s">
        <v>3920</v>
      </c>
      <c r="D65" s="116" t="s">
        <v>3921</v>
      </c>
      <c r="E65" t="s">
        <v>3915</v>
      </c>
    </row>
    <row r="66" spans="2:5">
      <c r="B66" s="106" t="s">
        <v>3869</v>
      </c>
      <c r="C66" s="101" t="s">
        <v>3922</v>
      </c>
      <c r="D66" s="116" t="s">
        <v>3923</v>
      </c>
      <c r="E66" t="s">
        <v>53</v>
      </c>
    </row>
    <row r="67" spans="2:5">
      <c r="B67" s="106" t="s">
        <v>3869</v>
      </c>
      <c r="C67" s="101" t="s">
        <v>3924</v>
      </c>
      <c r="D67" s="116" t="s">
        <v>3925</v>
      </c>
      <c r="E67" t="s">
        <v>53</v>
      </c>
    </row>
    <row r="68" spans="2:5" ht="15.75" customHeight="1">
      <c r="B68" s="106"/>
      <c r="C68" s="102"/>
      <c r="D68" s="116" t="s">
        <v>3926</v>
      </c>
      <c r="E68" t="s">
        <v>53</v>
      </c>
    </row>
    <row r="69" spans="2:5" ht="15.75" customHeight="1">
      <c r="B69" s="295"/>
      <c r="C69" s="296"/>
      <c r="D69" s="297" t="s">
        <v>3927</v>
      </c>
      <c r="E69" t="s">
        <v>3928</v>
      </c>
    </row>
    <row r="70" spans="2:5" ht="15.75" customHeight="1">
      <c r="B70" s="295"/>
      <c r="C70" s="296"/>
      <c r="D70" s="297" t="s">
        <v>3929</v>
      </c>
      <c r="E70" t="s">
        <v>3928</v>
      </c>
    </row>
    <row r="71" spans="2:5" ht="15.75" customHeight="1">
      <c r="B71" s="295"/>
      <c r="C71" s="296"/>
      <c r="D71" s="297" t="s">
        <v>3930</v>
      </c>
      <c r="E71" t="s">
        <v>3928</v>
      </c>
    </row>
    <row r="72" spans="2:5" ht="15.75" customHeight="1">
      <c r="B72" s="295"/>
      <c r="C72" s="296"/>
      <c r="D72" s="297" t="s">
        <v>3931</v>
      </c>
      <c r="E72" t="s">
        <v>3928</v>
      </c>
    </row>
    <row r="73" spans="2:5" ht="15.75" customHeight="1">
      <c r="B73" s="295"/>
      <c r="C73" s="296"/>
      <c r="D73" s="297" t="s">
        <v>3932</v>
      </c>
      <c r="E73" t="s">
        <v>69</v>
      </c>
    </row>
    <row r="74" spans="2:5" ht="15.75" customHeight="1">
      <c r="B74" s="295"/>
      <c r="C74" s="296"/>
      <c r="D74" s="297" t="s">
        <v>3933</v>
      </c>
      <c r="E74" t="s">
        <v>69</v>
      </c>
    </row>
    <row r="75" spans="2:5" ht="15.75" customHeight="1">
      <c r="B75" s="295"/>
      <c r="C75" s="296"/>
      <c r="D75" s="297" t="s">
        <v>3934</v>
      </c>
      <c r="E75" t="s">
        <v>75</v>
      </c>
    </row>
    <row r="76" spans="2:5" ht="15.75" customHeight="1">
      <c r="B76" s="295"/>
      <c r="C76" s="296"/>
      <c r="D76" s="297" t="s">
        <v>3935</v>
      </c>
      <c r="E76" t="s">
        <v>75</v>
      </c>
    </row>
    <row r="77" spans="2:5" ht="15.75" customHeight="1">
      <c r="B77" s="295"/>
      <c r="C77" s="296"/>
      <c r="D77" s="297" t="s">
        <v>3936</v>
      </c>
      <c r="E77" t="s">
        <v>75</v>
      </c>
    </row>
    <row r="78" spans="2:5" ht="15.75" customHeight="1">
      <c r="B78" s="295"/>
      <c r="C78" s="296"/>
      <c r="D78" s="297" t="s">
        <v>3937</v>
      </c>
      <c r="E78" t="s">
        <v>3938</v>
      </c>
    </row>
    <row r="79" spans="2:5" ht="15.75" customHeight="1">
      <c r="B79" s="295"/>
      <c r="C79" s="296"/>
      <c r="D79" s="297" t="s">
        <v>4</v>
      </c>
      <c r="E79" t="s">
        <v>3938</v>
      </c>
    </row>
    <row r="80" spans="2:5" ht="15.75" customHeight="1">
      <c r="B80" s="295"/>
      <c r="C80" s="296"/>
      <c r="D80" s="297" t="s">
        <v>3939</v>
      </c>
      <c r="E80" t="s">
        <v>3938</v>
      </c>
    </row>
    <row r="81" spans="2:5" ht="15.75" customHeight="1">
      <c r="B81" s="295"/>
      <c r="C81" s="296"/>
      <c r="D81" s="297" t="s">
        <v>3940</v>
      </c>
      <c r="E81" t="s">
        <v>3938</v>
      </c>
    </row>
    <row r="82" spans="2:5" ht="15.75" customHeight="1">
      <c r="B82" s="295"/>
      <c r="C82" s="296"/>
      <c r="D82" s="297" t="s">
        <v>3941</v>
      </c>
      <c r="E82" t="s">
        <v>3942</v>
      </c>
    </row>
    <row r="83" spans="2:5" ht="15.75" customHeight="1">
      <c r="B83" s="295"/>
      <c r="C83" s="296"/>
      <c r="D83" s="297" t="s">
        <v>3943</v>
      </c>
      <c r="E83" t="s">
        <v>3942</v>
      </c>
    </row>
    <row r="84" spans="2:5" ht="15.75" customHeight="1">
      <c r="B84" s="295"/>
      <c r="C84" s="296"/>
      <c r="D84" s="297" t="s">
        <v>3944</v>
      </c>
      <c r="E84" t="s">
        <v>3945</v>
      </c>
    </row>
    <row r="85" spans="2:5" ht="15.75" customHeight="1">
      <c r="B85" s="295"/>
      <c r="C85" s="296"/>
      <c r="D85" s="297" t="s">
        <v>62</v>
      </c>
      <c r="E85" t="s">
        <v>3945</v>
      </c>
    </row>
    <row r="86" spans="2:5" ht="15.75" customHeight="1">
      <c r="B86" s="295"/>
      <c r="C86" s="296"/>
      <c r="D86" s="297" t="s">
        <v>19</v>
      </c>
      <c r="E86" t="s">
        <v>3945</v>
      </c>
    </row>
    <row r="87" spans="2:5" ht="15.75" customHeight="1">
      <c r="B87" s="295"/>
      <c r="C87" s="296"/>
      <c r="D87" s="297" t="s">
        <v>3946</v>
      </c>
      <c r="E87" t="s">
        <v>59</v>
      </c>
    </row>
    <row r="88" spans="2:5" ht="15.75" customHeight="1">
      <c r="B88" s="295"/>
      <c r="C88" s="296"/>
      <c r="D88" s="297" t="s">
        <v>3947</v>
      </c>
      <c r="E88" t="s">
        <v>59</v>
      </c>
    </row>
    <row r="89" spans="2:5" ht="15.75" customHeight="1">
      <c r="B89" s="295"/>
      <c r="C89" s="296"/>
      <c r="D89" s="297" t="s">
        <v>3948</v>
      </c>
      <c r="E89" t="s">
        <v>59</v>
      </c>
    </row>
    <row r="90" spans="2:5" ht="15.75" customHeight="1">
      <c r="B90" s="295"/>
      <c r="C90" s="296"/>
      <c r="D90" s="297" t="s">
        <v>111</v>
      </c>
      <c r="E90" t="s">
        <v>59</v>
      </c>
    </row>
    <row r="91" spans="2:5" ht="15.75" customHeight="1">
      <c r="B91" s="295"/>
      <c r="C91" s="296"/>
      <c r="D91" s="297" t="s">
        <v>3949</v>
      </c>
      <c r="E91" t="s">
        <v>3950</v>
      </c>
    </row>
    <row r="92" spans="2:5" ht="15.75" customHeight="1">
      <c r="B92" s="295"/>
      <c r="C92" s="296"/>
      <c r="D92" s="297" t="s">
        <v>3951</v>
      </c>
      <c r="E92" t="s">
        <v>3950</v>
      </c>
    </row>
    <row r="93" spans="2:5" ht="15.75" customHeight="1">
      <c r="B93" s="295"/>
      <c r="C93" s="296"/>
      <c r="D93" s="297" t="s">
        <v>3952</v>
      </c>
      <c r="E93" t="s">
        <v>3950</v>
      </c>
    </row>
    <row r="94" spans="2:5" ht="15.75" customHeight="1">
      <c r="B94" s="295"/>
      <c r="C94" s="296"/>
      <c r="D94" s="297" t="s">
        <v>3953</v>
      </c>
      <c r="E94" t="s">
        <v>3950</v>
      </c>
    </row>
    <row r="95" spans="2:5">
      <c r="B95" s="295"/>
      <c r="C95" s="296"/>
      <c r="D95" s="297" t="s">
        <v>3954</v>
      </c>
      <c r="E95" t="s">
        <v>3955</v>
      </c>
    </row>
    <row r="96" spans="2:5">
      <c r="B96" s="295"/>
      <c r="C96" s="296"/>
      <c r="D96" s="297"/>
    </row>
    <row r="97" spans="2:4" ht="15.75" thickBot="1">
      <c r="B97" s="108"/>
      <c r="C97" s="117"/>
      <c r="D97" s="109"/>
    </row>
    <row r="99" spans="2:4" ht="15.75" thickBot="1"/>
    <row r="100" spans="2:4">
      <c r="B100" s="104" t="s">
        <v>3956</v>
      </c>
      <c r="C100" s="114" t="s">
        <v>1516</v>
      </c>
      <c r="D100" s="115" t="str">
        <f>+E37</f>
        <v>Dirección de Comunicaciones</v>
      </c>
    </row>
    <row r="101" spans="2:4">
      <c r="B101" s="106" t="s">
        <v>3956</v>
      </c>
      <c r="C101" s="101" t="s">
        <v>3957</v>
      </c>
      <c r="D101" s="116" t="str">
        <f>+E40</f>
        <v>Dirección Jurídica</v>
      </c>
    </row>
    <row r="102" spans="2:4">
      <c r="B102" s="106" t="s">
        <v>3956</v>
      </c>
      <c r="C102" s="101" t="s">
        <v>1355</v>
      </c>
      <c r="D102" s="116" t="str">
        <f>+E42</f>
        <v>Oficina Acceso a la Información</v>
      </c>
    </row>
    <row r="103" spans="2:4">
      <c r="B103" s="106" t="s">
        <v>3956</v>
      </c>
      <c r="C103" s="101" t="s">
        <v>1239</v>
      </c>
      <c r="D103" s="116" t="str">
        <f>+E43</f>
        <v>Dirección Recursos Humanos</v>
      </c>
    </row>
    <row r="104" spans="2:4">
      <c r="B104" s="106" t="s">
        <v>3956</v>
      </c>
      <c r="C104" s="101" t="s">
        <v>3958</v>
      </c>
      <c r="D104" s="116" t="str">
        <f>+E49</f>
        <v>Dirección de Fiscalización y Control</v>
      </c>
    </row>
    <row r="105" spans="2:4">
      <c r="B105" s="106" t="s">
        <v>3956</v>
      </c>
      <c r="C105" s="101" t="s">
        <v>1898</v>
      </c>
      <c r="D105" s="116" t="str">
        <f>+E50</f>
        <v>Dirección Planificación y Desarrollo</v>
      </c>
    </row>
    <row r="106" spans="2:4">
      <c r="B106" s="106" t="s">
        <v>3956</v>
      </c>
      <c r="C106" s="101" t="s">
        <v>1805</v>
      </c>
      <c r="D106" s="116" t="str">
        <f>+E55</f>
        <v>Dirección Administrativa</v>
      </c>
    </row>
    <row r="107" spans="2:4">
      <c r="B107" s="106" t="s">
        <v>3956</v>
      </c>
      <c r="C107" s="101" t="s">
        <v>3959</v>
      </c>
      <c r="D107" s="116" t="str">
        <f>+E62</f>
        <v>Dirección de Tecnologías de la Información y Comunicación</v>
      </c>
    </row>
    <row r="108" spans="2:4">
      <c r="B108" s="106" t="s">
        <v>3956</v>
      </c>
      <c r="C108" s="101" t="s">
        <v>1483</v>
      </c>
      <c r="D108" s="116" t="str">
        <f>+E66</f>
        <v>Dirección Financiera</v>
      </c>
    </row>
    <row r="109" spans="2:4">
      <c r="B109" s="106" t="s">
        <v>3956</v>
      </c>
      <c r="C109" s="101" t="s">
        <v>3960</v>
      </c>
      <c r="D109" s="116" t="str">
        <f>+E69</f>
        <v>Dirección Emergencias Médicas</v>
      </c>
    </row>
    <row r="110" spans="2:4">
      <c r="B110" s="106" t="s">
        <v>3956</v>
      </c>
      <c r="C110" s="101" t="s">
        <v>498</v>
      </c>
      <c r="D110" s="116" t="str">
        <f>+E73</f>
        <v>Dirección Medicamentos e Insumos</v>
      </c>
    </row>
    <row r="111" spans="2:4">
      <c r="B111" s="106" t="s">
        <v>3956</v>
      </c>
      <c r="C111" s="101" t="s">
        <v>1627</v>
      </c>
      <c r="D111" s="116" t="str">
        <f>+E76</f>
        <v>Dirección Gestión de la Información</v>
      </c>
    </row>
    <row r="112" spans="2:4">
      <c r="B112" s="106" t="s">
        <v>3956</v>
      </c>
      <c r="C112" s="101" t="s">
        <v>3961</v>
      </c>
      <c r="D112" s="116" t="str">
        <f>+E78</f>
        <v>Dirección Gestión de Calidad en los Servicios de Salud</v>
      </c>
    </row>
    <row r="113" spans="2:4">
      <c r="B113" s="106" t="s">
        <v>3956</v>
      </c>
      <c r="C113" s="101" t="s">
        <v>1924</v>
      </c>
      <c r="D113" s="116" t="str">
        <f>+E82</f>
        <v xml:space="preserve">Dirección Materno, Infantil y Adolescentes </v>
      </c>
    </row>
    <row r="114" spans="2:4">
      <c r="B114" s="106" t="s">
        <v>3956</v>
      </c>
      <c r="C114" s="101" t="s">
        <v>1813</v>
      </c>
      <c r="D114" s="116" t="str">
        <f>+E84</f>
        <v xml:space="preserve">Dirección de Asistencia a la Red de Servicios de Salud </v>
      </c>
    </row>
    <row r="115" spans="2:4">
      <c r="B115" s="106" t="s">
        <v>3956</v>
      </c>
      <c r="C115" s="101" t="s">
        <v>3962</v>
      </c>
      <c r="D115" s="116" t="str">
        <f>+E87</f>
        <v>Dirección Centros Hospitalarios</v>
      </c>
    </row>
    <row r="116" spans="2:4">
      <c r="B116" s="106" t="s">
        <v>3956</v>
      </c>
      <c r="C116" s="101" t="s">
        <v>504</v>
      </c>
      <c r="D116" s="116" t="str">
        <f>+E91</f>
        <v>Dirección Primer Nivel de Atención</v>
      </c>
    </row>
    <row r="117" spans="2:4">
      <c r="B117" s="106"/>
      <c r="C117" s="101" t="s">
        <v>1370</v>
      </c>
      <c r="D117" s="116" t="str">
        <f>+E95</f>
        <v>Seguridad</v>
      </c>
    </row>
    <row r="118" spans="2:4">
      <c r="B118" s="106"/>
      <c r="C118" s="101"/>
      <c r="D118" s="116"/>
    </row>
    <row r="119" spans="2:4">
      <c r="B119" s="106"/>
      <c r="C119" s="102"/>
      <c r="D119" s="107"/>
    </row>
    <row r="120" spans="2:4" ht="15.75" thickBot="1">
      <c r="B120" s="108"/>
      <c r="C120" s="117"/>
      <c r="D120" s="109"/>
    </row>
    <row r="123" spans="2:4">
      <c r="B123" s="102" t="s">
        <v>3963</v>
      </c>
      <c r="C123" s="102"/>
      <c r="D123" s="102"/>
    </row>
    <row r="124" spans="2:4">
      <c r="B124" s="102"/>
      <c r="C124" s="102"/>
      <c r="D124" s="102"/>
    </row>
    <row r="125" spans="2:4">
      <c r="B125" s="102"/>
      <c r="C125" s="102"/>
      <c r="D125" s="102"/>
    </row>
    <row r="127" spans="2:4">
      <c r="B127" s="102" t="s">
        <v>3858</v>
      </c>
      <c r="C127" s="101" t="s">
        <v>1355</v>
      </c>
      <c r="D127" s="101" t="s">
        <v>3964</v>
      </c>
    </row>
    <row r="128" spans="2:4">
      <c r="B128" s="102" t="s">
        <v>3858</v>
      </c>
      <c r="C128" s="101" t="s">
        <v>3965</v>
      </c>
      <c r="D128" s="101" t="s">
        <v>3966</v>
      </c>
    </row>
    <row r="129" spans="1:13">
      <c r="B129" s="102"/>
      <c r="C129" s="102"/>
      <c r="D129" s="102"/>
    </row>
    <row r="130" spans="1:13">
      <c r="B130" s="102"/>
      <c r="C130" s="102"/>
      <c r="D130" s="102"/>
    </row>
    <row r="135" spans="1:13" ht="15.75" thickBot="1"/>
    <row r="136" spans="1:13" ht="15.75" thickBot="1">
      <c r="B136" s="138" t="s">
        <v>3818</v>
      </c>
      <c r="C136" s="139"/>
      <c r="D136" s="140"/>
      <c r="E136" s="140"/>
    </row>
    <row r="137" spans="1:13">
      <c r="A137" t="s">
        <v>3812</v>
      </c>
      <c r="B137" s="110" t="s">
        <v>3967</v>
      </c>
      <c r="C137" s="110" t="s">
        <v>3968</v>
      </c>
      <c r="D137" s="110" t="s">
        <v>3969</v>
      </c>
      <c r="E137" s="110">
        <v>1</v>
      </c>
    </row>
    <row r="138" spans="1:13">
      <c r="B138" s="102" t="s">
        <v>3850</v>
      </c>
      <c r="C138" s="102" t="s">
        <v>3970</v>
      </c>
      <c r="D138" s="102" t="s">
        <v>3971</v>
      </c>
      <c r="E138" s="102">
        <v>2</v>
      </c>
    </row>
    <row r="139" spans="1:13">
      <c r="B139" s="102" t="s">
        <v>3853</v>
      </c>
      <c r="C139" s="102" t="s">
        <v>3854</v>
      </c>
      <c r="D139" s="102" t="s">
        <v>3972</v>
      </c>
      <c r="E139" s="102">
        <v>3</v>
      </c>
    </row>
    <row r="140" spans="1:13">
      <c r="B140" s="102" t="s">
        <v>430</v>
      </c>
      <c r="C140" s="102" t="s">
        <v>3973</v>
      </c>
      <c r="D140" s="102" t="s">
        <v>3974</v>
      </c>
      <c r="E140" s="102">
        <v>4</v>
      </c>
    </row>
    <row r="141" spans="1:13">
      <c r="B141" s="102" t="s">
        <v>3857</v>
      </c>
      <c r="C141" s="102" t="s">
        <v>3975</v>
      </c>
      <c r="D141" s="102" t="s">
        <v>3976</v>
      </c>
      <c r="E141" s="102">
        <v>5</v>
      </c>
    </row>
    <row r="143" spans="1:13" ht="15.75" thickBot="1"/>
    <row r="144" spans="1:13" ht="15.75" thickBot="1">
      <c r="B144" s="137" t="s">
        <v>3977</v>
      </c>
      <c r="C144" s="103"/>
      <c r="D144" s="103"/>
      <c r="E144" s="137" t="s">
        <v>3854</v>
      </c>
      <c r="F144" s="103"/>
      <c r="I144" s="103"/>
      <c r="L144" s="103"/>
      <c r="M144" s="103"/>
    </row>
    <row r="145" spans="1:6">
      <c r="A145" t="s">
        <v>3812</v>
      </c>
      <c r="B145" s="110" t="s">
        <v>3978</v>
      </c>
      <c r="C145">
        <v>1</v>
      </c>
      <c r="D145" t="s">
        <v>3812</v>
      </c>
      <c r="E145" s="110" t="s">
        <v>3979</v>
      </c>
      <c r="F145">
        <v>1</v>
      </c>
    </row>
    <row r="146" spans="1:6">
      <c r="B146" s="102" t="s">
        <v>3980</v>
      </c>
      <c r="C146">
        <v>2</v>
      </c>
      <c r="E146" s="102" t="s">
        <v>3981</v>
      </c>
      <c r="F146">
        <v>2</v>
      </c>
    </row>
    <row r="147" spans="1:6">
      <c r="B147" s="102" t="s">
        <v>3982</v>
      </c>
      <c r="C147">
        <v>3</v>
      </c>
      <c r="E147" s="102" t="s">
        <v>3983</v>
      </c>
      <c r="F147">
        <v>3</v>
      </c>
    </row>
    <row r="148" spans="1:6">
      <c r="B148" s="102" t="s">
        <v>3984</v>
      </c>
      <c r="C148">
        <v>4</v>
      </c>
      <c r="E148" s="102" t="s">
        <v>3985</v>
      </c>
      <c r="F148">
        <v>4</v>
      </c>
    </row>
    <row r="149" spans="1:6">
      <c r="B149" s="102" t="s">
        <v>3986</v>
      </c>
      <c r="C149">
        <v>5</v>
      </c>
      <c r="E149" s="102" t="s">
        <v>3987</v>
      </c>
      <c r="F149">
        <v>5</v>
      </c>
    </row>
    <row r="150" spans="1:6">
      <c r="B150" s="102" t="s">
        <v>3988</v>
      </c>
      <c r="C150">
        <v>6</v>
      </c>
      <c r="E150" s="102" t="s">
        <v>3989</v>
      </c>
      <c r="F150">
        <v>6</v>
      </c>
    </row>
    <row r="151" spans="1:6">
      <c r="B151" s="102" t="s">
        <v>3990</v>
      </c>
      <c r="C151">
        <v>7</v>
      </c>
      <c r="E151" s="102" t="s">
        <v>3991</v>
      </c>
      <c r="F151">
        <v>7</v>
      </c>
    </row>
    <row r="152" spans="1:6">
      <c r="B152" s="102" t="s">
        <v>3992</v>
      </c>
      <c r="C152">
        <v>8</v>
      </c>
      <c r="E152" s="102" t="s">
        <v>3993</v>
      </c>
      <c r="F152">
        <v>8</v>
      </c>
    </row>
    <row r="153" spans="1:6">
      <c r="B153" s="102" t="s">
        <v>3994</v>
      </c>
      <c r="C153">
        <v>9</v>
      </c>
      <c r="E153" s="102" t="s">
        <v>3995</v>
      </c>
      <c r="F153">
        <v>9</v>
      </c>
    </row>
    <row r="154" spans="1:6">
      <c r="B154" s="102" t="s">
        <v>3996</v>
      </c>
      <c r="C154">
        <v>10</v>
      </c>
      <c r="E154" s="102" t="s">
        <v>3997</v>
      </c>
      <c r="F154">
        <v>10</v>
      </c>
    </row>
    <row r="155" spans="1:6">
      <c r="B155" s="102" t="s">
        <v>3998</v>
      </c>
      <c r="C155">
        <v>11</v>
      </c>
      <c r="E155" s="102" t="s">
        <v>3999</v>
      </c>
      <c r="F155">
        <v>11</v>
      </c>
    </row>
    <row r="156" spans="1:6">
      <c r="B156" s="102" t="s">
        <v>4000</v>
      </c>
      <c r="C156">
        <v>12</v>
      </c>
      <c r="E156" s="102" t="s">
        <v>4001</v>
      </c>
      <c r="F156">
        <v>12</v>
      </c>
    </row>
    <row r="157" spans="1:6">
      <c r="B157" s="102" t="s">
        <v>4002</v>
      </c>
      <c r="C157">
        <v>13</v>
      </c>
      <c r="E157" s="102" t="s">
        <v>4003</v>
      </c>
      <c r="F157">
        <v>13</v>
      </c>
    </row>
    <row r="158" spans="1:6">
      <c r="B158" s="102" t="s">
        <v>4004</v>
      </c>
      <c r="C158">
        <v>14</v>
      </c>
      <c r="E158" s="102" t="s">
        <v>4005</v>
      </c>
      <c r="F158">
        <v>14</v>
      </c>
    </row>
    <row r="159" spans="1:6">
      <c r="B159" s="102" t="s">
        <v>27</v>
      </c>
      <c r="C159">
        <v>15</v>
      </c>
      <c r="E159" s="102" t="s">
        <v>4006</v>
      </c>
      <c r="F159">
        <v>15</v>
      </c>
    </row>
    <row r="160" spans="1:6">
      <c r="B160" s="102" t="s">
        <v>4007</v>
      </c>
      <c r="C160">
        <v>16</v>
      </c>
      <c r="E160" s="102"/>
    </row>
    <row r="161" spans="2:8">
      <c r="B161" s="102" t="s">
        <v>4008</v>
      </c>
      <c r="C161">
        <v>17</v>
      </c>
      <c r="E161" s="102"/>
    </row>
    <row r="162" spans="2:8" ht="15.75" thickBot="1">
      <c r="B162" s="102" t="s">
        <v>4009</v>
      </c>
      <c r="C162">
        <v>18</v>
      </c>
    </row>
    <row r="163" spans="2:8">
      <c r="B163" s="102" t="s">
        <v>4010</v>
      </c>
      <c r="C163">
        <v>19</v>
      </c>
      <c r="D163" s="103"/>
      <c r="E163" s="141" t="s">
        <v>3968</v>
      </c>
    </row>
    <row r="164" spans="2:8">
      <c r="B164" s="102" t="s">
        <v>4011</v>
      </c>
      <c r="C164">
        <v>20</v>
      </c>
      <c r="D164" t="s">
        <v>3812</v>
      </c>
      <c r="E164" s="102" t="s">
        <v>4012</v>
      </c>
      <c r="F164">
        <v>1</v>
      </c>
    </row>
    <row r="165" spans="2:8">
      <c r="B165" s="102" t="s">
        <v>4013</v>
      </c>
      <c r="C165">
        <v>21</v>
      </c>
      <c r="E165" s="102"/>
    </row>
    <row r="166" spans="2:8">
      <c r="B166" s="102" t="s">
        <v>4014</v>
      </c>
      <c r="C166">
        <v>22</v>
      </c>
      <c r="E166" s="102"/>
    </row>
    <row r="167" spans="2:8">
      <c r="B167" s="102" t="s">
        <v>4015</v>
      </c>
      <c r="C167">
        <v>23</v>
      </c>
    </row>
    <row r="168" spans="2:8" ht="15.75" thickBot="1">
      <c r="B168" s="102" t="s">
        <v>4016</v>
      </c>
      <c r="C168">
        <v>24</v>
      </c>
    </row>
    <row r="169" spans="2:8" ht="15.75" thickBot="1">
      <c r="B169" s="102" t="s">
        <v>4017</v>
      </c>
      <c r="C169">
        <v>25</v>
      </c>
      <c r="D169" s="103"/>
      <c r="G169" s="137" t="s">
        <v>3970</v>
      </c>
    </row>
    <row r="170" spans="2:8">
      <c r="B170" s="102" t="s">
        <v>4018</v>
      </c>
      <c r="C170">
        <v>26</v>
      </c>
      <c r="D170" t="s">
        <v>3812</v>
      </c>
      <c r="G170" s="110" t="s">
        <v>4019</v>
      </c>
      <c r="H170">
        <v>1</v>
      </c>
    </row>
    <row r="171" spans="2:8">
      <c r="B171" s="102"/>
      <c r="G171" s="102" t="s">
        <v>4020</v>
      </c>
      <c r="H171">
        <v>2</v>
      </c>
    </row>
    <row r="172" spans="2:8">
      <c r="B172" s="102"/>
      <c r="G172" s="102" t="s">
        <v>4021</v>
      </c>
      <c r="H172">
        <v>3</v>
      </c>
    </row>
    <row r="173" spans="2:8">
      <c r="B173" s="102"/>
      <c r="G173" s="102" t="s">
        <v>3980</v>
      </c>
      <c r="H173">
        <v>4</v>
      </c>
    </row>
    <row r="174" spans="2:8">
      <c r="G174" s="102" t="s">
        <v>4022</v>
      </c>
      <c r="H174">
        <v>5</v>
      </c>
    </row>
    <row r="175" spans="2:8">
      <c r="G175" s="102" t="s">
        <v>4023</v>
      </c>
      <c r="H175">
        <v>6</v>
      </c>
    </row>
    <row r="176" spans="2:8">
      <c r="G176" s="199" t="s">
        <v>4024</v>
      </c>
      <c r="H176">
        <v>7</v>
      </c>
    </row>
    <row r="177" spans="2:8" ht="15.75" thickBot="1">
      <c r="G177" s="199" t="s">
        <v>4025</v>
      </c>
      <c r="H177">
        <v>8</v>
      </c>
    </row>
    <row r="178" spans="2:8" ht="15.75" thickBot="1">
      <c r="D178" s="103"/>
      <c r="E178" s="137" t="s">
        <v>3975</v>
      </c>
      <c r="G178" s="199" t="s">
        <v>4026</v>
      </c>
      <c r="H178">
        <v>9</v>
      </c>
    </row>
    <row r="179" spans="2:8">
      <c r="D179" t="s">
        <v>3812</v>
      </c>
      <c r="E179" s="110" t="s">
        <v>4027</v>
      </c>
      <c r="F179">
        <v>1</v>
      </c>
      <c r="G179" s="199" t="s">
        <v>3995</v>
      </c>
      <c r="H179">
        <v>10</v>
      </c>
    </row>
    <row r="180" spans="2:8">
      <c r="E180" s="102" t="s">
        <v>4028</v>
      </c>
      <c r="F180">
        <v>2</v>
      </c>
      <c r="G180" s="199" t="s">
        <v>4029</v>
      </c>
      <c r="H180">
        <v>11</v>
      </c>
    </row>
    <row r="181" spans="2:8">
      <c r="E181" s="102"/>
      <c r="G181" s="199" t="s">
        <v>4030</v>
      </c>
      <c r="H181">
        <v>12</v>
      </c>
    </row>
    <row r="186" spans="2:8" ht="15.75" thickBot="1"/>
    <row r="187" spans="2:8" ht="15.75" thickBot="1">
      <c r="B187" s="137" t="s">
        <v>4031</v>
      </c>
    </row>
    <row r="188" spans="2:8">
      <c r="B188" s="136" t="s">
        <v>497</v>
      </c>
      <c r="C188">
        <v>1</v>
      </c>
    </row>
    <row r="189" spans="2:8">
      <c r="B189" s="135" t="s">
        <v>496</v>
      </c>
      <c r="C189">
        <v>2</v>
      </c>
    </row>
    <row r="190" spans="2:8">
      <c r="B190" s="135" t="s">
        <v>528</v>
      </c>
      <c r="C190">
        <v>3</v>
      </c>
    </row>
    <row r="191" spans="2:8">
      <c r="B191" s="135" t="s">
        <v>610</v>
      </c>
      <c r="C191">
        <v>4</v>
      </c>
    </row>
    <row r="192" spans="2:8">
      <c r="B192" s="135" t="s">
        <v>735</v>
      </c>
      <c r="C192">
        <v>5</v>
      </c>
    </row>
    <row r="193" spans="2:3">
      <c r="B193" s="135" t="s">
        <v>4032</v>
      </c>
      <c r="C193">
        <v>6</v>
      </c>
    </row>
    <row r="194" spans="2:3">
      <c r="B194" s="135" t="s">
        <v>1057</v>
      </c>
      <c r="C194">
        <v>7</v>
      </c>
    </row>
    <row r="195" spans="2:3">
      <c r="B195" s="135" t="s">
        <v>1767</v>
      </c>
      <c r="C195">
        <v>8</v>
      </c>
    </row>
    <row r="196" spans="2:3">
      <c r="B196" s="135" t="s">
        <v>4033</v>
      </c>
      <c r="C196">
        <v>9</v>
      </c>
    </row>
    <row r="197" spans="2:3">
      <c r="B197" s="135" t="s">
        <v>513</v>
      </c>
      <c r="C197">
        <v>10</v>
      </c>
    </row>
    <row r="198" spans="2:3">
      <c r="B198" s="135" t="s">
        <v>518</v>
      </c>
      <c r="C198">
        <v>11</v>
      </c>
    </row>
    <row r="199" spans="2:3">
      <c r="B199" s="135" t="s">
        <v>772</v>
      </c>
      <c r="C199">
        <v>12</v>
      </c>
    </row>
    <row r="200" spans="2:3">
      <c r="B200" s="135" t="s">
        <v>1401</v>
      </c>
      <c r="C200">
        <v>13</v>
      </c>
    </row>
    <row r="201" spans="2:3">
      <c r="B201" s="135" t="s">
        <v>4034</v>
      </c>
      <c r="C201">
        <v>14</v>
      </c>
    </row>
    <row r="202" spans="2:3">
      <c r="B202" s="135" t="s">
        <v>1535</v>
      </c>
      <c r="C202">
        <v>15</v>
      </c>
    </row>
    <row r="203" spans="2:3">
      <c r="B203" s="135" t="s">
        <v>592</v>
      </c>
      <c r="C203">
        <v>16</v>
      </c>
    </row>
    <row r="204" spans="2:3">
      <c r="B204" s="135" t="s">
        <v>674</v>
      </c>
      <c r="C204">
        <v>17</v>
      </c>
    </row>
    <row r="205" spans="2:3">
      <c r="B205" s="135" t="s">
        <v>741</v>
      </c>
      <c r="C205">
        <v>18</v>
      </c>
    </row>
    <row r="206" spans="2:3">
      <c r="B206" s="135" t="s">
        <v>507</v>
      </c>
      <c r="C206">
        <v>19</v>
      </c>
    </row>
    <row r="207" spans="2:3">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57C481-5292-4DD4-BCF0-B3AAED839053}">
  <ds:schemaRefs>
    <ds:schemaRef ds:uri="http://schemas.openxmlformats.org/package/2006/metadata/core-properties"/>
    <ds:schemaRef ds:uri="http://www.w3.org/XML/1998/namespace"/>
    <ds:schemaRef ds:uri="http://purl.org/dc/terms/"/>
    <ds:schemaRef ds:uri="http://schemas.microsoft.com/office/2006/documentManagement/types"/>
    <ds:schemaRef ds:uri="http://schemas.microsoft.com/office/2006/metadata/properties"/>
    <ds:schemaRef ds:uri="828201a5-4980-454b-b68f-b51c618fd3e5"/>
    <ds:schemaRef ds:uri="http://purl.org/dc/elements/1.1/"/>
    <ds:schemaRef ds:uri="http://schemas.microsoft.com/office/infopath/2007/PartnerControls"/>
    <ds:schemaRef ds:uri="009d42a5-c66e-4786-b0bb-1ca405917402"/>
    <ds:schemaRef ds:uri="http://schemas.microsoft.com/sharepoint/v3"/>
    <ds:schemaRef ds:uri="http://purl.org/dc/dcmitype/"/>
  </ds:schemaRefs>
</ds:datastoreItem>
</file>

<file path=customXml/itemProps2.xml><?xml version="1.0" encoding="utf-8"?>
<ds:datastoreItem xmlns:ds="http://schemas.openxmlformats.org/officeDocument/2006/customXml" ds:itemID="{4CBAB2C9-4140-4C04-9067-8CA73CEAD7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86CB73-5741-4F43-BE8B-D2BD53E93B9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125</vt:i4>
      </vt:variant>
    </vt:vector>
  </HeadingPairs>
  <TitlesOfParts>
    <vt:vector size="141" baseType="lpstr">
      <vt:lpstr>Resumen</vt:lpstr>
      <vt:lpstr>Formulario PPGR1</vt:lpstr>
      <vt:lpstr>Formulario PPGR2</vt:lpstr>
      <vt:lpstr>Formulario PPGR3</vt:lpstr>
      <vt:lpstr>Formulario PPGR4</vt:lpstr>
      <vt:lpstr>Hoja1</vt:lpstr>
      <vt:lpstr>Formulario PPGR5</vt:lpstr>
      <vt:lpstr>Formulario PPGR6</vt:lpstr>
      <vt:lpstr>Formulario PPGR7</vt:lpstr>
      <vt:lpstr>Formulario PPGR8</vt:lpstr>
      <vt:lpstr>Tablero Indicadores POA</vt:lpstr>
      <vt:lpstr>Prov</vt:lpstr>
      <vt:lpstr>Insumos</vt:lpstr>
      <vt:lpstr>LSIns</vt:lpstr>
      <vt:lpstr>Obj</vt:lpstr>
      <vt:lpstr>Catalogo</vt:lpstr>
      <vt:lpstr>'Formulario PPGR1'!Área_de_impresión</vt:lpstr>
      <vt:lpstr>Azua</vt:lpstr>
      <vt:lpstr>Bahoruco</vt:lpstr>
      <vt:lpstr>Barahona</vt:lpstr>
      <vt:lpstr>CodigoActividad</vt:lpstr>
      <vt:lpstr>Dajabon</vt:lpstr>
      <vt:lpstr>Dajabón</vt:lpstr>
      <vt:lpstr>Distrito_Nacional</vt:lpstr>
      <vt:lpstr>Duarte</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Ls_Estructura</vt:lpstr>
      <vt:lpstr>Ls_GerenciasSRS</vt:lpstr>
      <vt:lpstr>Ls_LinesEstategica</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residetecnologia@hotmail.com</cp:lastModifiedBy>
  <cp:revision/>
  <dcterms:created xsi:type="dcterms:W3CDTF">2010-07-12T13:23:52Z</dcterms:created>
  <dcterms:modified xsi:type="dcterms:W3CDTF">2025-09-25T17:05:24Z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