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 2026\02- Febrero\Excell\"/>
    </mc:Choice>
  </mc:AlternateContent>
  <xr:revisionPtr revIDLastSave="0" documentId="8_{9FE2F3B3-B175-47AB-8B1B-54EACDD30CC7}" xr6:coauthVersionLast="47" xr6:coauthVersionMax="47" xr10:uidLastSave="{00000000-0000-0000-0000-000000000000}"/>
  <bookViews>
    <workbookView xWindow="-120" yWindow="-120" windowWidth="20730" windowHeight="11160" tabRatio="599" activeTab="3" xr2:uid="{00000000-000D-0000-FFFF-FFFF00000000}"/>
  </bookViews>
  <sheets>
    <sheet name="FEBRERO 2026" sheetId="2" r:id="rId1"/>
    <sheet name="Hoja2" sheetId="5" state="hidden" r:id="rId2"/>
    <sheet name="Hoja1" sheetId="4" state="hidden" r:id="rId3"/>
    <sheet name="PERCIO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4" i="2" l="1"/>
  <c r="I22" i="2" l="1"/>
  <c r="AB22" i="2" s="1"/>
  <c r="I33" i="2" l="1"/>
  <c r="I43" i="2" l="1"/>
  <c r="Z203" i="3" l="1"/>
  <c r="I70" i="2" l="1"/>
  <c r="I61" i="2"/>
  <c r="AB61" i="2" s="1"/>
  <c r="I68" i="2"/>
  <c r="I198" i="2"/>
  <c r="AB198" i="2" s="1"/>
  <c r="I199" i="2"/>
  <c r="AB199" i="2" s="1"/>
  <c r="I200" i="2"/>
  <c r="AB200" i="2" s="1"/>
  <c r="I201" i="2"/>
  <c r="AB201" i="2" s="1"/>
  <c r="I55" i="2" l="1"/>
  <c r="AB55" i="2" s="1"/>
  <c r="I69" i="2"/>
  <c r="I79" i="2"/>
  <c r="I52" i="2" l="1"/>
  <c r="AB52" i="2" s="1"/>
  <c r="I29" i="2"/>
  <c r="AB29" i="2" s="1"/>
  <c r="I51" i="2"/>
  <c r="AB51" i="2" s="1"/>
  <c r="I76" i="2"/>
  <c r="I67" i="2"/>
  <c r="AB67" i="2" s="1"/>
  <c r="I66" i="2"/>
  <c r="AB66" i="2" s="1"/>
  <c r="AB74" i="2"/>
  <c r="I71" i="2"/>
  <c r="I50" i="2"/>
  <c r="AB50" i="2" s="1"/>
  <c r="AB79" i="2" l="1"/>
  <c r="AB76" i="2"/>
  <c r="I172" i="2"/>
  <c r="AB172" i="2" s="1"/>
  <c r="I46" i="2"/>
  <c r="AB46" i="2" s="1"/>
  <c r="I53" i="2"/>
  <c r="AB53" i="2" s="1"/>
  <c r="I77" i="2"/>
  <c r="AB77" i="2" s="1"/>
  <c r="I60" i="2" l="1"/>
  <c r="AB60" i="2" s="1"/>
  <c r="I155" i="2" l="1"/>
  <c r="I114" i="2" l="1"/>
  <c r="I59" i="2" l="1"/>
  <c r="AB59" i="2" s="1"/>
  <c r="I175" i="2"/>
  <c r="I115" i="2"/>
  <c r="I179" i="2"/>
  <c r="I178" i="2"/>
  <c r="Y318" i="3" l="1"/>
  <c r="AB202" i="2" l="1"/>
  <c r="I82" i="2"/>
  <c r="AB82" i="2" s="1"/>
  <c r="AB114" i="2" l="1"/>
  <c r="G318" i="3" l="1"/>
  <c r="H318" i="3"/>
  <c r="T318" i="3"/>
  <c r="U318" i="3"/>
  <c r="V318" i="3"/>
  <c r="W318" i="3"/>
  <c r="X318" i="3"/>
  <c r="U331" i="3" a="1"/>
  <c r="U331" i="3" s="1"/>
  <c r="I133" i="2" l="1"/>
  <c r="AB133" i="2" s="1"/>
  <c r="I177" i="2" l="1"/>
  <c r="AB177" i="2" s="1"/>
  <c r="I63" i="2"/>
  <c r="AB63" i="2" s="1"/>
  <c r="I128" i="2"/>
  <c r="AB128" i="2" s="1"/>
  <c r="I73" i="2" l="1"/>
  <c r="AB73" i="2" s="1"/>
  <c r="I56" i="2" l="1"/>
  <c r="AB56" i="2" s="1"/>
  <c r="I167" i="2" l="1"/>
  <c r="I49" i="2" l="1"/>
  <c r="AB49" i="2" s="1"/>
  <c r="I136" i="2"/>
  <c r="AB136" i="2" s="1"/>
  <c r="AB175" i="2" l="1"/>
  <c r="I40" i="2"/>
  <c r="AB40" i="2" s="1"/>
  <c r="I143" i="2" l="1"/>
  <c r="AB143" i="2" s="1"/>
  <c r="I119" i="2"/>
  <c r="AB119" i="2" s="1"/>
  <c r="I101" i="2"/>
  <c r="AB101" i="2" s="1"/>
  <c r="I149" i="2"/>
  <c r="AB149" i="2" s="1"/>
  <c r="I95" i="2" l="1"/>
  <c r="AB95" i="2" s="1"/>
  <c r="I111" i="2"/>
  <c r="AB111" i="2" s="1"/>
  <c r="I109" i="2"/>
  <c r="AB109" i="2" s="1"/>
  <c r="AB155" i="2"/>
  <c r="I84" i="2"/>
  <c r="AB84" i="2" s="1"/>
  <c r="I118" i="2"/>
  <c r="AB118" i="2" s="1"/>
  <c r="I89" i="2"/>
  <c r="AB89" i="2" s="1"/>
  <c r="I148" i="2"/>
  <c r="AB148" i="2" s="1"/>
  <c r="I154" i="2"/>
  <c r="AB154" i="2" s="1"/>
  <c r="I134" i="2"/>
  <c r="AB134" i="2" s="1"/>
  <c r="I102" i="2"/>
  <c r="I174" i="2"/>
  <c r="AB174" i="2" s="1"/>
  <c r="I183" i="2"/>
  <c r="AB183" i="2" s="1"/>
  <c r="I159" i="2"/>
  <c r="AB159" i="2" s="1"/>
  <c r="I182" i="2"/>
  <c r="AB182" i="2" s="1"/>
  <c r="I160" i="2"/>
  <c r="AB160" i="2" s="1"/>
  <c r="I117" i="2"/>
  <c r="AB117" i="2" s="1"/>
  <c r="I72" i="2"/>
  <c r="AB72" i="2" s="1"/>
  <c r="I141" i="2"/>
  <c r="AB141" i="2" s="1"/>
  <c r="I137" i="2"/>
  <c r="AB137" i="2" s="1"/>
  <c r="I142" i="2"/>
  <c r="AB142" i="2" s="1"/>
  <c r="I135" i="2"/>
  <c r="AB135" i="2" s="1"/>
  <c r="I164" i="2"/>
  <c r="AB164" i="2" s="1"/>
  <c r="I127" i="2"/>
  <c r="AB127" i="2" s="1"/>
  <c r="I145" i="2"/>
  <c r="AB145" i="2" s="1"/>
  <c r="I103" i="2"/>
  <c r="AB103" i="2" s="1"/>
  <c r="I91" i="2"/>
  <c r="AB91" i="2" s="1"/>
  <c r="I158" i="2"/>
  <c r="AB158" i="2" s="1"/>
  <c r="I81" i="2"/>
  <c r="AB81" i="2" s="1"/>
  <c r="I165" i="2"/>
  <c r="AB165" i="2" s="1"/>
  <c r="I123" i="2"/>
  <c r="AB123" i="2" s="1"/>
  <c r="I125" i="2"/>
  <c r="AB125" i="2" s="1"/>
  <c r="I97" i="2"/>
  <c r="AB179" i="2" s="1"/>
  <c r="I151" i="2"/>
  <c r="AB151" i="2" s="1"/>
  <c r="I87" i="2"/>
  <c r="AB87" i="2" s="1"/>
  <c r="I27" i="2"/>
  <c r="AB27" i="2" s="1"/>
  <c r="I124" i="2"/>
  <c r="AB124" i="2" s="1"/>
  <c r="I45" i="2"/>
  <c r="AB45" i="2" s="1"/>
  <c r="I96" i="2"/>
  <c r="AB96" i="2" s="1"/>
  <c r="I147" i="2"/>
  <c r="AB147" i="2" s="1"/>
  <c r="I107" i="2"/>
  <c r="AB107" i="2" s="1"/>
  <c r="I169" i="2"/>
  <c r="AB169" i="2" s="1"/>
  <c r="I144" i="2"/>
  <c r="AB144" i="2" s="1"/>
  <c r="I181" i="2"/>
  <c r="AB181" i="2" s="1"/>
  <c r="I113" i="2"/>
  <c r="AB113" i="2" s="1"/>
  <c r="I121" i="2"/>
  <c r="AB121" i="2" s="1"/>
  <c r="I139" i="2"/>
  <c r="AB139" i="2" s="1"/>
  <c r="I157" i="2"/>
  <c r="AB157" i="2" s="1"/>
  <c r="I116" i="2"/>
  <c r="AB116" i="2" s="1"/>
  <c r="I120" i="2"/>
  <c r="AB120" i="2" s="1"/>
  <c r="I28" i="2"/>
  <c r="AB28" i="2" s="1"/>
  <c r="I197" i="2"/>
  <c r="AB197" i="2" s="1"/>
  <c r="I187" i="2"/>
  <c r="AB187" i="2" s="1"/>
  <c r="I189" i="2"/>
  <c r="I37" i="2"/>
  <c r="AB37" i="2" s="1"/>
  <c r="I83" i="2"/>
  <c r="AB83" i="2" s="1"/>
  <c r="I132" i="2"/>
  <c r="AB132" i="2" s="1"/>
  <c r="I146" i="2"/>
  <c r="AB146" i="2" s="1"/>
  <c r="I98" i="2"/>
  <c r="AB98" i="2" s="1"/>
  <c r="I180" i="2"/>
  <c r="AB180" i="2" s="1"/>
  <c r="I80" i="2"/>
  <c r="AB80" i="2" s="1"/>
  <c r="I192" i="2"/>
  <c r="AB192" i="2" s="1"/>
  <c r="I85" i="2"/>
  <c r="AB115" i="2" s="1"/>
  <c r="I156" i="2"/>
  <c r="AB156" i="2" s="1"/>
  <c r="I171" i="2"/>
  <c r="AB171" i="2" s="1"/>
  <c r="I162" i="2"/>
  <c r="AB162" i="2" s="1"/>
  <c r="I106" i="2"/>
  <c r="AB106" i="2" s="1"/>
  <c r="I54" i="2"/>
  <c r="AB54" i="2" s="1"/>
  <c r="I176" i="2"/>
  <c r="AB176" i="2" s="1"/>
  <c r="I173" i="2"/>
  <c r="AB173" i="2" s="1"/>
  <c r="I99" i="2"/>
  <c r="AB99" i="2" s="1"/>
  <c r="I34" i="2"/>
  <c r="AB34" i="2" s="1"/>
  <c r="I152" i="2"/>
  <c r="AB152" i="2" s="1"/>
  <c r="I185" i="2"/>
  <c r="AB185" i="2" s="1"/>
  <c r="I100" i="2"/>
  <c r="AB100" i="2" s="1"/>
  <c r="I129" i="2"/>
  <c r="AB129" i="2" s="1"/>
  <c r="I93" i="2"/>
  <c r="AB93" i="2" s="1"/>
  <c r="I122" i="2"/>
  <c r="AB122" i="2" s="1"/>
  <c r="I104" i="2"/>
  <c r="AB104" i="2" s="1"/>
  <c r="I25" i="2"/>
  <c r="AB25" i="2" s="1"/>
  <c r="I105" i="2"/>
  <c r="AB105" i="2" s="1"/>
  <c r="I188" i="2"/>
  <c r="AB188" i="2" s="1"/>
  <c r="I131" i="2"/>
  <c r="AB131" i="2" s="1"/>
  <c r="I39" i="2"/>
  <c r="AB39" i="2" s="1"/>
  <c r="AB97" i="2"/>
  <c r="I31" i="2"/>
  <c r="AB31" i="2" s="1"/>
  <c r="AB33" i="2"/>
  <c r="I24" i="2"/>
  <c r="AB24" i="2" s="1"/>
  <c r="I196" i="2"/>
  <c r="AB196" i="2" s="1"/>
  <c r="I90" i="2"/>
  <c r="AB90" i="2" s="1"/>
  <c r="I150" i="2"/>
  <c r="AB150" i="2" s="1"/>
  <c r="I110" i="2"/>
  <c r="AB110" i="2" s="1"/>
  <c r="I193" i="2"/>
  <c r="AB193" i="2" s="1"/>
  <c r="I108" i="2"/>
  <c r="AB108" i="2" s="1"/>
  <c r="I86" i="2"/>
  <c r="I138" i="2"/>
  <c r="AB138" i="2" s="1"/>
  <c r="I140" i="2"/>
  <c r="AB140" i="2" s="1"/>
  <c r="I166" i="2"/>
  <c r="AB166" i="2" s="1"/>
  <c r="I94" i="2"/>
  <c r="AB94" i="2" s="1"/>
  <c r="I92" i="2"/>
  <c r="AB92" i="2" s="1"/>
  <c r="I112" i="2"/>
  <c r="AB112" i="2" s="1"/>
  <c r="I126" i="2"/>
  <c r="AB126" i="2" s="1"/>
  <c r="I161" i="2"/>
  <c r="AB161" i="2" s="1"/>
  <c r="I130" i="2"/>
  <c r="AB130" i="2" s="1"/>
  <c r="I153" i="2"/>
  <c r="AB153" i="2" s="1"/>
  <c r="I48" i="2"/>
  <c r="AB48" i="2" s="1"/>
  <c r="I163" i="2"/>
  <c r="AB163" i="2" s="1"/>
  <c r="I88" i="2"/>
  <c r="AB88" i="2" s="1"/>
  <c r="I78" i="2"/>
  <c r="AB78" i="2" s="1"/>
  <c r="I44" i="2"/>
  <c r="AB44" i="2" s="1"/>
  <c r="I194" i="2"/>
  <c r="AB194" i="2" s="1"/>
  <c r="I41" i="2"/>
  <c r="AB41" i="2" s="1"/>
  <c r="I186" i="2"/>
  <c r="I168" i="2"/>
  <c r="I170" i="2"/>
  <c r="I47" i="2"/>
  <c r="I23" i="2"/>
  <c r="AB23" i="2" s="1"/>
  <c r="I184" i="2"/>
  <c r="AB184" i="2" s="1"/>
  <c r="I58" i="2"/>
  <c r="AB58" i="2" s="1"/>
  <c r="I38" i="2"/>
  <c r="AB38" i="2" s="1"/>
  <c r="I35" i="2"/>
  <c r="AB35" i="2" s="1"/>
  <c r="I21" i="2"/>
  <c r="AB21" i="2" s="1"/>
  <c r="I190" i="2"/>
  <c r="AB190" i="2" s="1"/>
  <c r="I64" i="2"/>
  <c r="AB64" i="2" s="1"/>
  <c r="I57" i="2"/>
  <c r="AB57" i="2" s="1"/>
  <c r="I26" i="2"/>
  <c r="AB26" i="2" s="1"/>
  <c r="I195" i="2"/>
  <c r="AB195" i="2" s="1"/>
  <c r="I36" i="2"/>
  <c r="AB36" i="2" s="1"/>
  <c r="I32" i="2"/>
  <c r="AB32" i="2" s="1"/>
  <c r="I42" i="2"/>
  <c r="AB42" i="2" s="1"/>
  <c r="I75" i="2"/>
  <c r="AB75" i="2" s="1"/>
  <c r="AB62" i="2"/>
  <c r="AB43" i="2"/>
  <c r="AB178" i="2" l="1"/>
  <c r="AB86" i="2"/>
  <c r="AB85" i="2"/>
  <c r="I30" i="2"/>
  <c r="AB30" i="2" s="1"/>
  <c r="I191" i="2"/>
  <c r="AB191" i="2" s="1"/>
  <c r="I318" i="3" l="1"/>
  <c r="Z318" i="3"/>
  <c r="I65" i="2"/>
  <c r="I204" i="2" l="1"/>
  <c r="AB65" i="2"/>
  <c r="H204" i="2"/>
  <c r="G204" i="2"/>
  <c r="AB47" i="2" l="1"/>
  <c r="AB167" i="2" l="1"/>
  <c r="AB168" i="2" l="1"/>
  <c r="AB170" i="2" l="1"/>
  <c r="AB186" i="2" l="1"/>
  <c r="AB102" i="2"/>
  <c r="AB204" i="2" s="1"/>
  <c r="AA70" i="2"/>
  <c r="AA71" i="2"/>
  <c r="AA204" i="2"/>
  <c r="AA68" i="2"/>
  <c r="AA69" i="2"/>
</calcChain>
</file>

<file path=xl/sharedStrings.xml><?xml version="1.0" encoding="utf-8"?>
<sst xmlns="http://schemas.openxmlformats.org/spreadsheetml/2006/main" count="939" uniqueCount="330">
  <si>
    <t>RNC: 430091359</t>
  </si>
  <si>
    <t>(VALORES RD$)</t>
  </si>
  <si>
    <t>SUPLIDORES</t>
  </si>
  <si>
    <t>RNC</t>
  </si>
  <si>
    <t>FECHA FACTURA</t>
  </si>
  <si>
    <t>FECHA DIGITACION</t>
  </si>
  <si>
    <t>FACTURA NO.</t>
  </si>
  <si>
    <t>SUB-TOTAL</t>
  </si>
  <si>
    <t>IMPUESTOS</t>
  </si>
  <si>
    <t>MONTO RD$ TOTAL</t>
  </si>
  <si>
    <t>FECHA ORDENAMIENTO</t>
  </si>
  <si>
    <t>STATUS</t>
  </si>
  <si>
    <t>OBJETAL</t>
  </si>
  <si>
    <t>CONCEPTO</t>
  </si>
  <si>
    <t>MODALIDAD DE PAGO</t>
  </si>
  <si>
    <t>No. LIBRAMIENTO O CHEQUE</t>
  </si>
  <si>
    <t>NO. ORDEN DE COMPRAS</t>
  </si>
  <si>
    <t># NOTA DE CREDITO</t>
  </si>
  <si>
    <t>NOTA CR./DCTO/ABONO</t>
  </si>
  <si>
    <t>MONTO PAGADO</t>
  </si>
  <si>
    <t>BALANCE</t>
  </si>
  <si>
    <t>TOTALES</t>
  </si>
  <si>
    <t>5%</t>
  </si>
  <si>
    <t>10%</t>
  </si>
  <si>
    <t>30%</t>
  </si>
  <si>
    <t>100%</t>
  </si>
  <si>
    <t>Licda. Rosanne Medina</t>
  </si>
  <si>
    <t>Sub-Directora Financiera</t>
  </si>
  <si>
    <t>FECHA DE LIBRAMIENTO O CHEQUE</t>
  </si>
  <si>
    <t>DR. NEY ARIAS LORA</t>
  </si>
  <si>
    <t xml:space="preserve">                                                   HOSPITAL UNIVERSITARIO DOCENTE TRAUMATOLOGICO.</t>
  </si>
  <si>
    <t>Gerente de Contabilidad</t>
  </si>
  <si>
    <t xml:space="preserve">                 SERVICIO REGIONAL DE SALUD  METROPOLITANO </t>
  </si>
  <si>
    <t>Licda.Cinthia Payano</t>
  </si>
  <si>
    <t>#¡VALOR!</t>
  </si>
  <si>
    <t>º</t>
  </si>
  <si>
    <t>ORDEN</t>
  </si>
  <si>
    <t>LIB</t>
  </si>
  <si>
    <t>Licda. Aquira Cuevas</t>
  </si>
  <si>
    <t xml:space="preserve"> Cuentas por Pagar</t>
  </si>
  <si>
    <t xml:space="preserve">COMPROBANTE FISCAL </t>
  </si>
  <si>
    <t>FECHA FIN DE LA FACTURA</t>
  </si>
  <si>
    <t xml:space="preserve">ESTATUS </t>
  </si>
  <si>
    <t>CTD 2%</t>
  </si>
  <si>
    <t>ISC 10%</t>
  </si>
  <si>
    <t>CTD 20%</t>
  </si>
  <si>
    <t>ISC10%</t>
  </si>
  <si>
    <t>Columna1</t>
  </si>
  <si>
    <t>CENTRO DE FRENOS DAVID, SRL</t>
  </si>
  <si>
    <t>E450000001146</t>
  </si>
  <si>
    <t>RECLEAR IMPORT, SRL</t>
  </si>
  <si>
    <t>GRUPO DAET &amp; ASOCIADOS</t>
  </si>
  <si>
    <t>SUPLIMED</t>
  </si>
  <si>
    <t>BRENMARFA IMPORT, SRL.</t>
  </si>
  <si>
    <t>CRUZ AYALA, SRL.</t>
  </si>
  <si>
    <t>E450000001140</t>
  </si>
  <si>
    <t>B1500000225</t>
  </si>
  <si>
    <t>BIONUCLEAR</t>
  </si>
  <si>
    <t>BIO NOVA, SRL.</t>
  </si>
  <si>
    <t>AIR LIQUIDE</t>
  </si>
  <si>
    <t>CONSTRUCTORA  ARLEFA</t>
  </si>
  <si>
    <t>SUPLIDORA EMPRESARIAL DOMINICNANA</t>
  </si>
  <si>
    <t>B1500000406</t>
  </si>
  <si>
    <t>E450000000242</t>
  </si>
  <si>
    <t>B1500000066</t>
  </si>
  <si>
    <t>BRYMADA, SRL</t>
  </si>
  <si>
    <t>B1500000195</t>
  </si>
  <si>
    <t>E450000009579</t>
  </si>
  <si>
    <t>19/122/2025</t>
  </si>
  <si>
    <t>E450000000272</t>
  </si>
  <si>
    <t>DUMAS MEDICAL , SRL.</t>
  </si>
  <si>
    <t>18/12/202/</t>
  </si>
  <si>
    <t>B1500000148</t>
  </si>
  <si>
    <t>E450000000474</t>
  </si>
  <si>
    <t>E450000004189</t>
  </si>
  <si>
    <t>E450000004188</t>
  </si>
  <si>
    <t>19/12/25025</t>
  </si>
  <si>
    <t>E450000004195</t>
  </si>
  <si>
    <t>E450000004196</t>
  </si>
  <si>
    <t>B1500000269</t>
  </si>
  <si>
    <t>B1500000270</t>
  </si>
  <si>
    <t>B1500000224</t>
  </si>
  <si>
    <t>B1500002267</t>
  </si>
  <si>
    <t xml:space="preserve">UBICACIÓN </t>
  </si>
  <si>
    <t xml:space="preserve">COMPRAS WENDY </t>
  </si>
  <si>
    <t>SACAR</t>
  </si>
  <si>
    <t>COMPRA</t>
  </si>
  <si>
    <t>PAGADO</t>
  </si>
  <si>
    <t>LIBRAMIENTO</t>
  </si>
  <si>
    <t>RELACION DE CUENTAS PAGADAS FEBRERO  2026</t>
  </si>
  <si>
    <t>CONSTRUCTORA Y SERVICIOS ARLEFA, SRL.</t>
  </si>
  <si>
    <t>B1500000228</t>
  </si>
  <si>
    <t>INGENIERIA, TECNOLOGIA Y SERVICIOS OROZCO, SRL.</t>
  </si>
  <si>
    <t>B1500000434</t>
  </si>
  <si>
    <t>B1500000433</t>
  </si>
  <si>
    <t>PRODUCTOS TECN. E INDUSTRIALES</t>
  </si>
  <si>
    <t>B1500000179</t>
  </si>
  <si>
    <t>FARMACO INTERNACIONAL, SRL.</t>
  </si>
  <si>
    <t>E450000000186</t>
  </si>
  <si>
    <t>E450000001727</t>
  </si>
  <si>
    <t>E450000001726</t>
  </si>
  <si>
    <t>E450000001728</t>
  </si>
  <si>
    <t xml:space="preserve">CRUZ AYALA, SRL </t>
  </si>
  <si>
    <t>ACROX DOMINICANA, SRL.</t>
  </si>
  <si>
    <t>B1500000203</t>
  </si>
  <si>
    <t>DR. REGINALDO GOMEZ PEREZ</t>
  </si>
  <si>
    <t>B1500000268</t>
  </si>
  <si>
    <t>RECLEAR IMPORT, SSRL</t>
  </si>
  <si>
    <t>B1500000275</t>
  </si>
  <si>
    <t>B1500000070</t>
  </si>
  <si>
    <t>B1500000069</t>
  </si>
  <si>
    <t>B1500000068</t>
  </si>
  <si>
    <t>ACOLLADO TODO VENTAS Y SEVICIOS, EIRL</t>
  </si>
  <si>
    <t>B1500000044</t>
  </si>
  <si>
    <t>B1500000435</t>
  </si>
  <si>
    <t>MORAMI</t>
  </si>
  <si>
    <t>RAMISOL, SRL.</t>
  </si>
  <si>
    <t>RELACION DE CUENTAS PAGADAS FEBRERO 2026</t>
  </si>
  <si>
    <t>E450000000498</t>
  </si>
  <si>
    <t>E450000000611</t>
  </si>
  <si>
    <t>E450000000614</t>
  </si>
  <si>
    <t>E450000000613</t>
  </si>
  <si>
    <t>SUED &amp; FARGESA, SRL</t>
  </si>
  <si>
    <t>E450000005914</t>
  </si>
  <si>
    <t>2.2.8.5.03</t>
  </si>
  <si>
    <t>LIMPIEZA E HIGIENE</t>
  </si>
  <si>
    <t>2025-01193</t>
  </si>
  <si>
    <t>2.3.7.2.03</t>
  </si>
  <si>
    <t>PRODUCTOS QUIMICOS DE USO PERSONAL Y DE LABORATORIO</t>
  </si>
  <si>
    <t>0328-1</t>
  </si>
  <si>
    <t>2025-00926</t>
  </si>
  <si>
    <t>0330-1</t>
  </si>
  <si>
    <t>2025-01097</t>
  </si>
  <si>
    <t>0331-1</t>
  </si>
  <si>
    <t>2025-00900</t>
  </si>
  <si>
    <t>2.3.9.3.01</t>
  </si>
  <si>
    <t>UTILES MENORES MEDICO QUIRURGICOS Y DE LABORATORIO</t>
  </si>
  <si>
    <t>0332-1</t>
  </si>
  <si>
    <t>2026-00011</t>
  </si>
  <si>
    <t>2.3.4.1.01</t>
  </si>
  <si>
    <t>PRODUCTOS MEDICINALES PARA USO HUMANO</t>
  </si>
  <si>
    <t>0333-1</t>
  </si>
  <si>
    <t>2026-00006</t>
  </si>
  <si>
    <t>0334-1</t>
  </si>
  <si>
    <t>2026-00015</t>
  </si>
  <si>
    <t>0335-1</t>
  </si>
  <si>
    <t>2026-00009</t>
  </si>
  <si>
    <t>0336-1</t>
  </si>
  <si>
    <t>2026-00008</t>
  </si>
  <si>
    <t>2.6.3.1.01</t>
  </si>
  <si>
    <t>EQUIPO MEDICO Y DE LABORATORIO</t>
  </si>
  <si>
    <t>0337-1</t>
  </si>
  <si>
    <t>2026-00013</t>
  </si>
  <si>
    <t>2.3.9.1.01</t>
  </si>
  <si>
    <t>0338-1</t>
  </si>
  <si>
    <t>2025-00902</t>
  </si>
  <si>
    <t>2.2.8.7.02</t>
  </si>
  <si>
    <t>SERVICIOS JURIDICOS</t>
  </si>
  <si>
    <t>2026-00001</t>
  </si>
  <si>
    <t>2.3.1.1.01</t>
  </si>
  <si>
    <t>ALIMENTOS Y BEBIDAS PARA PERSONAS</t>
  </si>
  <si>
    <t>0352-1</t>
  </si>
  <si>
    <t>0353-1</t>
  </si>
  <si>
    <t>0339-1</t>
  </si>
  <si>
    <t>E450000001729</t>
  </si>
  <si>
    <t>0329-1</t>
  </si>
  <si>
    <t>2025-01152</t>
  </si>
  <si>
    <t>GAVALSA, SRL</t>
  </si>
  <si>
    <t>B1500000260</t>
  </si>
  <si>
    <t>E450000000013</t>
  </si>
  <si>
    <t>E450000000014</t>
  </si>
  <si>
    <t>GESTIONES SANITARIAS &amp; AMBIENTALES</t>
  </si>
  <si>
    <t>EXPERT CLEANER SQE, SRL.</t>
  </si>
  <si>
    <t>B1500000407</t>
  </si>
  <si>
    <t>TONER DEPOT MULTISERVICIOS EORG, SRL.</t>
  </si>
  <si>
    <t>E450000000781</t>
  </si>
  <si>
    <t>AYUNTAMIENTO DE SANTO DOMINGO NORTE</t>
  </si>
  <si>
    <t>B1500001756</t>
  </si>
  <si>
    <t>E450000000635</t>
  </si>
  <si>
    <t>E450000001732</t>
  </si>
  <si>
    <t>E450000001733</t>
  </si>
  <si>
    <t>E450000001734</t>
  </si>
  <si>
    <t>CIENTEC</t>
  </si>
  <si>
    <t>E450000000138</t>
  </si>
  <si>
    <t>UTILES Y MATERIALES DE LIMPIEZA E HIGIENE</t>
  </si>
  <si>
    <t>2025-00826</t>
  </si>
  <si>
    <t>2.2.1.8.01</t>
  </si>
  <si>
    <t>RECOLECCION DE RESIDUOS SOLIDOS</t>
  </si>
  <si>
    <t>0375-1</t>
  </si>
  <si>
    <t>CONTRATO</t>
  </si>
  <si>
    <t>0372-1</t>
  </si>
  <si>
    <t>FEBRILA CULTIVOS Y DISTRIBUCION, SRL.</t>
  </si>
  <si>
    <t>B1500000171</t>
  </si>
  <si>
    <t>B1500000071</t>
  </si>
  <si>
    <t>JENDERSSON V GRUPO EMPRESARIAL, SRL.</t>
  </si>
  <si>
    <t>B1500000172</t>
  </si>
  <si>
    <t>E450000000003</t>
  </si>
  <si>
    <t>2.2.8.3.01</t>
  </si>
  <si>
    <t>SERVICIOS SANITARIOS MEDICOS Y VETERINARIOS</t>
  </si>
  <si>
    <t>0384-1</t>
  </si>
  <si>
    <t>BERKELE INTERNACIONAL, SRL.</t>
  </si>
  <si>
    <t>B1500000229</t>
  </si>
  <si>
    <t>GLOBAL MEDICAL DOMINICNANA GMD</t>
  </si>
  <si>
    <t>E450000000067</t>
  </si>
  <si>
    <t>MORAMI, SRL</t>
  </si>
  <si>
    <t>E450000000536</t>
  </si>
  <si>
    <t>GLOBAL MULTI PHARMA DOMINCNANA THM</t>
  </si>
  <si>
    <t>B1500001251</t>
  </si>
  <si>
    <t>B1500001250</t>
  </si>
  <si>
    <t>2.2.7.2.04</t>
  </si>
  <si>
    <t>MANTENIMIENTO Y REP  DE EQUIPOS MEDICOS, SANITARIOS Y LAB</t>
  </si>
  <si>
    <t>0396-1</t>
  </si>
  <si>
    <t>2.2.8.5.01</t>
  </si>
  <si>
    <t>FUMIGACION</t>
  </si>
  <si>
    <t>0397-1</t>
  </si>
  <si>
    <t>0411-1</t>
  </si>
  <si>
    <t>2025-0364</t>
  </si>
  <si>
    <t>0412-1</t>
  </si>
  <si>
    <t>2025-01194</t>
  </si>
  <si>
    <t>2.2.5.3.04</t>
  </si>
  <si>
    <t>ALQUILER DE OFICINA Y MUEBLES</t>
  </si>
  <si>
    <t>0413-1</t>
  </si>
  <si>
    <t>2.2.7.2.08</t>
  </si>
  <si>
    <t xml:space="preserve">SERVICIOS DE MANTENIMIENTO, REPARACION </t>
  </si>
  <si>
    <t>0417-1</t>
  </si>
  <si>
    <t>0418-1</t>
  </si>
  <si>
    <t>2026-00003</t>
  </si>
  <si>
    <t>E450000000642</t>
  </si>
  <si>
    <t>CORPORACION DEL ACUEDUCTO Y ALCANTARILLADO DE SANTO DOMINGO</t>
  </si>
  <si>
    <t>E450000024424</t>
  </si>
  <si>
    <t>E450000024425</t>
  </si>
  <si>
    <t>2.2.1.7.01</t>
  </si>
  <si>
    <t>AGUA</t>
  </si>
  <si>
    <t>B1500000278</t>
  </si>
  <si>
    <t>BLUEBOX</t>
  </si>
  <si>
    <t>B1500000262</t>
  </si>
  <si>
    <t>0510-1</t>
  </si>
  <si>
    <t>2025-00914</t>
  </si>
  <si>
    <t>0511-1</t>
  </si>
  <si>
    <t>0512-1</t>
  </si>
  <si>
    <t>0513-1</t>
  </si>
  <si>
    <t>0516-1</t>
  </si>
  <si>
    <t>2025-01182</t>
  </si>
  <si>
    <t>2026-00032</t>
  </si>
  <si>
    <t>2026-00031</t>
  </si>
  <si>
    <t>0514-1</t>
  </si>
  <si>
    <t>2026-00034</t>
  </si>
  <si>
    <t>2.2.4.2.01</t>
  </si>
  <si>
    <t>FLETE</t>
  </si>
  <si>
    <t>0515-1</t>
  </si>
  <si>
    <t>2026-00027</t>
  </si>
  <si>
    <t>2.6.5.2.01</t>
  </si>
  <si>
    <t>MAQUINARIA Y EQUIPO INDUSTRIAL</t>
  </si>
  <si>
    <t>0517-1</t>
  </si>
  <si>
    <t>2026-00026</t>
  </si>
  <si>
    <t>LETERAGO, SRL</t>
  </si>
  <si>
    <t>E450000010700</t>
  </si>
  <si>
    <t>2026-00036</t>
  </si>
  <si>
    <t>2.2.5.9.01</t>
  </si>
  <si>
    <t>LICENCIAS INFORMATICA</t>
  </si>
  <si>
    <t>0518-1</t>
  </si>
  <si>
    <t>2026-00016</t>
  </si>
  <si>
    <t>0548-1</t>
  </si>
  <si>
    <t>2026-00021</t>
  </si>
  <si>
    <t>0550-1</t>
  </si>
  <si>
    <t>2026-00019</t>
  </si>
  <si>
    <t>0551-1</t>
  </si>
  <si>
    <t>0552-1</t>
  </si>
  <si>
    <t>2026-00025</t>
  </si>
  <si>
    <t>0553-1</t>
  </si>
  <si>
    <t>2026-00014</t>
  </si>
  <si>
    <t>0554-1</t>
  </si>
  <si>
    <t>2026-00033</t>
  </si>
  <si>
    <t>0573-1</t>
  </si>
  <si>
    <t>2025-00780</t>
  </si>
  <si>
    <t xml:space="preserve">DOCTORES MALLEN GUERRA S.S </t>
  </si>
  <si>
    <t>E450000000628</t>
  </si>
  <si>
    <t>0588-1</t>
  </si>
  <si>
    <t>2025-00908</t>
  </si>
  <si>
    <t>2025-01060</t>
  </si>
  <si>
    <t>0636-1</t>
  </si>
  <si>
    <t>0640-1</t>
  </si>
  <si>
    <t>2026-00005</t>
  </si>
  <si>
    <t>23/25/2026</t>
  </si>
  <si>
    <t>0642-1</t>
  </si>
  <si>
    <t>2026-00042</t>
  </si>
  <si>
    <t>0648-1</t>
  </si>
  <si>
    <t>2026-00035</t>
  </si>
  <si>
    <t>MEJIA POLANCO TECHNONOLY SOLUTIONS, SRL.</t>
  </si>
  <si>
    <t>B1500000021</t>
  </si>
  <si>
    <t>COMPANIA DOMINCANA DE TELEFONOS,SA.</t>
  </si>
  <si>
    <t>E450000102854</t>
  </si>
  <si>
    <t>E450000102856</t>
  </si>
  <si>
    <t>E450000104168</t>
  </si>
  <si>
    <t>E450000104376</t>
  </si>
  <si>
    <t xml:space="preserve">TOTAL ENERGIES </t>
  </si>
  <si>
    <t>E450000066390</t>
  </si>
  <si>
    <t>E450000066397</t>
  </si>
  <si>
    <t>E450000066411</t>
  </si>
  <si>
    <t>E450000066426</t>
  </si>
  <si>
    <t>E450000066437</t>
  </si>
  <si>
    <t>2.2.1.3.01</t>
  </si>
  <si>
    <t>TELEFONO LOCAL</t>
  </si>
  <si>
    <t>0721-1</t>
  </si>
  <si>
    <t>2.2.1.5.01</t>
  </si>
  <si>
    <t>SERVICIO DE INTERNET Y TELEVISION POR CABLE</t>
  </si>
  <si>
    <t>MARIJOE</t>
  </si>
  <si>
    <t>E450000000007</t>
  </si>
  <si>
    <t>2.2.9.2.01</t>
  </si>
  <si>
    <t>SERVICIO DE ALIMENTACION</t>
  </si>
  <si>
    <t>0735-1</t>
  </si>
  <si>
    <t>2025-0117</t>
  </si>
  <si>
    <t>FTA CONSULTORES, SRL</t>
  </si>
  <si>
    <t>B1500000222</t>
  </si>
  <si>
    <t>2.2.8.7.03</t>
  </si>
  <si>
    <t>SERVICIOS DE CONTABILIDAD Y AUDITORIA</t>
  </si>
  <si>
    <t>0734-1</t>
  </si>
  <si>
    <t>0737-1</t>
  </si>
  <si>
    <t>0740-1</t>
  </si>
  <si>
    <t>2.2.8.7.05</t>
  </si>
  <si>
    <t>SERVICIOS DE INFORMATICA</t>
  </si>
  <si>
    <t>0745-1</t>
  </si>
  <si>
    <t>2025-00428</t>
  </si>
  <si>
    <t>2.37.1.01</t>
  </si>
  <si>
    <t>GASOLINA</t>
  </si>
  <si>
    <t>0754-1</t>
  </si>
  <si>
    <t>2025-01169</t>
  </si>
  <si>
    <t xml:space="preserve">   .   </t>
  </si>
  <si>
    <t>,00104901269</t>
  </si>
  <si>
    <t> 101097434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</si>
</sst>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  <numFmt numFmtId="165" formatCode="dd/mm/yyyy;@"/>
    <numFmt numFmtId="166" formatCode="_-* #,##0.00\ _€_-;\-* #,##0.00\ _€_-;_-* &quot;-&quot;??\ _€_-;_-@_-"/>
    <numFmt numFmtId="167" formatCode="_([$$-86B]\ * #,##0.00_);_([$$-86B]\ * \(#,##0.00\);_([$$-86B]\ * &quot;-&quot;??_);_(@_)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6"/>
      <color rgb="FF0070C0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sz val="18"/>
      <color rgb="FFFF0000"/>
      <name val="Times New Roman"/>
      <family val="1"/>
    </font>
    <font>
      <sz val="11"/>
      <color rgb="FFFF0000"/>
      <name val="Times New Roman"/>
      <family val="1"/>
    </font>
    <font>
      <sz val="18"/>
      <color theme="1"/>
      <name val="Times New Roman"/>
      <family val="1"/>
    </font>
    <font>
      <sz val="11"/>
      <color theme="1"/>
      <name val="Times New Roman"/>
      <family val="1"/>
    </font>
    <font>
      <sz val="18"/>
      <name val="Times New Roman"/>
      <family val="1"/>
    </font>
    <font>
      <sz val="11"/>
      <name val="Times New Roman"/>
      <family val="1"/>
    </font>
    <font>
      <sz val="16"/>
      <color theme="1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Calibri Light"/>
      <family val="2"/>
      <scheme val="major"/>
    </font>
    <font>
      <sz val="25"/>
      <color theme="1"/>
      <name val="Calibri"/>
      <family val="2"/>
      <scheme val="minor"/>
    </font>
    <font>
      <b/>
      <sz val="25"/>
      <color theme="1"/>
      <name val="Calibri Light"/>
      <family val="2"/>
      <scheme val="major"/>
    </font>
    <font>
      <b/>
      <sz val="25"/>
      <name val="Calibri Light"/>
      <family val="2"/>
      <scheme val="major"/>
    </font>
    <font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 Light"/>
      <family val="2"/>
      <scheme val="major"/>
    </font>
    <font>
      <sz val="14"/>
      <name val="Calibri"/>
      <family val="2"/>
      <scheme val="minor"/>
    </font>
    <font>
      <b/>
      <sz val="14"/>
      <name val="Calibri Light"/>
      <family val="2"/>
      <scheme val="major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26"/>
      <color rgb="FFFF0000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 Light"/>
      <family val="2"/>
      <scheme val="major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6"/>
      <color theme="1"/>
      <name val="Calibri Light"/>
      <family val="2"/>
      <scheme val="major"/>
    </font>
    <font>
      <b/>
      <sz val="24"/>
      <color theme="1"/>
      <name val="Calibri Light"/>
      <family val="2"/>
      <scheme val="major"/>
    </font>
    <font>
      <sz val="16"/>
      <color theme="1"/>
      <name val="Calibri"/>
      <family val="2"/>
      <scheme val="minor"/>
    </font>
    <font>
      <b/>
      <sz val="16"/>
      <color theme="1"/>
      <name val="Arial"/>
    </font>
    <font>
      <b/>
      <sz val="16"/>
      <color theme="4" tint="-0.249977111117893"/>
      <name val="Arial"/>
    </font>
    <font>
      <b/>
      <sz val="16"/>
      <color theme="1"/>
      <name val="Calibri Light"/>
      <scheme val="major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4" tint="-0.249977111117893"/>
      <name val="Arial"/>
      <family val="2"/>
    </font>
    <font>
      <b/>
      <sz val="12"/>
      <color theme="4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4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/>
    <xf numFmtId="0" fontId="8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5" borderId="0" xfId="0" applyFont="1" applyFill="1"/>
    <xf numFmtId="0" fontId="7" fillId="5" borderId="0" xfId="0" applyFont="1" applyFill="1"/>
    <xf numFmtId="0" fontId="11" fillId="0" borderId="0" xfId="0" applyFont="1" applyAlignment="1">
      <alignment horizontal="center" vertical="center" wrapText="1"/>
    </xf>
    <xf numFmtId="164" fontId="11" fillId="0" borderId="0" xfId="1" applyNumberFormat="1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>
      <alignment horizontal="left" vertical="center" wrapText="1"/>
    </xf>
    <xf numFmtId="43" fontId="11" fillId="0" borderId="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43" fontId="11" fillId="3" borderId="0" xfId="1" applyFont="1" applyFill="1" applyBorder="1" applyAlignment="1">
      <alignment horizontal="center" wrapText="1"/>
    </xf>
    <xf numFmtId="43" fontId="11" fillId="3" borderId="0" xfId="1" applyFont="1" applyFill="1" applyBorder="1" applyAlignment="1">
      <alignment horizontal="center" vertical="center" wrapText="1"/>
    </xf>
    <xf numFmtId="9" fontId="11" fillId="3" borderId="0" xfId="1" applyNumberFormat="1" applyFont="1" applyFill="1" applyBorder="1" applyAlignment="1">
      <alignment horizontal="center" vertical="center" wrapText="1"/>
    </xf>
    <xf numFmtId="9" fontId="11" fillId="3" borderId="0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1" fontId="9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0" fontId="13" fillId="6" borderId="0" xfId="0" applyFont="1" applyFill="1"/>
    <xf numFmtId="0" fontId="14" fillId="0" borderId="0" xfId="0" applyFont="1"/>
    <xf numFmtId="0" fontId="15" fillId="0" borderId="0" xfId="0" applyFont="1"/>
    <xf numFmtId="0" fontId="16" fillId="7" borderId="0" xfId="0" applyFont="1" applyFill="1"/>
    <xf numFmtId="0" fontId="17" fillId="7" borderId="0" xfId="0" applyFont="1" applyFill="1"/>
    <xf numFmtId="0" fontId="12" fillId="4" borderId="0" xfId="0" applyFont="1" applyFill="1"/>
    <xf numFmtId="0" fontId="13" fillId="4" borderId="0" xfId="0" applyFont="1" applyFill="1"/>
    <xf numFmtId="0" fontId="18" fillId="5" borderId="0" xfId="0" applyFont="1" applyFill="1" applyBorder="1"/>
    <xf numFmtId="0" fontId="19" fillId="7" borderId="0" xfId="0" applyFont="1" applyFill="1"/>
    <xf numFmtId="0" fontId="20" fillId="5" borderId="0" xfId="0" applyFont="1" applyFill="1" applyBorder="1"/>
    <xf numFmtId="0" fontId="21" fillId="7" borderId="0" xfId="0" applyFont="1" applyFill="1"/>
    <xf numFmtId="0" fontId="12" fillId="5" borderId="0" xfId="0" applyFont="1" applyFill="1" applyBorder="1"/>
    <xf numFmtId="0" fontId="13" fillId="7" borderId="0" xfId="0" applyFont="1" applyFill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0" fillId="0" borderId="0" xfId="0" applyFont="1"/>
    <xf numFmtId="0" fontId="24" fillId="0" borderId="0" xfId="0" applyFont="1" applyFill="1" applyAlignment="1">
      <alignment horizontal="left"/>
    </xf>
    <xf numFmtId="0" fontId="24" fillId="0" borderId="0" xfId="0" applyFont="1" applyFill="1" applyAlignment="1"/>
    <xf numFmtId="14" fontId="24" fillId="0" borderId="0" xfId="0" applyNumberFormat="1" applyFont="1" applyFill="1" applyAlignment="1">
      <alignment horizontal="center" vertical="center"/>
    </xf>
    <xf numFmtId="164" fontId="24" fillId="0" borderId="0" xfId="1" applyNumberFormat="1" applyFont="1" applyFill="1" applyBorder="1" applyAlignment="1">
      <alignment horizontal="right" vertical="center"/>
    </xf>
    <xf numFmtId="43" fontId="24" fillId="0" borderId="0" xfId="1" applyNumberFormat="1" applyFont="1" applyFill="1" applyBorder="1" applyAlignment="1">
      <alignment horizontal="right"/>
    </xf>
    <xf numFmtId="43" fontId="24" fillId="0" borderId="0" xfId="1" applyFont="1" applyFill="1" applyBorder="1" applyAlignment="1">
      <alignment horizontal="left" vertical="center"/>
    </xf>
    <xf numFmtId="0" fontId="24" fillId="0" borderId="0" xfId="1" applyNumberFormat="1" applyFont="1" applyFill="1" applyBorder="1" applyAlignment="1">
      <alignment horizontal="center" vertical="center"/>
    </xf>
    <xf numFmtId="0" fontId="24" fillId="0" borderId="0" xfId="1" applyNumberFormat="1" applyFont="1" applyFill="1" applyBorder="1" applyAlignment="1">
      <alignment horizontal="left" vertical="center"/>
    </xf>
    <xf numFmtId="165" fontId="24" fillId="0" borderId="0" xfId="0" applyNumberFormat="1" applyFont="1" applyFill="1" applyAlignment="1">
      <alignment horizontal="center"/>
    </xf>
    <xf numFmtId="1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center" vertical="center"/>
    </xf>
    <xf numFmtId="166" fontId="24" fillId="0" borderId="0" xfId="3" applyFont="1" applyFill="1" applyBorder="1" applyAlignment="1"/>
    <xf numFmtId="166" fontId="24" fillId="0" borderId="0" xfId="3" applyFont="1" applyFill="1" applyBorder="1" applyAlignment="1">
      <alignment horizontal="center"/>
    </xf>
    <xf numFmtId="44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/>
    </xf>
    <xf numFmtId="14" fontId="24" fillId="0" borderId="0" xfId="0" applyNumberFormat="1" applyFont="1" applyAlignment="1">
      <alignment horizontal="center" vertical="center"/>
    </xf>
    <xf numFmtId="43" fontId="24" fillId="0" borderId="0" xfId="1" applyFont="1" applyFill="1" applyBorder="1" applyAlignment="1">
      <alignment horizontal="right"/>
    </xf>
    <xf numFmtId="165" fontId="24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 vertical="center"/>
    </xf>
    <xf numFmtId="44" fontId="24" fillId="0" borderId="0" xfId="2" applyFont="1" applyFill="1" applyBorder="1" applyAlignment="1"/>
    <xf numFmtId="43" fontId="24" fillId="0" borderId="0" xfId="1" applyFont="1" applyFill="1" applyBorder="1" applyAlignment="1">
      <alignment horizontal="center"/>
    </xf>
    <xf numFmtId="44" fontId="24" fillId="0" borderId="0" xfId="2" applyFont="1" applyFill="1" applyBorder="1" applyAlignment="1">
      <alignment horizontal="center" vertical="center"/>
    </xf>
    <xf numFmtId="44" fontId="25" fillId="0" borderId="0" xfId="3" applyNumberFormat="1" applyFont="1" applyFill="1" applyBorder="1" applyAlignment="1">
      <alignment horizontal="center" vertical="center"/>
    </xf>
    <xf numFmtId="0" fontId="24" fillId="0" borderId="0" xfId="0" applyFont="1" applyAlignment="1"/>
    <xf numFmtId="44" fontId="24" fillId="0" borderId="0" xfId="2" applyFont="1" applyFill="1" applyBorder="1" applyAlignment="1">
      <alignment horizontal="center"/>
    </xf>
    <xf numFmtId="0" fontId="25" fillId="0" borderId="0" xfId="0" applyFont="1" applyFill="1" applyAlignment="1">
      <alignment horizontal="left"/>
    </xf>
    <xf numFmtId="0" fontId="24" fillId="7" borderId="0" xfId="0" applyFont="1" applyFill="1" applyAlignment="1">
      <alignment horizontal="left"/>
    </xf>
    <xf numFmtId="0" fontId="24" fillId="7" borderId="0" xfId="0" applyFont="1" applyFill="1" applyAlignment="1"/>
    <xf numFmtId="14" fontId="24" fillId="7" borderId="0" xfId="0" applyNumberFormat="1" applyFont="1" applyFill="1" applyAlignment="1">
      <alignment horizontal="center" vertical="center"/>
    </xf>
    <xf numFmtId="164" fontId="24" fillId="7" borderId="0" xfId="1" applyNumberFormat="1" applyFont="1" applyFill="1" applyBorder="1" applyAlignment="1">
      <alignment horizontal="right" vertical="center"/>
    </xf>
    <xf numFmtId="43" fontId="24" fillId="7" borderId="0" xfId="1" applyNumberFormat="1" applyFont="1" applyFill="1" applyBorder="1" applyAlignment="1">
      <alignment horizontal="right"/>
    </xf>
    <xf numFmtId="14" fontId="24" fillId="7" borderId="0" xfId="1" applyNumberFormat="1" applyFont="1" applyFill="1" applyBorder="1" applyAlignment="1">
      <alignment horizontal="center" vertical="center"/>
    </xf>
    <xf numFmtId="43" fontId="24" fillId="7" borderId="0" xfId="1" applyFont="1" applyFill="1" applyBorder="1" applyAlignment="1">
      <alignment horizontal="left" vertical="center"/>
    </xf>
    <xf numFmtId="166" fontId="24" fillId="7" borderId="0" xfId="3" applyFont="1" applyFill="1" applyBorder="1" applyAlignment="1"/>
    <xf numFmtId="166" fontId="24" fillId="7" borderId="0" xfId="3" applyFont="1" applyFill="1" applyBorder="1" applyAlignment="1">
      <alignment horizontal="center"/>
    </xf>
    <xf numFmtId="44" fontId="24" fillId="7" borderId="0" xfId="3" applyNumberFormat="1" applyFont="1" applyFill="1" applyBorder="1" applyAlignment="1">
      <alignment horizontal="center" vertical="center"/>
    </xf>
    <xf numFmtId="166" fontId="26" fillId="0" borderId="0" xfId="3" applyFont="1" applyFill="1" applyBorder="1" applyAlignment="1"/>
    <xf numFmtId="166" fontId="26" fillId="0" borderId="0" xfId="3" applyFont="1" applyFill="1" applyBorder="1" applyAlignment="1">
      <alignment horizontal="center"/>
    </xf>
    <xf numFmtId="44" fontId="26" fillId="0" borderId="0" xfId="3" applyNumberFormat="1" applyFont="1" applyFill="1" applyBorder="1" applyAlignment="1">
      <alignment horizontal="center" vertical="center"/>
    </xf>
    <xf numFmtId="164" fontId="24" fillId="0" borderId="5" xfId="1" applyNumberFormat="1" applyFont="1" applyFill="1" applyBorder="1" applyAlignment="1">
      <alignment horizontal="right" vertical="center"/>
    </xf>
    <xf numFmtId="0" fontId="26" fillId="0" borderId="0" xfId="1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164" fontId="26" fillId="0" borderId="0" xfId="1" applyNumberFormat="1" applyFont="1" applyFill="1" applyBorder="1" applyAlignment="1">
      <alignment horizontal="right" vertical="center"/>
    </xf>
    <xf numFmtId="43" fontId="26" fillId="0" borderId="0" xfId="1" applyNumberFormat="1" applyFont="1" applyFill="1" applyBorder="1" applyAlignment="1">
      <alignment horizontal="right"/>
    </xf>
    <xf numFmtId="164" fontId="26" fillId="0" borderId="5" xfId="1" applyNumberFormat="1" applyFont="1" applyFill="1" applyBorder="1" applyAlignment="1">
      <alignment horizontal="right" vertical="center"/>
    </xf>
    <xf numFmtId="14" fontId="26" fillId="0" borderId="0" xfId="1" applyNumberFormat="1" applyFont="1" applyFill="1" applyBorder="1" applyAlignment="1">
      <alignment horizontal="center" vertical="center"/>
    </xf>
    <xf numFmtId="43" fontId="26" fillId="0" borderId="0" xfId="1" applyFont="1" applyFill="1" applyBorder="1" applyAlignment="1">
      <alignment horizontal="left" vertical="center"/>
    </xf>
    <xf numFmtId="0" fontId="26" fillId="0" borderId="0" xfId="1" applyNumberFormat="1" applyFont="1" applyFill="1" applyBorder="1" applyAlignment="1">
      <alignment horizontal="left" vertical="center"/>
    </xf>
    <xf numFmtId="165" fontId="26" fillId="0" borderId="0" xfId="0" applyNumberFormat="1" applyFont="1" applyFill="1" applyAlignment="1">
      <alignment horizontal="center"/>
    </xf>
    <xf numFmtId="1" fontId="26" fillId="0" borderId="0" xfId="0" applyNumberFormat="1" applyFont="1" applyFill="1" applyAlignment="1">
      <alignment horizontal="center"/>
    </xf>
    <xf numFmtId="164" fontId="26" fillId="0" borderId="0" xfId="0" applyNumberFormat="1" applyFont="1" applyFill="1" applyAlignment="1">
      <alignment horizontal="center"/>
    </xf>
    <xf numFmtId="44" fontId="26" fillId="4" borderId="3" xfId="0" applyNumberFormat="1" applyFont="1" applyFill="1" applyBorder="1"/>
    <xf numFmtId="0" fontId="26" fillId="4" borderId="2" xfId="0" applyFont="1" applyFill="1" applyBorder="1" applyAlignment="1">
      <alignment horizontal="right"/>
    </xf>
    <xf numFmtId="0" fontId="26" fillId="4" borderId="3" xfId="0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 vertical="center"/>
    </xf>
    <xf numFmtId="164" fontId="26" fillId="4" borderId="3" xfId="0" applyNumberFormat="1" applyFont="1" applyFill="1" applyBorder="1" applyAlignment="1">
      <alignment horizontal="right" vertical="center"/>
    </xf>
    <xf numFmtId="164" fontId="26" fillId="4" borderId="3" xfId="0" applyNumberFormat="1" applyFont="1" applyFill="1" applyBorder="1" applyAlignment="1">
      <alignment horizontal="left" vertical="center"/>
    </xf>
    <xf numFmtId="43" fontId="26" fillId="4" borderId="3" xfId="1" applyFont="1" applyFill="1" applyBorder="1" applyAlignment="1">
      <alignment horizontal="center"/>
    </xf>
    <xf numFmtId="14" fontId="26" fillId="4" borderId="4" xfId="0" applyNumberFormat="1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left" vertical="center"/>
    </xf>
    <xf numFmtId="1" fontId="26" fillId="4" borderId="3" xfId="0" applyNumberFormat="1" applyFont="1" applyFill="1" applyBorder="1" applyAlignment="1">
      <alignment horizontal="center"/>
    </xf>
    <xf numFmtId="0" fontId="26" fillId="4" borderId="3" xfId="0" applyFont="1" applyFill="1" applyBorder="1"/>
    <xf numFmtId="44" fontId="24" fillId="0" borderId="5" xfId="3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/>
    <xf numFmtId="4" fontId="27" fillId="0" borderId="0" xfId="0" applyNumberFormat="1" applyFont="1" applyAlignment="1">
      <alignment horizontal="center" vertical="center"/>
    </xf>
    <xf numFmtId="164" fontId="27" fillId="0" borderId="0" xfId="1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43" fontId="27" fillId="0" borderId="0" xfId="0" applyNumberFormat="1" applyFont="1"/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164" fontId="29" fillId="0" borderId="0" xfId="0" applyNumberFormat="1" applyFont="1"/>
    <xf numFmtId="0" fontId="29" fillId="0" borderId="0" xfId="0" applyFont="1" applyAlignment="1">
      <alignment horizontal="left"/>
    </xf>
    <xf numFmtId="1" fontId="29" fillId="0" borderId="0" xfId="0" applyNumberFormat="1" applyFont="1" applyAlignment="1">
      <alignment horizontal="center"/>
    </xf>
    <xf numFmtId="44" fontId="29" fillId="0" borderId="0" xfId="2" applyFont="1" applyFill="1" applyBorder="1" applyAlignment="1"/>
    <xf numFmtId="14" fontId="30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5" borderId="0" xfId="0" applyFont="1" applyFill="1"/>
    <xf numFmtId="14" fontId="31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164" fontId="28" fillId="0" borderId="0" xfId="0" applyNumberFormat="1" applyFont="1"/>
    <xf numFmtId="0" fontId="28" fillId="0" borderId="0" xfId="0" applyFont="1" applyAlignment="1">
      <alignment horizontal="left"/>
    </xf>
    <xf numFmtId="1" fontId="28" fillId="0" borderId="0" xfId="0" applyNumberFormat="1" applyFont="1" applyAlignment="1">
      <alignment horizontal="center"/>
    </xf>
    <xf numFmtId="44" fontId="28" fillId="0" borderId="0" xfId="2" applyFont="1" applyFill="1" applyBorder="1" applyAlignment="1"/>
    <xf numFmtId="0" fontId="32" fillId="5" borderId="0" xfId="0" applyFont="1" applyFill="1"/>
    <xf numFmtId="14" fontId="24" fillId="0" borderId="0" xfId="0" applyNumberFormat="1" applyFont="1" applyFill="1" applyAlignment="1">
      <alignment horizontal="center" vertical="center"/>
    </xf>
    <xf numFmtId="165" fontId="24" fillId="0" borderId="0" xfId="0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164" fontId="24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164" fontId="33" fillId="0" borderId="0" xfId="0" applyNumberFormat="1" applyFont="1"/>
    <xf numFmtId="0" fontId="34" fillId="0" borderId="0" xfId="0" applyFont="1"/>
    <xf numFmtId="43" fontId="34" fillId="0" borderId="0" xfId="1" applyFont="1"/>
    <xf numFmtId="164" fontId="27" fillId="0" borderId="0" xfId="0" applyNumberFormat="1" applyFont="1"/>
    <xf numFmtId="44" fontId="29" fillId="0" borderId="0" xfId="0" applyNumberFormat="1" applyFont="1"/>
    <xf numFmtId="43" fontId="27" fillId="0" borderId="0" xfId="1" applyFont="1"/>
    <xf numFmtId="43" fontId="29" fillId="0" borderId="0" xfId="0" applyNumberFormat="1" applyFont="1" applyAlignment="1">
      <alignment horizontal="left" vertical="center"/>
    </xf>
    <xf numFmtId="0" fontId="3" fillId="0" borderId="0" xfId="0" applyFont="1"/>
    <xf numFmtId="16" fontId="24" fillId="0" borderId="0" xfId="1" applyNumberFormat="1" applyFont="1" applyFill="1" applyBorder="1" applyAlignment="1">
      <alignment horizontal="left" vertical="center"/>
    </xf>
    <xf numFmtId="0" fontId="20" fillId="4" borderId="0" xfId="0" applyFont="1" applyFill="1"/>
    <xf numFmtId="0" fontId="21" fillId="4" borderId="0" xfId="0" applyFont="1" applyFill="1"/>
    <xf numFmtId="0" fontId="20" fillId="0" borderId="0" xfId="0" applyFont="1" applyFill="1"/>
    <xf numFmtId="164" fontId="25" fillId="0" borderId="0" xfId="1" applyNumberFormat="1" applyFont="1" applyFill="1" applyBorder="1" applyAlignment="1">
      <alignment horizontal="right" vertical="center"/>
    </xf>
    <xf numFmtId="43" fontId="25" fillId="0" borderId="0" xfId="1" applyNumberFormat="1" applyFont="1" applyFill="1" applyBorder="1" applyAlignment="1">
      <alignment horizontal="right"/>
    </xf>
    <xf numFmtId="14" fontId="25" fillId="0" borderId="0" xfId="1" applyNumberFormat="1" applyFont="1" applyFill="1" applyBorder="1" applyAlignment="1">
      <alignment horizontal="center" vertical="center"/>
    </xf>
    <xf numFmtId="43" fontId="25" fillId="0" borderId="0" xfId="1" applyFont="1" applyFill="1" applyBorder="1" applyAlignment="1">
      <alignment horizontal="left" vertical="center"/>
    </xf>
    <xf numFmtId="0" fontId="25" fillId="0" borderId="0" xfId="1" applyNumberFormat="1" applyFont="1" applyFill="1" applyBorder="1" applyAlignment="1">
      <alignment horizontal="left" vertical="center"/>
    </xf>
    <xf numFmtId="165" fontId="25" fillId="0" borderId="0" xfId="0" applyNumberFormat="1" applyFont="1" applyFill="1" applyAlignment="1">
      <alignment horizontal="center"/>
    </xf>
    <xf numFmtId="1" fontId="25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center" vertical="center"/>
    </xf>
    <xf numFmtId="166" fontId="25" fillId="0" borderId="0" xfId="3" applyFont="1" applyFill="1" applyBorder="1" applyAlignment="1"/>
    <xf numFmtId="166" fontId="25" fillId="0" borderId="0" xfId="3" applyFont="1" applyFill="1" applyBorder="1" applyAlignment="1">
      <alignment horizontal="center"/>
    </xf>
    <xf numFmtId="0" fontId="21" fillId="0" borderId="0" xfId="0" applyFont="1" applyFill="1"/>
    <xf numFmtId="166" fontId="24" fillId="0" borderId="0" xfId="3" applyFont="1" applyFill="1" applyBorder="1" applyAlignment="1">
      <alignment horizontal="center" vertical="center"/>
    </xf>
    <xf numFmtId="14" fontId="24" fillId="0" borderId="0" xfId="1" applyNumberFormat="1" applyFont="1" applyFill="1" applyBorder="1" applyAlignment="1">
      <alignment horizontal="center" vertical="center"/>
    </xf>
    <xf numFmtId="0" fontId="35" fillId="0" borderId="0" xfId="0" applyFont="1"/>
    <xf numFmtId="0" fontId="36" fillId="0" borderId="0" xfId="0" applyFont="1"/>
    <xf numFmtId="0" fontId="33" fillId="0" borderId="0" xfId="0" applyFont="1" applyAlignment="1">
      <alignment horizontal="center" vertical="center"/>
    </xf>
    <xf numFmtId="0" fontId="38" fillId="0" borderId="0" xfId="0" applyFont="1" applyAlignment="1">
      <alignment wrapText="1"/>
    </xf>
    <xf numFmtId="0" fontId="39" fillId="0" borderId="0" xfId="0" applyFont="1" applyAlignment="1">
      <alignment horizontal="center" vertical="center" wrapText="1"/>
    </xf>
    <xf numFmtId="164" fontId="39" fillId="0" borderId="0" xfId="1" applyNumberFormat="1" applyFont="1" applyFill="1" applyBorder="1" applyAlignment="1">
      <alignment horizontal="center" vertical="center" wrapText="1"/>
    </xf>
    <xf numFmtId="164" fontId="39" fillId="0" borderId="0" xfId="1" applyNumberFormat="1" applyFont="1" applyFill="1" applyBorder="1" applyAlignment="1">
      <alignment horizontal="left" vertical="center" wrapText="1"/>
    </xf>
    <xf numFmtId="43" fontId="39" fillId="0" borderId="0" xfId="1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43" fontId="39" fillId="3" borderId="0" xfId="1" applyFont="1" applyFill="1" applyBorder="1" applyAlignment="1">
      <alignment horizontal="center" vertical="center" wrapText="1"/>
    </xf>
    <xf numFmtId="1" fontId="33" fillId="0" borderId="0" xfId="0" applyNumberFormat="1" applyFont="1" applyAlignment="1">
      <alignment horizontal="center"/>
    </xf>
    <xf numFmtId="9" fontId="39" fillId="3" borderId="0" xfId="1" applyNumberFormat="1" applyFont="1" applyFill="1" applyBorder="1" applyAlignment="1">
      <alignment horizontal="center" vertical="center" wrapText="1"/>
    </xf>
    <xf numFmtId="9" fontId="39" fillId="3" borderId="0" xfId="2" applyNumberFormat="1" applyFont="1" applyFill="1" applyBorder="1" applyAlignment="1">
      <alignment horizontal="center" vertical="center" wrapText="1"/>
    </xf>
    <xf numFmtId="43" fontId="39" fillId="0" borderId="6" xfId="1" applyFont="1" applyFill="1" applyBorder="1" applyAlignment="1">
      <alignment horizontal="center" vertical="center" wrapText="1"/>
    </xf>
    <xf numFmtId="0" fontId="40" fillId="0" borderId="0" xfId="0" applyFont="1"/>
    <xf numFmtId="0" fontId="40" fillId="6" borderId="0" xfId="0" applyFont="1" applyFill="1"/>
    <xf numFmtId="0" fontId="41" fillId="0" borderId="0" xfId="0" applyFont="1"/>
    <xf numFmtId="0" fontId="42" fillId="7" borderId="0" xfId="0" applyFont="1" applyFill="1"/>
    <xf numFmtId="0" fontId="42" fillId="0" borderId="0" xfId="0" applyFont="1" applyFill="1"/>
    <xf numFmtId="0" fontId="40" fillId="4" borderId="0" xfId="0" applyFont="1" applyFill="1"/>
    <xf numFmtId="0" fontId="40" fillId="0" borderId="0" xfId="0" applyFont="1" applyFill="1"/>
    <xf numFmtId="0" fontId="43" fillId="0" borderId="0" xfId="0" applyFont="1"/>
    <xf numFmtId="0" fontId="44" fillId="5" borderId="0" xfId="0" applyFont="1" applyFill="1" applyBorder="1"/>
    <xf numFmtId="0" fontId="44" fillId="0" borderId="0" xfId="0" applyFont="1" applyFill="1"/>
    <xf numFmtId="0" fontId="44" fillId="7" borderId="0" xfId="0" applyFont="1" applyFill="1"/>
    <xf numFmtId="0" fontId="43" fillId="5" borderId="0" xfId="0" applyFont="1" applyFill="1" applyBorder="1"/>
    <xf numFmtId="0" fontId="43" fillId="0" borderId="0" xfId="0" applyFont="1" applyFill="1"/>
    <xf numFmtId="0" fontId="43" fillId="7" borderId="0" xfId="0" applyFont="1" applyFill="1"/>
    <xf numFmtId="0" fontId="40" fillId="5" borderId="0" xfId="0" applyFont="1" applyFill="1" applyBorder="1"/>
    <xf numFmtId="0" fontId="40" fillId="7" borderId="0" xfId="0" applyFont="1" applyFill="1"/>
    <xf numFmtId="0" fontId="45" fillId="0" borderId="0" xfId="0" applyFont="1"/>
    <xf numFmtId="0" fontId="33" fillId="0" borderId="0" xfId="0" applyFont="1"/>
    <xf numFmtId="4" fontId="33" fillId="0" borderId="0" xfId="0" applyNumberFormat="1" applyFont="1" applyAlignment="1">
      <alignment horizontal="center" vertical="center"/>
    </xf>
    <xf numFmtId="164" fontId="33" fillId="0" borderId="0" xfId="1" applyNumberFormat="1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43" fontId="33" fillId="0" borderId="0" xfId="0" applyNumberFormat="1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/>
    </xf>
    <xf numFmtId="44" fontId="33" fillId="0" borderId="0" xfId="2" applyFont="1" applyFill="1" applyBorder="1" applyAlignment="1"/>
    <xf numFmtId="43" fontId="33" fillId="0" borderId="0" xfId="1" applyFont="1"/>
    <xf numFmtId="44" fontId="33" fillId="0" borderId="0" xfId="0" applyNumberFormat="1" applyFont="1"/>
    <xf numFmtId="43" fontId="33" fillId="0" borderId="0" xfId="0" applyNumberFormat="1" applyFont="1" applyAlignment="1">
      <alignment horizontal="left" vertical="center"/>
    </xf>
    <xf numFmtId="14" fontId="39" fillId="0" borderId="0" xfId="0" applyNumberFormat="1" applyFont="1" applyAlignment="1">
      <alignment horizontal="center" vertical="center"/>
    </xf>
    <xf numFmtId="0" fontId="33" fillId="5" borderId="0" xfId="0" applyFont="1" applyFill="1"/>
    <xf numFmtId="14" fontId="38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/>
    <xf numFmtId="0" fontId="36" fillId="0" borderId="0" xfId="0" applyFont="1" applyAlignment="1">
      <alignment horizontal="left"/>
    </xf>
    <xf numFmtId="1" fontId="36" fillId="0" borderId="0" xfId="0" applyNumberFormat="1" applyFont="1" applyAlignment="1">
      <alignment horizontal="center"/>
    </xf>
    <xf numFmtId="44" fontId="36" fillId="0" borderId="0" xfId="2" applyFont="1" applyFill="1" applyBorder="1" applyAlignment="1"/>
    <xf numFmtId="0" fontId="46" fillId="5" borderId="0" xfId="0" applyFont="1" applyFill="1"/>
    <xf numFmtId="0" fontId="36" fillId="5" borderId="0" xfId="0" applyFont="1" applyFill="1"/>
    <xf numFmtId="0" fontId="46" fillId="0" borderId="0" xfId="0" applyFont="1"/>
    <xf numFmtId="43" fontId="36" fillId="0" borderId="0" xfId="1" applyFont="1"/>
    <xf numFmtId="0" fontId="17" fillId="0" borderId="0" xfId="0" applyFont="1" applyFill="1"/>
    <xf numFmtId="0" fontId="13" fillId="0" borderId="0" xfId="0" applyFont="1" applyFill="1"/>
    <xf numFmtId="0" fontId="19" fillId="0" borderId="0" xfId="0" applyFont="1" applyFill="1"/>
    <xf numFmtId="167" fontId="33" fillId="0" borderId="0" xfId="0" applyNumberFormat="1" applyFont="1"/>
    <xf numFmtId="44" fontId="36" fillId="0" borderId="0" xfId="0" applyNumberFormat="1" applyFont="1"/>
    <xf numFmtId="14" fontId="25" fillId="0" borderId="0" xfId="0" applyNumberFormat="1" applyFont="1" applyFill="1" applyAlignment="1">
      <alignment horizontal="center"/>
    </xf>
    <xf numFmtId="0" fontId="47" fillId="0" borderId="0" xfId="0" applyFont="1" applyFill="1" applyAlignment="1"/>
    <xf numFmtId="43" fontId="48" fillId="0" borderId="6" xfId="1" applyFont="1" applyFill="1" applyBorder="1" applyAlignment="1">
      <alignment horizontal="center" vertical="center" wrapText="1"/>
    </xf>
    <xf numFmtId="44" fontId="33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 vertical="center"/>
    </xf>
    <xf numFmtId="44" fontId="49" fillId="0" borderId="0" xfId="0" applyNumberFormat="1" applyFont="1"/>
    <xf numFmtId="0" fontId="24" fillId="0" borderId="0" xfId="0" applyFont="1" applyFill="1" applyAlignment="1">
      <alignment horizontal="right"/>
    </xf>
    <xf numFmtId="164" fontId="24" fillId="0" borderId="0" xfId="1" applyNumberFormat="1" applyFont="1" applyFill="1" applyAlignment="1">
      <alignment horizontal="right" vertical="center"/>
    </xf>
    <xf numFmtId="43" fontId="24" fillId="0" borderId="0" xfId="1" applyNumberFormat="1" applyFont="1" applyFill="1" applyAlignment="1">
      <alignment horizontal="right"/>
    </xf>
    <xf numFmtId="0" fontId="24" fillId="0" borderId="0" xfId="1" applyNumberFormat="1" applyFont="1" applyFill="1" applyAlignment="1">
      <alignment horizontal="center" vertical="center"/>
    </xf>
    <xf numFmtId="0" fontId="24" fillId="0" borderId="0" xfId="0" applyNumberFormat="1" applyFont="1" applyFill="1" applyAlignment="1">
      <alignment horizontal="left" vertical="center"/>
    </xf>
    <xf numFmtId="166" fontId="24" fillId="0" borderId="0" xfId="3" applyFont="1" applyFill="1" applyAlignment="1"/>
    <xf numFmtId="166" fontId="24" fillId="0" borderId="0" xfId="3" applyFont="1" applyFill="1" applyAlignment="1">
      <alignment horizontal="center"/>
    </xf>
    <xf numFmtId="44" fontId="24" fillId="0" borderId="0" xfId="3" applyNumberFormat="1" applyFont="1" applyFill="1" applyAlignment="1">
      <alignment horizontal="center" vertical="center"/>
    </xf>
    <xf numFmtId="0" fontId="50" fillId="0" borderId="0" xfId="0" applyFont="1"/>
    <xf numFmtId="0" fontId="52" fillId="0" borderId="0" xfId="0" applyFont="1" applyFill="1" applyAlignment="1"/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164" fontId="11" fillId="8" borderId="11" xfId="1" applyNumberFormat="1" applyFont="1" applyFill="1" applyBorder="1" applyAlignment="1">
      <alignment horizontal="center" vertical="center" wrapText="1"/>
    </xf>
    <xf numFmtId="164" fontId="11" fillId="8" borderId="11" xfId="1" applyNumberFormat="1" applyFont="1" applyFill="1" applyBorder="1" applyAlignment="1">
      <alignment horizontal="left" vertical="center" wrapText="1"/>
    </xf>
    <xf numFmtId="14" fontId="24" fillId="9" borderId="0" xfId="1" applyNumberFormat="1" applyFont="1" applyFill="1" applyBorder="1" applyAlignment="1">
      <alignment horizontal="center" vertical="center"/>
    </xf>
    <xf numFmtId="166" fontId="24" fillId="9" borderId="0" xfId="3" applyFont="1" applyFill="1" applyBorder="1" applyAlignment="1"/>
    <xf numFmtId="0" fontId="6" fillId="9" borderId="0" xfId="0" applyFont="1" applyFill="1"/>
    <xf numFmtId="0" fontId="0" fillId="9" borderId="0" xfId="0" applyFill="1"/>
    <xf numFmtId="0" fontId="0" fillId="9" borderId="0" xfId="0" applyFont="1" applyFill="1"/>
    <xf numFmtId="14" fontId="51" fillId="9" borderId="0" xfId="1" applyNumberFormat="1" applyFont="1" applyFill="1" applyBorder="1" applyAlignment="1">
      <alignment horizontal="center" vertical="center"/>
    </xf>
    <xf numFmtId="166" fontId="51" fillId="9" borderId="0" xfId="3" applyFont="1" applyFill="1" applyBorder="1" applyAlignment="1"/>
    <xf numFmtId="0" fontId="20" fillId="9" borderId="0" xfId="0" applyFont="1" applyFill="1"/>
    <xf numFmtId="0" fontId="21" fillId="9" borderId="0" xfId="0" applyFont="1" applyFill="1"/>
    <xf numFmtId="0" fontId="53" fillId="10" borderId="8" xfId="0" applyFont="1" applyFill="1" applyBorder="1" applyAlignment="1">
      <alignment horizontal="left"/>
    </xf>
    <xf numFmtId="0" fontId="53" fillId="10" borderId="9" xfId="0" applyFont="1" applyFill="1" applyBorder="1" applyAlignment="1"/>
    <xf numFmtId="14" fontId="53" fillId="10" borderId="9" xfId="0" applyNumberFormat="1" applyFont="1" applyFill="1" applyBorder="1" applyAlignment="1">
      <alignment horizontal="center" vertical="center"/>
    </xf>
    <xf numFmtId="0" fontId="53" fillId="10" borderId="9" xfId="0" applyFont="1" applyFill="1" applyBorder="1" applyAlignment="1">
      <alignment horizontal="center" vertical="center"/>
    </xf>
    <xf numFmtId="164" fontId="53" fillId="10" borderId="9" xfId="1" applyNumberFormat="1" applyFont="1" applyFill="1" applyBorder="1" applyAlignment="1">
      <alignment horizontal="right" vertical="center"/>
    </xf>
    <xf numFmtId="43" fontId="53" fillId="10" borderId="9" xfId="1" applyNumberFormat="1" applyFont="1" applyFill="1" applyBorder="1" applyAlignment="1">
      <alignment horizontal="right"/>
    </xf>
    <xf numFmtId="164" fontId="11" fillId="8" borderId="13" xfId="1" applyNumberFormat="1" applyFont="1" applyFill="1" applyBorder="1" applyAlignment="1">
      <alignment horizontal="center" vertical="center" wrapText="1"/>
    </xf>
    <xf numFmtId="164" fontId="53" fillId="10" borderId="12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54" fillId="10" borderId="8" xfId="0" applyFont="1" applyFill="1" applyBorder="1" applyAlignment="1">
      <alignment horizontal="left"/>
    </xf>
    <xf numFmtId="0" fontId="0" fillId="0" borderId="0" xfId="0" applyFill="1"/>
    <xf numFmtId="0" fontId="55" fillId="0" borderId="0" xfId="0" applyFont="1" applyFill="1" applyAlignment="1"/>
    <xf numFmtId="0" fontId="0" fillId="0" borderId="0" xfId="0" applyFont="1" applyFill="1"/>
    <xf numFmtId="0" fontId="12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6" fillId="0" borderId="0" xfId="0" applyFont="1" applyFill="1"/>
    <xf numFmtId="0" fontId="6" fillId="11" borderId="0" xfId="0" applyFont="1" applyFill="1"/>
    <xf numFmtId="14" fontId="24" fillId="11" borderId="0" xfId="1" applyNumberFormat="1" applyFont="1" applyFill="1" applyBorder="1" applyAlignment="1">
      <alignment horizontal="center" vertical="center"/>
    </xf>
    <xf numFmtId="166" fontId="24" fillId="11" borderId="0" xfId="3" applyFont="1" applyFill="1" applyBorder="1" applyAlignment="1"/>
    <xf numFmtId="0" fontId="0" fillId="11" borderId="0" xfId="0" applyFill="1"/>
    <xf numFmtId="0" fontId="0" fillId="11" borderId="0" xfId="0" applyFont="1" applyFill="1"/>
    <xf numFmtId="44" fontId="25" fillId="0" borderId="5" xfId="3" applyNumberFormat="1" applyFont="1" applyFill="1" applyBorder="1" applyAlignment="1">
      <alignment horizontal="center" vertical="center"/>
    </xf>
    <xf numFmtId="0" fontId="27" fillId="0" borderId="0" xfId="0" applyFont="1" applyFill="1"/>
    <xf numFmtId="14" fontId="24" fillId="0" borderId="0" xfId="1" applyNumberFormat="1" applyFont="1" applyFill="1" applyAlignment="1">
      <alignment horizontal="center" vertical="center"/>
    </xf>
    <xf numFmtId="43" fontId="24" fillId="0" borderId="0" xfId="1" applyFont="1" applyFill="1" applyAlignment="1">
      <alignment horizontal="left" vertical="center"/>
    </xf>
    <xf numFmtId="166" fontId="51" fillId="0" borderId="0" xfId="3" applyFont="1" applyFill="1" applyBorder="1" applyAlignment="1"/>
    <xf numFmtId="164" fontId="6" fillId="0" borderId="0" xfId="0" applyNumberFormat="1" applyFont="1"/>
    <xf numFmtId="164" fontId="56" fillId="12" borderId="0" xfId="0" applyNumberFormat="1" applyFont="1" applyFill="1"/>
    <xf numFmtId="43" fontId="6" fillId="0" borderId="0" xfId="1" applyFont="1"/>
    <xf numFmtId="43" fontId="57" fillId="0" borderId="0" xfId="0" applyNumberFormat="1" applyFont="1"/>
    <xf numFmtId="0" fontId="9" fillId="0" borderId="0" xfId="0" applyFont="1" applyFill="1" applyAlignment="1"/>
    <xf numFmtId="0" fontId="58" fillId="0" borderId="0" xfId="0" applyFont="1" applyAlignment="1">
      <alignment horizontal="left"/>
    </xf>
    <xf numFmtId="0" fontId="58" fillId="0" borderId="0" xfId="0" applyFont="1" applyAlignment="1">
      <alignment horizontal="center"/>
    </xf>
    <xf numFmtId="14" fontId="58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164" fontId="58" fillId="0" borderId="0" xfId="0" applyNumberFormat="1" applyFont="1" applyAlignment="1">
      <alignment horizontal="right" vertical="center"/>
    </xf>
    <xf numFmtId="43" fontId="58" fillId="0" borderId="0" xfId="0" applyNumberFormat="1" applyFont="1" applyAlignment="1">
      <alignment horizontal="right"/>
    </xf>
    <xf numFmtId="14" fontId="58" fillId="0" borderId="1" xfId="0" applyNumberFormat="1" applyFont="1" applyBorder="1" applyAlignment="1">
      <alignment horizontal="center" vertical="center"/>
    </xf>
    <xf numFmtId="43" fontId="58" fillId="0" borderId="0" xfId="0" applyNumberFormat="1" applyFont="1" applyAlignment="1">
      <alignment horizontal="left" vertical="center"/>
    </xf>
    <xf numFmtId="14" fontId="58" fillId="0" borderId="0" xfId="0" applyNumberFormat="1" applyFont="1" applyAlignment="1">
      <alignment horizontal="center"/>
    </xf>
    <xf numFmtId="1" fontId="58" fillId="0" borderId="0" xfId="0" applyNumberFormat="1" applyFont="1" applyAlignment="1">
      <alignment horizontal="center"/>
    </xf>
    <xf numFmtId="44" fontId="58" fillId="0" borderId="0" xfId="0" applyNumberFormat="1" applyFont="1"/>
    <xf numFmtId="44" fontId="58" fillId="0" borderId="0" xfId="0" applyNumberFormat="1" applyFont="1" applyAlignment="1">
      <alignment horizontal="center"/>
    </xf>
    <xf numFmtId="44" fontId="59" fillId="4" borderId="3" xfId="0" applyNumberFormat="1" applyFont="1" applyFill="1" applyBorder="1"/>
    <xf numFmtId="0" fontId="60" fillId="0" borderId="0" xfId="0" applyFont="1" applyAlignment="1"/>
    <xf numFmtId="166" fontId="27" fillId="0" borderId="0" xfId="0" applyNumberFormat="1" applyFont="1" applyAlignment="1">
      <alignment vertical="center"/>
    </xf>
    <xf numFmtId="43" fontId="27" fillId="0" borderId="0" xfId="0" applyNumberFormat="1" applyFont="1" applyAlignment="1">
      <alignment vertical="center"/>
    </xf>
    <xf numFmtId="43" fontId="29" fillId="0" borderId="0" xfId="0" applyNumberFormat="1" applyFont="1"/>
    <xf numFmtId="164" fontId="29" fillId="0" borderId="0" xfId="0" applyNumberFormat="1" applyFont="1" applyFill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53" fillId="0" borderId="0" xfId="0" applyFont="1" applyFill="1" applyAlignment="1">
      <alignment horizontal="left"/>
    </xf>
    <xf numFmtId="0" fontId="53" fillId="0" borderId="0" xfId="0" applyFont="1" applyFill="1" applyAlignment="1"/>
    <xf numFmtId="14" fontId="53" fillId="0" borderId="0" xfId="0" applyNumberFormat="1" applyFont="1" applyFill="1" applyAlignment="1">
      <alignment horizontal="center" vertical="center"/>
    </xf>
    <xf numFmtId="0" fontId="53" fillId="0" borderId="0" xfId="0" applyFont="1" applyFill="1" applyAlignment="1">
      <alignment horizontal="center" vertical="center"/>
    </xf>
    <xf numFmtId="164" fontId="53" fillId="0" borderId="0" xfId="1" applyNumberFormat="1" applyFont="1" applyFill="1" applyBorder="1" applyAlignment="1">
      <alignment horizontal="right" vertical="center"/>
    </xf>
    <xf numFmtId="43" fontId="53" fillId="0" borderId="0" xfId="1" applyNumberFormat="1" applyFont="1" applyFill="1" applyBorder="1" applyAlignment="1">
      <alignment horizontal="right"/>
    </xf>
    <xf numFmtId="14" fontId="53" fillId="0" borderId="0" xfId="1" applyNumberFormat="1" applyFont="1" applyFill="1" applyBorder="1" applyAlignment="1">
      <alignment horizontal="center" vertical="center"/>
    </xf>
    <xf numFmtId="43" fontId="53" fillId="0" borderId="0" xfId="1" applyFont="1" applyFill="1" applyBorder="1" applyAlignment="1">
      <alignment horizontal="left" vertical="center"/>
    </xf>
    <xf numFmtId="0" fontId="53" fillId="0" borderId="0" xfId="1" applyNumberFormat="1" applyFont="1" applyFill="1" applyBorder="1" applyAlignment="1">
      <alignment horizontal="center" vertical="center"/>
    </xf>
    <xf numFmtId="0" fontId="53" fillId="0" borderId="0" xfId="1" applyNumberFormat="1" applyFont="1" applyFill="1" applyBorder="1" applyAlignment="1">
      <alignment horizontal="left" vertical="center"/>
    </xf>
    <xf numFmtId="165" fontId="53" fillId="0" borderId="0" xfId="0" applyNumberFormat="1" applyFont="1" applyFill="1" applyAlignment="1">
      <alignment horizontal="center"/>
    </xf>
    <xf numFmtId="1" fontId="53" fillId="0" borderId="0" xfId="0" applyNumberFormat="1" applyFont="1" applyFill="1" applyAlignment="1">
      <alignment horizontal="center"/>
    </xf>
    <xf numFmtId="164" fontId="53" fillId="0" borderId="0" xfId="0" applyNumberFormat="1" applyFont="1" applyFill="1" applyAlignment="1">
      <alignment horizontal="center"/>
    </xf>
    <xf numFmtId="166" fontId="53" fillId="0" borderId="0" xfId="3" applyFont="1" applyFill="1" applyBorder="1" applyAlignment="1"/>
    <xf numFmtId="166" fontId="53" fillId="0" borderId="0" xfId="3" applyFont="1" applyFill="1" applyBorder="1" applyAlignment="1">
      <alignment horizontal="center"/>
    </xf>
    <xf numFmtId="44" fontId="53" fillId="0" borderId="0" xfId="3" applyNumberFormat="1" applyFont="1" applyFill="1" applyBorder="1" applyAlignment="1">
      <alignment horizontal="center" vertical="center"/>
    </xf>
    <xf numFmtId="44" fontId="49" fillId="0" borderId="0" xfId="0" applyNumberFormat="1" applyFont="1" applyFill="1" applyAlignment="1"/>
    <xf numFmtId="164" fontId="61" fillId="0" borderId="0" xfId="1" applyNumberFormat="1" applyFont="1" applyFill="1" applyBorder="1" applyAlignment="1">
      <alignment horizontal="right" vertical="center"/>
    </xf>
    <xf numFmtId="43" fontId="61" fillId="0" borderId="0" xfId="1" applyNumberFormat="1" applyFont="1" applyFill="1" applyBorder="1" applyAlignment="1">
      <alignment horizontal="right"/>
    </xf>
    <xf numFmtId="164" fontId="53" fillId="0" borderId="5" xfId="1" applyNumberFormat="1" applyFont="1" applyFill="1" applyBorder="1" applyAlignment="1">
      <alignment horizontal="right" vertical="center"/>
    </xf>
    <xf numFmtId="14" fontId="61" fillId="0" borderId="0" xfId="1" applyNumberFormat="1" applyFont="1" applyFill="1" applyBorder="1" applyAlignment="1">
      <alignment horizontal="center" vertical="center"/>
    </xf>
    <xf numFmtId="43" fontId="61" fillId="0" borderId="0" xfId="1" applyFont="1" applyFill="1" applyBorder="1" applyAlignment="1">
      <alignment horizontal="left" vertical="center"/>
    </xf>
    <xf numFmtId="0" fontId="61" fillId="0" borderId="0" xfId="1" applyNumberFormat="1" applyFont="1" applyFill="1" applyBorder="1" applyAlignment="1">
      <alignment horizontal="center" vertical="center"/>
    </xf>
    <xf numFmtId="1" fontId="61" fillId="0" borderId="0" xfId="0" applyNumberFormat="1" applyFont="1" applyFill="1" applyAlignment="1">
      <alignment horizontal="center"/>
    </xf>
    <xf numFmtId="164" fontId="61" fillId="0" borderId="0" xfId="0" applyNumberFormat="1" applyFont="1" applyFill="1" applyAlignment="1">
      <alignment horizontal="center"/>
    </xf>
    <xf numFmtId="0" fontId="61" fillId="0" borderId="0" xfId="0" applyFont="1" applyFill="1" applyAlignment="1">
      <alignment horizontal="center" vertical="center"/>
    </xf>
    <xf numFmtId="166" fontId="61" fillId="0" borderId="0" xfId="3" applyFont="1" applyFill="1" applyBorder="1" applyAlignment="1"/>
    <xf numFmtId="166" fontId="61" fillId="0" borderId="0" xfId="3" applyFont="1" applyFill="1" applyBorder="1" applyAlignment="1">
      <alignment horizontal="center"/>
    </xf>
    <xf numFmtId="44" fontId="61" fillId="0" borderId="0" xfId="3" applyNumberFormat="1" applyFont="1" applyFill="1" applyBorder="1" applyAlignment="1">
      <alignment horizontal="center" vertical="center"/>
    </xf>
    <xf numFmtId="0" fontId="53" fillId="0" borderId="0" xfId="0" applyNumberFormat="1" applyFont="1" applyFill="1" applyAlignment="1">
      <alignment horizontal="left" vertical="center"/>
    </xf>
    <xf numFmtId="0" fontId="53" fillId="0" borderId="0" xfId="0" applyFont="1" applyFill="1" applyAlignment="1">
      <alignment horizontal="right"/>
    </xf>
    <xf numFmtId="0" fontId="53" fillId="0" borderId="0" xfId="0" applyFont="1" applyAlignment="1">
      <alignment horizontal="left"/>
    </xf>
    <xf numFmtId="14" fontId="53" fillId="0" borderId="0" xfId="0" applyNumberFormat="1" applyFont="1" applyAlignment="1">
      <alignment horizontal="center" vertical="center"/>
    </xf>
    <xf numFmtId="0" fontId="53" fillId="0" borderId="0" xfId="0" applyFont="1" applyAlignment="1"/>
    <xf numFmtId="165" fontId="53" fillId="0" borderId="0" xfId="0" applyNumberFormat="1" applyFont="1" applyFill="1" applyBorder="1" applyAlignment="1">
      <alignment horizontal="center"/>
    </xf>
    <xf numFmtId="0" fontId="62" fillId="0" borderId="0" xfId="1" applyNumberFormat="1" applyFont="1" applyFill="1" applyBorder="1" applyAlignment="1">
      <alignment horizontal="left" vertical="center"/>
    </xf>
    <xf numFmtId="165" fontId="62" fillId="0" borderId="0" xfId="0" applyNumberFormat="1" applyFont="1" applyFill="1" applyAlignment="1">
      <alignment horizontal="center"/>
    </xf>
    <xf numFmtId="0" fontId="62" fillId="0" borderId="0" xfId="0" applyFont="1" applyFill="1" applyAlignment="1">
      <alignment horizontal="left"/>
    </xf>
    <xf numFmtId="14" fontId="62" fillId="0" borderId="0" xfId="0" applyNumberFormat="1" applyFont="1" applyFill="1" applyAlignment="1">
      <alignment horizontal="center"/>
    </xf>
    <xf numFmtId="16" fontId="53" fillId="0" borderId="0" xfId="1" applyNumberFormat="1" applyFont="1" applyFill="1" applyBorder="1" applyAlignment="1">
      <alignment horizontal="left" vertical="center"/>
    </xf>
    <xf numFmtId="165" fontId="53" fillId="0" borderId="0" xfId="0" applyNumberFormat="1" applyFont="1" applyAlignment="1">
      <alignment horizontal="center"/>
    </xf>
    <xf numFmtId="0" fontId="53" fillId="7" borderId="0" xfId="0" applyFont="1" applyFill="1" applyAlignment="1">
      <alignment horizontal="left"/>
    </xf>
    <xf numFmtId="0" fontId="53" fillId="7" borderId="0" xfId="0" applyFont="1" applyFill="1" applyAlignment="1"/>
    <xf numFmtId="14" fontId="53" fillId="7" borderId="0" xfId="0" applyNumberFormat="1" applyFont="1" applyFill="1" applyAlignment="1">
      <alignment horizontal="center" vertical="center"/>
    </xf>
    <xf numFmtId="0" fontId="61" fillId="0" borderId="0" xfId="0" applyNumberFormat="1" applyFont="1" applyFill="1" applyAlignment="1">
      <alignment horizontal="left"/>
    </xf>
    <xf numFmtId="0" fontId="61" fillId="0" borderId="0" xfId="0" applyNumberFormat="1" applyFont="1" applyFill="1" applyAlignment="1"/>
    <xf numFmtId="14" fontId="61" fillId="0" borderId="0" xfId="0" applyNumberFormat="1" applyFont="1" applyFill="1" applyAlignment="1">
      <alignment horizontal="center" vertical="center"/>
    </xf>
    <xf numFmtId="0" fontId="61" fillId="0" borderId="0" xfId="0" applyNumberFormat="1" applyFont="1" applyFill="1" applyAlignment="1">
      <alignment horizontal="center" vertical="center"/>
    </xf>
    <xf numFmtId="164" fontId="61" fillId="0" borderId="5" xfId="1" applyNumberFormat="1" applyFont="1" applyFill="1" applyBorder="1" applyAlignment="1">
      <alignment horizontal="right" vertical="center"/>
    </xf>
    <xf numFmtId="0" fontId="61" fillId="0" borderId="0" xfId="1" applyNumberFormat="1" applyFont="1" applyFill="1" applyBorder="1" applyAlignment="1">
      <alignment horizontal="left" vertical="center"/>
    </xf>
    <xf numFmtId="165" fontId="61" fillId="0" borderId="0" xfId="0" applyNumberFormat="1" applyFont="1" applyFill="1" applyAlignment="1">
      <alignment horizontal="center"/>
    </xf>
    <xf numFmtId="166" fontId="53" fillId="0" borderId="0" xfId="3" applyFont="1" applyFill="1" applyBorder="1" applyAlignment="1">
      <alignment horizontal="center" vertical="center"/>
    </xf>
    <xf numFmtId="164" fontId="53" fillId="7" borderId="0" xfId="1" applyNumberFormat="1" applyFont="1" applyFill="1" applyBorder="1" applyAlignment="1">
      <alignment horizontal="right" vertical="center"/>
    </xf>
    <xf numFmtId="43" fontId="53" fillId="7" borderId="0" xfId="1" applyNumberFormat="1" applyFont="1" applyFill="1" applyBorder="1" applyAlignment="1">
      <alignment horizontal="right"/>
    </xf>
    <xf numFmtId="14" fontId="53" fillId="7" borderId="0" xfId="1" applyNumberFormat="1" applyFont="1" applyFill="1" applyBorder="1" applyAlignment="1">
      <alignment horizontal="center" vertical="center"/>
    </xf>
    <xf numFmtId="43" fontId="53" fillId="7" borderId="0" xfId="1" applyFont="1" applyFill="1" applyBorder="1" applyAlignment="1">
      <alignment horizontal="left" vertical="center"/>
    </xf>
    <xf numFmtId="0" fontId="53" fillId="7" borderId="0" xfId="1" applyNumberFormat="1" applyFont="1" applyFill="1" applyBorder="1" applyAlignment="1">
      <alignment horizontal="center" vertical="center"/>
    </xf>
    <xf numFmtId="0" fontId="53" fillId="7" borderId="0" xfId="1" applyNumberFormat="1" applyFont="1" applyFill="1" applyBorder="1" applyAlignment="1">
      <alignment horizontal="left" vertical="center"/>
    </xf>
    <xf numFmtId="165" fontId="53" fillId="7" borderId="0" xfId="0" applyNumberFormat="1" applyFont="1" applyFill="1" applyAlignment="1">
      <alignment horizontal="center"/>
    </xf>
    <xf numFmtId="1" fontId="53" fillId="7" borderId="0" xfId="0" applyNumberFormat="1" applyFont="1" applyFill="1" applyAlignment="1">
      <alignment horizontal="center"/>
    </xf>
    <xf numFmtId="164" fontId="53" fillId="7" borderId="0" xfId="0" applyNumberFormat="1" applyFont="1" applyFill="1" applyAlignment="1">
      <alignment horizontal="center"/>
    </xf>
    <xf numFmtId="0" fontId="53" fillId="7" borderId="0" xfId="0" applyFont="1" applyFill="1" applyAlignment="1">
      <alignment horizontal="center" vertical="center"/>
    </xf>
    <xf numFmtId="166" fontId="53" fillId="7" borderId="0" xfId="3" applyFont="1" applyFill="1" applyBorder="1" applyAlignment="1"/>
    <xf numFmtId="166" fontId="53" fillId="7" borderId="0" xfId="3" applyFont="1" applyFill="1" applyBorder="1" applyAlignment="1">
      <alignment horizontal="center"/>
    </xf>
    <xf numFmtId="44" fontId="53" fillId="7" borderId="0" xfId="3" applyNumberFormat="1" applyFont="1" applyFill="1" applyBorder="1" applyAlignment="1">
      <alignment horizontal="center" vertical="center"/>
    </xf>
    <xf numFmtId="0" fontId="53" fillId="0" borderId="0" xfId="0" quotePrefix="1" applyFont="1" applyFill="1" applyAlignment="1"/>
    <xf numFmtId="0" fontId="53" fillId="0" borderId="0" xfId="0" applyFont="1" applyAlignment="1">
      <alignment horizontal="right"/>
    </xf>
    <xf numFmtId="43" fontId="53" fillId="0" borderId="0" xfId="1" applyFont="1" applyFill="1" applyBorder="1" applyAlignment="1">
      <alignment horizontal="right"/>
    </xf>
    <xf numFmtId="1" fontId="53" fillId="0" borderId="0" xfId="0" applyNumberFormat="1" applyFont="1" applyAlignment="1">
      <alignment horizontal="center"/>
    </xf>
    <xf numFmtId="164" fontId="53" fillId="0" borderId="0" xfId="0" applyNumberFormat="1" applyFont="1" applyAlignment="1">
      <alignment horizontal="center"/>
    </xf>
    <xf numFmtId="0" fontId="53" fillId="0" borderId="0" xfId="0" applyFont="1" applyAlignment="1">
      <alignment horizontal="center" vertical="center"/>
    </xf>
    <xf numFmtId="44" fontId="62" fillId="0" borderId="0" xfId="3" applyNumberFormat="1" applyFont="1" applyFill="1" applyBorder="1" applyAlignment="1">
      <alignment horizontal="center" vertical="center"/>
    </xf>
    <xf numFmtId="44" fontId="53" fillId="0" borderId="0" xfId="2" applyFont="1" applyFill="1" applyBorder="1" applyAlignment="1"/>
    <xf numFmtId="44" fontId="53" fillId="0" borderId="0" xfId="2" applyFont="1" applyFill="1" applyBorder="1" applyAlignment="1">
      <alignment horizontal="center"/>
    </xf>
    <xf numFmtId="44" fontId="53" fillId="0" borderId="0" xfId="2" applyFont="1" applyFill="1" applyBorder="1" applyAlignment="1">
      <alignment horizontal="center" vertical="center"/>
    </xf>
    <xf numFmtId="1" fontId="53" fillId="0" borderId="0" xfId="0" applyNumberFormat="1" applyFont="1" applyFill="1" applyBorder="1" applyAlignment="1">
      <alignment horizontal="center"/>
    </xf>
    <xf numFmtId="164" fontId="53" fillId="0" borderId="0" xfId="0" applyNumberFormat="1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 vertical="center"/>
    </xf>
    <xf numFmtId="43" fontId="53" fillId="0" borderId="0" xfId="1" applyFont="1" applyFill="1" applyBorder="1" applyAlignment="1">
      <alignment horizontal="center"/>
    </xf>
    <xf numFmtId="0" fontId="53" fillId="6" borderId="0" xfId="0" applyFont="1" applyFill="1" applyAlignment="1">
      <alignment horizontal="center" vertical="center"/>
    </xf>
    <xf numFmtId="0" fontId="62" fillId="0" borderId="0" xfId="0" applyFont="1" applyFill="1" applyAlignment="1"/>
    <xf numFmtId="0" fontId="53" fillId="0" borderId="0" xfId="0" applyNumberFormat="1" applyFont="1" applyFill="1" applyAlignment="1">
      <alignment horizontal="left"/>
    </xf>
    <xf numFmtId="0" fontId="53" fillId="0" borderId="0" xfId="0" applyNumberFormat="1" applyFont="1" applyFill="1" applyAlignment="1"/>
    <xf numFmtId="0" fontId="53" fillId="0" borderId="0" xfId="0" applyNumberFormat="1" applyFont="1" applyFill="1" applyAlignment="1">
      <alignment horizontal="center" vertical="center"/>
    </xf>
    <xf numFmtId="164" fontId="53" fillId="0" borderId="0" xfId="1" applyNumberFormat="1" applyFont="1" applyFill="1" applyAlignment="1">
      <alignment horizontal="right" vertical="center"/>
    </xf>
    <xf numFmtId="43" fontId="53" fillId="0" borderId="0" xfId="1" applyNumberFormat="1" applyFont="1" applyFill="1" applyAlignment="1">
      <alignment horizontal="right"/>
    </xf>
    <xf numFmtId="14" fontId="53" fillId="0" borderId="0" xfId="1" applyNumberFormat="1" applyFont="1" applyFill="1" applyAlignment="1">
      <alignment horizontal="center" vertical="center"/>
    </xf>
    <xf numFmtId="43" fontId="53" fillId="0" borderId="0" xfId="1" applyFont="1" applyFill="1" applyAlignment="1">
      <alignment horizontal="left" vertical="center"/>
    </xf>
    <xf numFmtId="0" fontId="53" fillId="0" borderId="0" xfId="1" applyNumberFormat="1" applyFont="1" applyFill="1" applyAlignment="1">
      <alignment horizontal="center" vertical="center"/>
    </xf>
    <xf numFmtId="166" fontId="53" fillId="0" borderId="0" xfId="3" applyFont="1" applyFill="1" applyAlignment="1"/>
    <xf numFmtId="166" fontId="53" fillId="0" borderId="0" xfId="3" applyFont="1" applyFill="1" applyAlignment="1">
      <alignment horizontal="center"/>
    </xf>
    <xf numFmtId="44" fontId="53" fillId="0" borderId="0" xfId="3" applyNumberFormat="1" applyFont="1" applyFill="1" applyAlignment="1">
      <alignment horizontal="center" vertical="center"/>
    </xf>
    <xf numFmtId="166" fontId="63" fillId="0" borderId="0" xfId="3" applyFont="1" applyBorder="1"/>
    <xf numFmtId="14" fontId="53" fillId="0" borderId="1" xfId="1" applyNumberFormat="1" applyFont="1" applyFill="1" applyBorder="1" applyAlignment="1">
      <alignment horizontal="center" vertical="center"/>
    </xf>
    <xf numFmtId="166" fontId="64" fillId="0" borderId="0" xfId="3" applyFont="1" applyFill="1" applyBorder="1"/>
    <xf numFmtId="164" fontId="61" fillId="0" borderId="0" xfId="1" applyNumberFormat="1" applyFont="1" applyFill="1" applyAlignment="1">
      <alignment horizontal="right" vertical="center"/>
    </xf>
    <xf numFmtId="43" fontId="61" fillId="0" borderId="0" xfId="1" applyNumberFormat="1" applyFont="1" applyFill="1" applyAlignment="1">
      <alignment horizontal="right"/>
    </xf>
    <xf numFmtId="14" fontId="61" fillId="0" borderId="1" xfId="1" applyNumberFormat="1" applyFont="1" applyFill="1" applyBorder="1" applyAlignment="1">
      <alignment horizontal="center" vertical="center"/>
    </xf>
    <xf numFmtId="43" fontId="61" fillId="0" borderId="0" xfId="1" applyFont="1" applyFill="1" applyAlignment="1">
      <alignment horizontal="left" vertical="center"/>
    </xf>
    <xf numFmtId="0" fontId="61" fillId="0" borderId="0" xfId="1" applyNumberFormat="1" applyFont="1" applyFill="1" applyAlignment="1">
      <alignment horizontal="center" vertical="center"/>
    </xf>
    <xf numFmtId="166" fontId="61" fillId="0" borderId="0" xfId="3" applyFont="1" applyFill="1" applyAlignment="1"/>
    <xf numFmtId="166" fontId="61" fillId="0" borderId="0" xfId="3" applyFont="1" applyFill="1" applyAlignment="1">
      <alignment horizontal="center"/>
    </xf>
    <xf numFmtId="44" fontId="61" fillId="0" borderId="0" xfId="3" applyNumberFormat="1" applyFont="1" applyFill="1" applyAlignment="1">
      <alignment horizontal="center" vertical="center"/>
    </xf>
    <xf numFmtId="0" fontId="61" fillId="0" borderId="0" xfId="0" applyFont="1" applyAlignment="1">
      <alignment horizontal="left"/>
    </xf>
    <xf numFmtId="0" fontId="61" fillId="0" borderId="0" xfId="0" applyFont="1" applyAlignment="1">
      <alignment horizontal="center"/>
    </xf>
    <xf numFmtId="14" fontId="61" fillId="0" borderId="0" xfId="0" applyNumberFormat="1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164" fontId="61" fillId="0" borderId="0" xfId="0" applyNumberFormat="1" applyFont="1" applyAlignment="1">
      <alignment horizontal="right" vertical="center"/>
    </xf>
    <xf numFmtId="43" fontId="61" fillId="0" borderId="0" xfId="0" applyNumberFormat="1" applyFont="1" applyAlignment="1">
      <alignment horizontal="right"/>
    </xf>
    <xf numFmtId="14" fontId="61" fillId="0" borderId="1" xfId="0" applyNumberFormat="1" applyFont="1" applyBorder="1" applyAlignment="1">
      <alignment horizontal="center" vertical="center"/>
    </xf>
    <xf numFmtId="43" fontId="61" fillId="0" borderId="0" xfId="0" applyNumberFormat="1" applyFont="1" applyAlignment="1">
      <alignment horizontal="left" vertical="center"/>
    </xf>
    <xf numFmtId="14" fontId="61" fillId="0" borderId="0" xfId="0" applyNumberFormat="1" applyFont="1" applyAlignment="1">
      <alignment horizontal="center"/>
    </xf>
    <xf numFmtId="1" fontId="61" fillId="0" borderId="0" xfId="0" applyNumberFormat="1" applyFont="1" applyAlignment="1">
      <alignment horizontal="center"/>
    </xf>
    <xf numFmtId="44" fontId="61" fillId="0" borderId="0" xfId="0" applyNumberFormat="1" applyFont="1"/>
    <xf numFmtId="44" fontId="61" fillId="0" borderId="0" xfId="0" applyNumberFormat="1" applyFont="1" applyAlignment="1">
      <alignment horizontal="center"/>
    </xf>
    <xf numFmtId="44" fontId="65" fillId="0" borderId="7" xfId="0" applyNumberFormat="1" applyFont="1" applyFill="1" applyBorder="1"/>
    <xf numFmtId="0" fontId="49" fillId="0" borderId="0" xfId="0" applyFont="1" applyAlignment="1"/>
    <xf numFmtId="0" fontId="61" fillId="4" borderId="2" xfId="0" applyFont="1" applyFill="1" applyBorder="1" applyAlignment="1">
      <alignment horizontal="right"/>
    </xf>
    <xf numFmtId="0" fontId="61" fillId="4" borderId="3" xfId="0" applyFont="1" applyFill="1" applyBorder="1" applyAlignment="1">
      <alignment horizontal="center"/>
    </xf>
    <xf numFmtId="0" fontId="61" fillId="4" borderId="3" xfId="0" applyFont="1" applyFill="1" applyBorder="1" applyAlignment="1">
      <alignment horizontal="center" vertical="center"/>
    </xf>
    <xf numFmtId="164" fontId="61" fillId="4" borderId="3" xfId="0" applyNumberFormat="1" applyFont="1" applyFill="1" applyBorder="1" applyAlignment="1">
      <alignment horizontal="right" vertical="center"/>
    </xf>
    <xf numFmtId="164" fontId="61" fillId="4" borderId="3" xfId="0" applyNumberFormat="1" applyFont="1" applyFill="1" applyBorder="1" applyAlignment="1">
      <alignment horizontal="left" vertical="center"/>
    </xf>
    <xf numFmtId="43" fontId="61" fillId="4" borderId="3" xfId="1" applyFont="1" applyFill="1" applyBorder="1" applyAlignment="1">
      <alignment horizontal="center"/>
    </xf>
    <xf numFmtId="14" fontId="61" fillId="4" borderId="4" xfId="0" applyNumberFormat="1" applyFont="1" applyFill="1" applyBorder="1" applyAlignment="1">
      <alignment horizontal="center" vertical="center"/>
    </xf>
    <xf numFmtId="0" fontId="61" fillId="4" borderId="4" xfId="0" applyFont="1" applyFill="1" applyBorder="1" applyAlignment="1">
      <alignment horizontal="left" vertical="center"/>
    </xf>
    <xf numFmtId="0" fontId="61" fillId="4" borderId="3" xfId="0" applyFont="1" applyFill="1" applyBorder="1" applyAlignment="1">
      <alignment horizontal="left" vertical="center"/>
    </xf>
    <xf numFmtId="1" fontId="61" fillId="4" borderId="3" xfId="0" applyNumberFormat="1" applyFont="1" applyFill="1" applyBorder="1" applyAlignment="1">
      <alignment horizontal="center"/>
    </xf>
    <xf numFmtId="0" fontId="61" fillId="4" borderId="3" xfId="0" applyFont="1" applyFill="1" applyBorder="1"/>
    <xf numFmtId="43" fontId="61" fillId="4" borderId="3" xfId="1" applyFont="1" applyFill="1" applyBorder="1" applyAlignment="1"/>
    <xf numFmtId="44" fontId="61" fillId="4" borderId="3" xfId="2" applyFont="1" applyFill="1" applyBorder="1" applyAlignment="1"/>
    <xf numFmtId="44" fontId="61" fillId="4" borderId="3" xfId="0" applyNumberFormat="1" applyFont="1" applyFill="1" applyBorder="1"/>
    <xf numFmtId="0" fontId="63" fillId="0" borderId="0" xfId="0" applyFont="1"/>
  </cellXfs>
  <cellStyles count="4">
    <cellStyle name="Millares" xfId="1" builtinId="3"/>
    <cellStyle name="Millares 2" xfId="3" xr:uid="{00000000-0005-0000-0000-000001000000}"/>
    <cellStyle name="Moneda" xfId="2" builtinId="4"/>
    <cellStyle name="Normal" xfId="0" builtinId="0"/>
  </cellStyles>
  <dxfs count="11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major"/>
      </font>
      <alignment horizontal="general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</dxf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</dxf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</dxf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</dxf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[$$-1C0A]* #,##0.00_);_([$$-1C0A]* \(#,##0.00\);_([$$-1C0A]* &quot;-&quot;??_);_(@_)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dd/mm/yy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5" formatCode="_(* #,##0.00_);_(* \(#,##0.00\);_(* &quot;-&quot;??_);_(@_)"/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5" formatCode="_(* #,##0.00_);_(* \(#,##0.00\);_(* &quot;-&quot;??_);_(@_)"/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[$$-1C0A]* #,##0.00_);_([$$-1C0A]* \(#,##0.00\);_([$$-1C0A]* &quot;-&quot;??_);_(@_)"/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[$$-1C0A]* #,##0.00_);_([$$-1C0A]* \(#,##0.00\);_([$$-1C0A]* &quot;-&quot;??_);_(@_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outline="0">
        <left/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5" formatCode="_(* #,##0.00_);_(* \(#,##0.00\);_(* &quot;-&quot;??_);_(@_)"/>
      <alignment horizontal="righ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[$$-1C0A]* #,##0.00_);_([$$-1C0A]* \(#,##0.00\);_([$$-1C0A]* &quot;-&quot;??_);_(@_)"/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[$$-1C0A]* #,##0.00_);_([$$-1C0A]* \(#,##0.00\);_([$$-1C0A]* &quot;-&quot;??_);_(@_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name val="Calibri Light"/>
        <scheme val="major"/>
      </font>
      <alignment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major"/>
      </font>
      <alignment horizontal="general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4" tint="-0.249977111117893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rgb="FFFFFF00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34" formatCode="_(&quot;$&quot;* #,##0.00_);_(&quot;$&quot;* \(#,##0.0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34" formatCode="_(&quot;$&quot;* #,##0.00_);_(&quot;$&quot;* \(#,##0.00\);_(&quot;$&quot;* &quot;-&quot;??_);_(@_)"/>
    </dxf>
    <dxf>
      <font>
        <b/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34" formatCode="_(&quot;$&quot;* #,##0.00_);_(&quot;$&quot;* \(#,##0.00\);_(&quot;$&quot;* &quot;-&quot;??_);_(@_)"/>
    </dxf>
    <dxf>
      <font>
        <b/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34" formatCode="_(&quot;$&quot;* #,##0.00_);_(&quot;$&quot;* \(#,##0.0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34" formatCode="_(&quot;$&quot;* #,##0.00_);_(&quot;$&quot;* \(#,##0.0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34" formatCode="_(&quot;$&quot;* #,##0.00_);_(&quot;$&quot;* \(#,##0.00\);_(&quot;$&quot;* &quot;-&quot;??_);_(@_)"/>
    </dxf>
    <dxf>
      <font>
        <b/>
        <strike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34" formatCode="_(&quot;$&quot;* #,##0.00_);_(&quot;$&quot;* \(#,##0.00\);_(&quot;$&quot;* &quot;-&quot;??_);_(@_)"/>
    </dxf>
    <dxf>
      <font>
        <b/>
        <strike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164" formatCode="_([$$-1C0A]* #,##0.00_);_([$$-1C0A]* \(#,##0.00\);_([$$-1C0A]* &quot;-&quot;??_);_(@_)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165" formatCode="dd/mm/yy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35" formatCode="_(* #,##0.00_);_(* \(#,##0.00\);_(* &quot;-&quot;??_);_(@_)"/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35" formatCode="_(* #,##0.00_);_(* \(#,##0.00\);_(* &quot;-&quot;??_);_(@_)"/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164" formatCode="_([$$-1C0A]* #,##0.00_);_([$$-1C0A]* \(#,##0.00\);_([$$-1C0A]* &quot;-&quot;??_);_(@_)"/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164" formatCode="_([$$-1C0A]* #,##0.00_);_([$$-1C0A]* \(#,##0.00\);_([$$-1C0A]* &quot;-&quot;??_);_(@_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outline="0">
        <left/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35" formatCode="_(* #,##0.00_);_(* \(#,##0.00\);_(* &quot;-&quot;??_);_(@_)"/>
      <alignment horizontal="righ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164" formatCode="_([$$-1C0A]* #,##0.00_);_([$$-1C0A]* \(#,##0.00\);_([$$-1C0A]* &quot;-&quot;??_);_(@_)"/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164" formatCode="_([$$-1C0A]* #,##0.00_);_([$$-1C0A]* \(#,##0.00\);_([$$-1C0A]* &quot;-&quot;??_);_(@_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19" formatCode="d/m/yyyy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19" formatCode="d/m/yyyy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name val="Calibri Light"/>
        <scheme val="major"/>
      </font>
      <alignment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647700</xdr:colOff>
      <xdr:row>14</xdr:row>
      <xdr:rowOff>7226</xdr:rowOff>
    </xdr:from>
    <xdr:to>
      <xdr:col>20</xdr:col>
      <xdr:colOff>240053</xdr:colOff>
      <xdr:row>16</xdr:row>
      <xdr:rowOff>233251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0" y="2788526"/>
          <a:ext cx="4754903" cy="835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1114477</xdr:colOff>
      <xdr:row>13</xdr:row>
      <xdr:rowOff>76211</xdr:rowOff>
    </xdr:from>
    <xdr:to>
      <xdr:col>2</xdr:col>
      <xdr:colOff>271771</xdr:colOff>
      <xdr:row>16</xdr:row>
      <xdr:rowOff>188269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321" y="76211"/>
          <a:ext cx="4363373" cy="984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246786</xdr:colOff>
      <xdr:row>2</xdr:row>
      <xdr:rowOff>26276</xdr:rowOff>
    </xdr:from>
    <xdr:to>
      <xdr:col>26</xdr:col>
      <xdr:colOff>1351311</xdr:colOff>
      <xdr:row>6</xdr:row>
      <xdr:rowOff>99901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3825" y="502526"/>
          <a:ext cx="4742601" cy="1026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1114477</xdr:colOff>
      <xdr:row>1</xdr:row>
      <xdr:rowOff>76211</xdr:rowOff>
    </xdr:from>
    <xdr:to>
      <xdr:col>2</xdr:col>
      <xdr:colOff>652771</xdr:colOff>
      <xdr:row>6</xdr:row>
      <xdr:rowOff>93019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77" y="314336"/>
          <a:ext cx="4367469" cy="1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738691112131416173" displayName="Tabla1738691112131416173" ref="B20:AC203" totalsRowCount="1" headerRowDxfId="113" dataDxfId="112" totalsRowDxfId="111" headerRowCellStyle="Millares">
  <sortState xmlns:xlrd2="http://schemas.microsoft.com/office/spreadsheetml/2017/richdata2" ref="B21:AC202">
    <sortCondition ref="Q21"/>
  </sortState>
  <tableColumns count="28">
    <tableColumn id="1" xr3:uid="{00000000-0010-0000-0000-000001000000}" name="SUPLIDORES" dataDxfId="110" totalsRowDxfId="109"/>
    <tableColumn id="2" xr3:uid="{00000000-0010-0000-0000-000002000000}" name="RNC" dataDxfId="108" totalsRowDxfId="107"/>
    <tableColumn id="3" xr3:uid="{00000000-0010-0000-0000-000003000000}" name="FECHA FACTURA" dataDxfId="106" totalsRowDxfId="105"/>
    <tableColumn id="4" xr3:uid="{00000000-0010-0000-0000-000004000000}" name="FECHA DIGITACION" dataDxfId="104" totalsRowDxfId="103"/>
    <tableColumn id="5" xr3:uid="{00000000-0010-0000-0000-000005000000}" name="FACTURA NO." dataDxfId="102" totalsRowDxfId="101"/>
    <tableColumn id="6" xr3:uid="{00000000-0010-0000-0000-000006000000}" name="SUB-TOTAL" dataDxfId="100" totalsRowDxfId="99" dataCellStyle="Millares"/>
    <tableColumn id="7" xr3:uid="{00000000-0010-0000-0000-000007000000}" name="IMPUESTOS" dataDxfId="98" totalsRowDxfId="97" dataCellStyle="Millares"/>
    <tableColumn id="8" xr3:uid="{00000000-0010-0000-0000-000008000000}" name="MONTO RD$ TOTAL" dataDxfId="96" totalsRowDxfId="95" dataCellStyle="Millares">
      <calculatedColumnFormula>Tabla1738691112131416173[[#This Row],[SUB-TOTAL]]+Tabla1738691112131416173[[#This Row],[IMPUESTOS]]</calculatedColumnFormula>
    </tableColumn>
    <tableColumn id="9" xr3:uid="{00000000-0010-0000-0000-000009000000}" name="FECHA ORDENAMIENTO" dataDxfId="94" totalsRowDxfId="93" dataCellStyle="Millares"/>
    <tableColumn id="13" xr3:uid="{00000000-0010-0000-0000-00000D000000}" name="STATUS" dataDxfId="92" totalsRowDxfId="91" dataCellStyle="Millares"/>
    <tableColumn id="14" xr3:uid="{00000000-0010-0000-0000-00000E000000}" name="OBJETAL" dataDxfId="90" totalsRowDxfId="89" dataCellStyle="Millares"/>
    <tableColumn id="15" xr3:uid="{00000000-0010-0000-0000-00000F000000}" name="CONCEPTO" dataDxfId="88" totalsRowDxfId="87"/>
    <tableColumn id="12" xr3:uid="{00000000-0010-0000-0000-00000C000000}" name="FECHA DE LIBRAMIENTO O CHEQUE" dataDxfId="86" totalsRowDxfId="85"/>
    <tableColumn id="11" xr3:uid="{00000000-0010-0000-0000-00000B000000}" name="#¡VALOR!" dataDxfId="84" totalsRowDxfId="83"/>
    <tableColumn id="16" xr3:uid="{00000000-0010-0000-0000-000010000000}" name="MODALIDAD DE PAGO" dataDxfId="82" totalsRowDxfId="81"/>
    <tableColumn id="23" xr3:uid="{00000000-0010-0000-0000-000017000000}" name="No. LIBRAMIENTO O CHEQUE" dataDxfId="80" totalsRowDxfId="79"/>
    <tableColumn id="22" xr3:uid="{00000000-0010-0000-0000-000016000000}" name="NO. ORDEN DE COMPRAS" dataDxfId="78" totalsRowDxfId="77"/>
    <tableColumn id="17" xr3:uid="{00000000-0010-0000-0000-000011000000}" name="# NOTA DE CREDITO" dataDxfId="76" totalsRowDxfId="75" dataCellStyle="Millares 2"/>
    <tableColumn id="18" xr3:uid="{00000000-0010-0000-0000-000012000000}" name="NOTA CR./DCTO/ABONO" dataDxfId="74" totalsRowDxfId="73" dataCellStyle="Millares 2"/>
    <tableColumn id="27" xr3:uid="{00000000-0010-0000-0000-00001B000000}" name="CTD 2%" dataDxfId="72" totalsRowDxfId="71" dataCellStyle="Millares 2"/>
    <tableColumn id="26" xr3:uid="{00000000-0010-0000-0000-00001A000000}" name="ISC 10%" dataDxfId="70" totalsRowDxfId="69" dataCellStyle="Millares 2"/>
    <tableColumn id="25" xr3:uid="{00000000-0010-0000-0000-000019000000}" name="5%" dataDxfId="68" totalsRowDxfId="67" dataCellStyle="Millares 2"/>
    <tableColumn id="24" xr3:uid="{00000000-0010-0000-0000-000018000000}" name="10%" dataDxfId="66" totalsRowDxfId="65" dataCellStyle="Millares 2"/>
    <tableColumn id="10" xr3:uid="{00000000-0010-0000-0000-00000A000000}" name="30%" dataDxfId="64" totalsRowDxfId="63" dataCellStyle="Millares 2"/>
    <tableColumn id="19" xr3:uid="{00000000-0010-0000-0000-000013000000}" name="100%" dataDxfId="62" totalsRowDxfId="61" dataCellStyle="Millares 2"/>
    <tableColumn id="20" xr3:uid="{00000000-0010-0000-0000-000014000000}" name="MONTO PAGADO" totalsRowLabel="   .   " dataDxfId="60" totalsRowDxfId="59" dataCellStyle="Millares 2"/>
    <tableColumn id="21" xr3:uid="{00000000-0010-0000-0000-000015000000}" name="BALANCE" dataDxfId="58" totalsRowDxfId="57" dataCellStyle="Millares 2">
      <calculatedColumnFormula>+Tabla1738691112131416173[[#This Row],[MONTO RD$ TOTAL]]-Tabla1738691112131416173[[#This Row],[10%]]-Tabla1738691112131416173[[#This Row],[30%]]-Tabla1738691112131416173[[#This Row],[5%]]-Tabla1738691112131416173[[#This Row],[MONTO PAGADO]]</calculatedColumnFormula>
    </tableColumn>
    <tableColumn id="28" xr3:uid="{00000000-0010-0000-0000-00001C000000}" name="Columna1" dataDxfId="56" totalsRowDxfId="5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17386911121314161732" displayName="Tabla17386911121314161732" ref="B8:AA317" totalsRowCount="1" headerRowDxfId="54" dataDxfId="53" totalsRowDxfId="52" headerRowCellStyle="Millares">
  <sortState xmlns:xlrd2="http://schemas.microsoft.com/office/spreadsheetml/2017/richdata2" ref="B9:Z168">
    <sortCondition ref="Q21"/>
  </sortState>
  <tableColumns count="26">
    <tableColumn id="1" xr3:uid="{00000000-0010-0000-0100-000001000000}" name="SUPLIDORES" dataDxfId="51" totalsRowDxfId="50"/>
    <tableColumn id="2" xr3:uid="{00000000-0010-0000-0100-000002000000}" name="RNC" dataDxfId="49" totalsRowDxfId="48"/>
    <tableColumn id="3" xr3:uid="{00000000-0010-0000-0100-000003000000}" name="FECHA FACTURA" dataDxfId="47" totalsRowDxfId="46"/>
    <tableColumn id="4" xr3:uid="{00000000-0010-0000-0100-000004000000}" name="FECHA DIGITACION" dataDxfId="45" totalsRowDxfId="44"/>
    <tableColumn id="5" xr3:uid="{00000000-0010-0000-0100-000005000000}" name="COMPROBANTE FISCAL " dataDxfId="43" totalsRowDxfId="42"/>
    <tableColumn id="6" xr3:uid="{00000000-0010-0000-0100-000006000000}" name="SUB-TOTAL" dataDxfId="41" totalsRowDxfId="40" dataCellStyle="Millares"/>
    <tableColumn id="7" xr3:uid="{00000000-0010-0000-0100-000007000000}" name="IMPUESTOS" dataDxfId="39" totalsRowDxfId="38" dataCellStyle="Millares"/>
    <tableColumn id="8" xr3:uid="{00000000-0010-0000-0100-000008000000}" name="MONTO RD$ TOTAL" dataDxfId="37" totalsRowDxfId="36" dataCellStyle="Millares"/>
    <tableColumn id="9" xr3:uid="{00000000-0010-0000-0100-000009000000}" name="FECHA ORDENAMIENTO" dataDxfId="35" totalsRowDxfId="34" dataCellStyle="Millares"/>
    <tableColumn id="13" xr3:uid="{00000000-0010-0000-0100-00000D000000}" name="STATUS" dataDxfId="33" totalsRowDxfId="32" dataCellStyle="Millares"/>
    <tableColumn id="14" xr3:uid="{00000000-0010-0000-0100-00000E000000}" name="OBJETAL" dataDxfId="31" totalsRowDxfId="30" dataCellStyle="Millares"/>
    <tableColumn id="15" xr3:uid="{00000000-0010-0000-0100-00000F000000}" name="CONCEPTO" dataDxfId="29" totalsRowDxfId="28"/>
    <tableColumn id="12" xr3:uid="{00000000-0010-0000-0100-00000C000000}" name="FECHA FIN DE LA FACTURA" dataDxfId="27" totalsRowDxfId="26"/>
    <tableColumn id="11" xr3:uid="{00000000-0010-0000-0100-00000B000000}" name="#¡VALOR!" dataDxfId="25" totalsRowDxfId="24"/>
    <tableColumn id="16" xr3:uid="{00000000-0010-0000-0100-000010000000}" name="MODALIDAD DE PAGO" dataDxfId="23" totalsRowDxfId="22"/>
    <tableColumn id="23" xr3:uid="{00000000-0010-0000-0100-000017000000}" name="No. LIBRAMIENTO O CHEQUE" dataDxfId="21" totalsRowDxfId="20"/>
    <tableColumn id="22" xr3:uid="{00000000-0010-0000-0100-000016000000}" name="NO. ORDEN DE COMPRAS" dataDxfId="19" totalsRowDxfId="18"/>
    <tableColumn id="17" xr3:uid="{00000000-0010-0000-0100-000011000000}" name="# NOTA DE CREDITO" dataDxfId="17" totalsRowDxfId="16" dataCellStyle="Millares 2"/>
    <tableColumn id="18" xr3:uid="{00000000-0010-0000-0100-000012000000}" name="NOTA CR./DCTO/ABONO" dataDxfId="15" totalsRowDxfId="14" dataCellStyle="Millares 2"/>
    <tableColumn id="25" xr3:uid="{00000000-0010-0000-0100-000019000000}" name="5%" dataDxfId="13" totalsRowDxfId="12" dataCellStyle="Millares 2"/>
    <tableColumn id="24" xr3:uid="{00000000-0010-0000-0100-000018000000}" name="10%" dataDxfId="11" totalsRowDxfId="10" dataCellStyle="Millares 2"/>
    <tableColumn id="10" xr3:uid="{00000000-0010-0000-0100-00000A000000}" name="30%" dataDxfId="9" totalsRowDxfId="8" dataCellStyle="Millares 2"/>
    <tableColumn id="19" xr3:uid="{00000000-0010-0000-0100-000013000000}" name="100%" dataDxfId="7" totalsRowDxfId="6" dataCellStyle="Millares 2"/>
    <tableColumn id="20" xr3:uid="{00000000-0010-0000-0100-000014000000}" name="MONTO PAGADO" dataDxfId="5" totalsRowDxfId="4" dataCellStyle="Millares 2"/>
    <tableColumn id="21" xr3:uid="{00000000-0010-0000-0100-000015000000}" name="BALANCE" dataDxfId="3" totalsRowDxfId="2" dataCellStyle="Millares 2">
      <calculatedColumnFormula>Tabla17386911121314161732[[#This Row],[SUB-TOTAL]]+Tabla17386911121314161732[[#This Row],[IMPUESTOS]]-Tabla17386911121314161732[[#This Row],[5%]]-Tabla17386911121314161732[[#This Row],[10%]]-Tabla17386911121314161732[[#This Row],[30%]]-Tabla17386911121314161732[[#This Row],[100%]]-Tabla17386911121314161732[[#This Row],[MONTO PAGADO]]</calculatedColumnFormula>
    </tableColumn>
    <tableColumn id="26" xr3:uid="{00000000-0010-0000-0100-00001A000000}" name="ESTATUS " dataDxfId="1" totalsRowDxfId="0">
      <calculatedColumnFormula>+Tabla17386911121314161732[[#This Row],[MONTO PAGADO]]-#REF!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W270"/>
  <sheetViews>
    <sheetView topLeftCell="B11" zoomScale="50" zoomScaleNormal="50" workbookViewId="0">
      <pane xSplit="1" ySplit="9" topLeftCell="C29" activePane="bottomRight" state="frozen"/>
      <selection activeCell="B11" sqref="B11"/>
      <selection pane="topRight" activeCell="C11" sqref="C11"/>
      <selection pane="bottomLeft" activeCell="B20" sqref="B20"/>
      <selection pane="bottomRight" activeCell="AB216" sqref="B14:AB216"/>
    </sheetView>
  </sheetViews>
  <sheetFormatPr baseColWidth="10" defaultRowHeight="15" x14ac:dyDescent="0.25"/>
  <cols>
    <col min="1" max="1" width="5.85546875" hidden="1" customWidth="1"/>
    <col min="2" max="2" width="78.140625" customWidth="1"/>
    <col min="3" max="3" width="23.28515625" customWidth="1"/>
    <col min="4" max="4" width="20" customWidth="1"/>
    <col min="5" max="5" width="20.42578125" customWidth="1"/>
    <col min="6" max="6" width="25.5703125" customWidth="1"/>
    <col min="7" max="7" width="28.85546875" customWidth="1"/>
    <col min="8" max="8" width="26.42578125" customWidth="1"/>
    <col min="9" max="9" width="27.85546875" customWidth="1"/>
    <col min="10" max="10" width="16" hidden="1" customWidth="1"/>
    <col min="11" max="11" width="12" hidden="1" customWidth="1"/>
    <col min="12" max="12" width="19.28515625" customWidth="1"/>
    <col min="13" max="13" width="35.140625" customWidth="1"/>
    <col min="14" max="14" width="21.28515625" style="2" customWidth="1"/>
    <col min="15" max="15" width="0.28515625" customWidth="1"/>
    <col min="16" max="16" width="23" customWidth="1"/>
    <col min="17" max="17" width="12.85546875" customWidth="1"/>
    <col min="18" max="18" width="16.140625" customWidth="1"/>
    <col min="19" max="19" width="26.140625" hidden="1" customWidth="1"/>
    <col min="20" max="20" width="25.140625" customWidth="1"/>
    <col min="21" max="21" width="20.7109375" customWidth="1"/>
    <col min="22" max="22" width="22.140625" customWidth="1"/>
    <col min="23" max="23" width="20.5703125" customWidth="1"/>
    <col min="24" max="24" width="19.140625" customWidth="1"/>
    <col min="25" max="25" width="24.140625" style="2" customWidth="1"/>
    <col min="26" max="26" width="19.42578125" customWidth="1"/>
    <col min="27" max="27" width="39.42578125" customWidth="1"/>
    <col min="28" max="28" width="38.140625" customWidth="1"/>
    <col min="29" max="29" width="8.5703125" customWidth="1"/>
    <col min="31" max="31" width="3.7109375" customWidth="1"/>
    <col min="32" max="32" width="11.42578125" hidden="1" customWidth="1"/>
  </cols>
  <sheetData>
    <row r="1" spans="1:28" x14ac:dyDescent="0.25">
      <c r="E1" t="s">
        <v>35</v>
      </c>
    </row>
    <row r="12" spans="1:28" x14ac:dyDescent="0.25">
      <c r="Q12" t="s">
        <v>37</v>
      </c>
      <c r="R12" t="s">
        <v>36</v>
      </c>
      <c r="U12" t="s">
        <v>45</v>
      </c>
      <c r="V12" t="s">
        <v>46</v>
      </c>
      <c r="W12">
        <v>5</v>
      </c>
      <c r="X12">
        <v>10</v>
      </c>
      <c r="Y12" s="2">
        <v>30</v>
      </c>
      <c r="Z12">
        <v>100</v>
      </c>
    </row>
    <row r="14" spans="1:28" ht="23.25" x14ac:dyDescent="0.35">
      <c r="A14" s="4"/>
      <c r="B14" s="307" t="s">
        <v>32</v>
      </c>
      <c r="C14" s="307"/>
      <c r="D14" s="307"/>
      <c r="E14" s="307"/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</row>
    <row r="15" spans="1:28" s="1" customFormat="1" ht="23.25" x14ac:dyDescent="0.35">
      <c r="A15" s="4"/>
      <c r="B15" s="307" t="s">
        <v>30</v>
      </c>
      <c r="C15" s="307"/>
      <c r="D15" s="307"/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18"/>
    </row>
    <row r="16" spans="1:28" ht="23.25" x14ac:dyDescent="0.35">
      <c r="A16" s="4"/>
      <c r="B16" s="308" t="s">
        <v>29</v>
      </c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</row>
    <row r="17" spans="1:48" ht="23.25" x14ac:dyDescent="0.35">
      <c r="A17" s="4"/>
      <c r="B17" s="307" t="s">
        <v>0</v>
      </c>
      <c r="C17" s="307"/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</row>
    <row r="18" spans="1:48" ht="23.25" x14ac:dyDescent="0.35">
      <c r="A18" s="4"/>
      <c r="B18" s="307" t="s">
        <v>89</v>
      </c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</row>
    <row r="19" spans="1:48" ht="23.25" x14ac:dyDescent="0.35">
      <c r="A19" s="4"/>
      <c r="B19" s="307" t="s">
        <v>1</v>
      </c>
      <c r="C19" s="307"/>
      <c r="D19" s="307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</row>
    <row r="20" spans="1:48" s="3" customFormat="1" ht="71.25" customHeight="1" x14ac:dyDescent="0.35">
      <c r="A20" s="5"/>
      <c r="B20" s="9" t="s">
        <v>2</v>
      </c>
      <c r="C20" s="9" t="s">
        <v>3</v>
      </c>
      <c r="D20" s="9" t="s">
        <v>4</v>
      </c>
      <c r="E20" s="9" t="s">
        <v>5</v>
      </c>
      <c r="F20" s="9" t="s">
        <v>6</v>
      </c>
      <c r="G20" s="10" t="s">
        <v>7</v>
      </c>
      <c r="H20" s="11" t="s">
        <v>8</v>
      </c>
      <c r="I20" s="10" t="s">
        <v>9</v>
      </c>
      <c r="J20" s="12" t="s">
        <v>10</v>
      </c>
      <c r="K20" s="12" t="s">
        <v>11</v>
      </c>
      <c r="L20" s="19" t="s">
        <v>12</v>
      </c>
      <c r="M20" s="13" t="s">
        <v>13</v>
      </c>
      <c r="N20" s="14" t="s">
        <v>28</v>
      </c>
      <c r="O20" s="20" t="s">
        <v>34</v>
      </c>
      <c r="P20" s="15" t="s">
        <v>14</v>
      </c>
      <c r="Q20" s="15" t="s">
        <v>15</v>
      </c>
      <c r="R20" s="15" t="s">
        <v>16</v>
      </c>
      <c r="S20" s="15" t="s">
        <v>17</v>
      </c>
      <c r="T20" s="15" t="s">
        <v>18</v>
      </c>
      <c r="U20" s="15" t="s">
        <v>43</v>
      </c>
      <c r="V20" s="15" t="s">
        <v>44</v>
      </c>
      <c r="W20" s="16" t="s">
        <v>22</v>
      </c>
      <c r="X20" s="16" t="s">
        <v>23</v>
      </c>
      <c r="Y20" s="16" t="s">
        <v>24</v>
      </c>
      <c r="Z20" s="17" t="s">
        <v>25</v>
      </c>
      <c r="AA20" s="15" t="s">
        <v>19</v>
      </c>
      <c r="AB20" s="15" t="s">
        <v>20</v>
      </c>
      <c r="AC20" s="229" t="s">
        <v>47</v>
      </c>
    </row>
    <row r="21" spans="1:48" s="23" customFormat="1" ht="20.25" customHeight="1" x14ac:dyDescent="0.35">
      <c r="A21" s="21"/>
      <c r="B21" s="41" t="s">
        <v>102</v>
      </c>
      <c r="C21" s="42">
        <v>101140496</v>
      </c>
      <c r="D21" s="135">
        <v>46055</v>
      </c>
      <c r="E21" s="135">
        <v>46057</v>
      </c>
      <c r="F21" s="52" t="s">
        <v>100</v>
      </c>
      <c r="G21" s="44">
        <v>162600</v>
      </c>
      <c r="H21" s="45"/>
      <c r="I21" s="82">
        <f>Tabla1738691112131416173[[#This Row],[SUB-TOTAL]]+Tabla1738691112131416173[[#This Row],[IMPUESTOS]]</f>
        <v>162600</v>
      </c>
      <c r="J21" s="164"/>
      <c r="K21" s="46"/>
      <c r="L21" s="47" t="s">
        <v>127</v>
      </c>
      <c r="M21" s="48" t="s">
        <v>128</v>
      </c>
      <c r="N21" s="49">
        <v>46064</v>
      </c>
      <c r="O21" s="50"/>
      <c r="P21" s="51" t="s">
        <v>88</v>
      </c>
      <c r="Q21" s="49" t="s">
        <v>129</v>
      </c>
      <c r="R21" s="52" t="s">
        <v>130</v>
      </c>
      <c r="S21" s="53"/>
      <c r="T21" s="53"/>
      <c r="U21" s="53"/>
      <c r="V21" s="53"/>
      <c r="W21" s="53"/>
      <c r="X21" s="53"/>
      <c r="Y21" s="54"/>
      <c r="Z21" s="55"/>
      <c r="AA21" s="55">
        <v>162600</v>
      </c>
      <c r="AB21" s="55">
        <f>+Tabla1738691112131416173[[#This Row],[MONTO RD$ TOTAL]]-Tabla1738691112131416173[[#This Row],[10%]]-Tabla1738691112131416173[[#This Row],[30%]]-Tabla1738691112131416173[[#This Row],[5%]]-Tabla1738691112131416173[[#This Row],[MONTO PAGADO]]-Tabla1738691112131416173[[#This Row],[100%]]</f>
        <v>0</v>
      </c>
      <c r="AC21" s="228"/>
      <c r="AD21" s="37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</row>
    <row r="22" spans="1:48" s="162" customFormat="1" ht="23.25" x14ac:dyDescent="0.35">
      <c r="A22" s="270"/>
      <c r="B22" s="41" t="s">
        <v>102</v>
      </c>
      <c r="C22" s="42">
        <v>101140497</v>
      </c>
      <c r="D22" s="135">
        <v>46055</v>
      </c>
      <c r="E22" s="135">
        <v>46057</v>
      </c>
      <c r="F22" s="52" t="s">
        <v>164</v>
      </c>
      <c r="G22" s="44">
        <v>342500</v>
      </c>
      <c r="H22" s="45"/>
      <c r="I22" s="82">
        <f>Tabla1738691112131416173[[#This Row],[SUB-TOTAL]]+Tabla1738691112131416173[[#This Row],[IMPUESTOS]]</f>
        <v>342500</v>
      </c>
      <c r="J22" s="88"/>
      <c r="K22" s="89"/>
      <c r="L22" s="47" t="s">
        <v>127</v>
      </c>
      <c r="M22" s="48" t="s">
        <v>128</v>
      </c>
      <c r="N22" s="49">
        <v>46064</v>
      </c>
      <c r="O22" s="50"/>
      <c r="P22" s="51" t="s">
        <v>88</v>
      </c>
      <c r="Q22" s="52" t="s">
        <v>165</v>
      </c>
      <c r="R22" s="52" t="s">
        <v>166</v>
      </c>
      <c r="S22" s="79"/>
      <c r="T22" s="79"/>
      <c r="U22" s="53"/>
      <c r="V22" s="53"/>
      <c r="W22" s="79"/>
      <c r="X22" s="79"/>
      <c r="Y22" s="80"/>
      <c r="Z22" s="81"/>
      <c r="AA22" s="55">
        <v>342500</v>
      </c>
      <c r="AB22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22" s="288"/>
      <c r="AF22" s="223"/>
    </row>
    <row r="23" spans="1:48" s="162" customFormat="1" ht="23.25" x14ac:dyDescent="0.35">
      <c r="A23" s="270"/>
      <c r="B23" s="41" t="s">
        <v>102</v>
      </c>
      <c r="C23" s="42">
        <v>101140496</v>
      </c>
      <c r="D23" s="135">
        <v>46055</v>
      </c>
      <c r="E23" s="135">
        <v>46057</v>
      </c>
      <c r="F23" s="52" t="s">
        <v>99</v>
      </c>
      <c r="G23" s="44">
        <v>17250</v>
      </c>
      <c r="H23" s="45"/>
      <c r="I23" s="82">
        <f>+Tabla1738691112131416173[[#This Row],[SUB-TOTAL]]+H23</f>
        <v>17250</v>
      </c>
      <c r="J23" s="247"/>
      <c r="K23" s="46"/>
      <c r="L23" s="47" t="s">
        <v>127</v>
      </c>
      <c r="M23" s="48" t="s">
        <v>128</v>
      </c>
      <c r="N23" s="49">
        <v>46064</v>
      </c>
      <c r="O23" s="50"/>
      <c r="P23" s="51" t="s">
        <v>88</v>
      </c>
      <c r="Q23" s="52" t="s">
        <v>131</v>
      </c>
      <c r="R23" s="52" t="s">
        <v>132</v>
      </c>
      <c r="S23" s="248"/>
      <c r="T23" s="53"/>
      <c r="U23" s="53"/>
      <c r="V23" s="53"/>
      <c r="W23" s="53"/>
      <c r="X23" s="53"/>
      <c r="Y23" s="54"/>
      <c r="Z23" s="55"/>
      <c r="AA23" s="55">
        <v>17250</v>
      </c>
      <c r="AB23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23" s="228"/>
      <c r="AF23" s="223"/>
    </row>
    <row r="24" spans="1:48" s="223" customFormat="1" ht="23.25" x14ac:dyDescent="0.35">
      <c r="A24" s="270"/>
      <c r="B24" s="41" t="s">
        <v>102</v>
      </c>
      <c r="C24" s="42">
        <v>101140496</v>
      </c>
      <c r="D24" s="135">
        <v>46055</v>
      </c>
      <c r="E24" s="135">
        <v>46057</v>
      </c>
      <c r="F24" s="52" t="s">
        <v>101</v>
      </c>
      <c r="G24" s="44">
        <v>126000</v>
      </c>
      <c r="H24" s="45"/>
      <c r="I24" s="82">
        <f>Tabla1738691112131416173[[#This Row],[SUB-TOTAL]]+Tabla1738691112131416173[[#This Row],[IMPUESTOS]]</f>
        <v>126000</v>
      </c>
      <c r="J24" s="247"/>
      <c r="K24" s="46"/>
      <c r="L24" s="47" t="s">
        <v>127</v>
      </c>
      <c r="M24" s="48" t="s">
        <v>128</v>
      </c>
      <c r="N24" s="49">
        <v>46064</v>
      </c>
      <c r="O24" s="50"/>
      <c r="P24" s="51" t="s">
        <v>88</v>
      </c>
      <c r="Q24" s="159" t="s">
        <v>133</v>
      </c>
      <c r="R24" s="52" t="s">
        <v>134</v>
      </c>
      <c r="S24" s="248"/>
      <c r="T24" s="53"/>
      <c r="U24" s="53"/>
      <c r="V24" s="53"/>
      <c r="W24" s="53"/>
      <c r="X24" s="53"/>
      <c r="Y24" s="54"/>
      <c r="Z24" s="55"/>
      <c r="AA24" s="44">
        <v>126000</v>
      </c>
      <c r="AB24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24" s="228"/>
    </row>
    <row r="25" spans="1:48" s="272" customFormat="1" ht="23.25" x14ac:dyDescent="0.35">
      <c r="A25" s="271"/>
      <c r="B25" s="41" t="s">
        <v>97</v>
      </c>
      <c r="C25" s="42">
        <v>101533961</v>
      </c>
      <c r="D25" s="135">
        <v>46056</v>
      </c>
      <c r="E25" s="135">
        <v>46057</v>
      </c>
      <c r="F25" s="52" t="s">
        <v>98</v>
      </c>
      <c r="G25" s="44">
        <v>47500</v>
      </c>
      <c r="H25" s="45"/>
      <c r="I25" s="82">
        <f>Tabla1738691112131416173[[#This Row],[SUB-TOTAL]]+Tabla1738691112131416173[[#This Row],[IMPUESTOS]]</f>
        <v>47500</v>
      </c>
      <c r="J25" s="164"/>
      <c r="K25" s="46"/>
      <c r="L25" s="47" t="s">
        <v>135</v>
      </c>
      <c r="M25" s="48" t="s">
        <v>136</v>
      </c>
      <c r="N25" s="49">
        <v>46064</v>
      </c>
      <c r="O25" s="50"/>
      <c r="P25" s="51" t="s">
        <v>88</v>
      </c>
      <c r="Q25" s="52" t="s">
        <v>137</v>
      </c>
      <c r="R25" s="52" t="s">
        <v>138</v>
      </c>
      <c r="S25" s="53"/>
      <c r="T25" s="53"/>
      <c r="U25" s="53"/>
      <c r="V25" s="53"/>
      <c r="W25" s="53"/>
      <c r="X25" s="53"/>
      <c r="Y25" s="54"/>
      <c r="Z25" s="55"/>
      <c r="AA25" s="55">
        <v>47500</v>
      </c>
      <c r="AB25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25" s="228"/>
    </row>
    <row r="26" spans="1:48" s="223" customFormat="1" ht="23.25" x14ac:dyDescent="0.35">
      <c r="A26" s="270"/>
      <c r="B26" s="41" t="s">
        <v>115</v>
      </c>
      <c r="C26" s="42">
        <v>131398073</v>
      </c>
      <c r="D26" s="135">
        <v>46056</v>
      </c>
      <c r="E26" s="135">
        <v>46059</v>
      </c>
      <c r="F26" s="52" t="s">
        <v>118</v>
      </c>
      <c r="G26" s="44">
        <v>216000</v>
      </c>
      <c r="H26" s="45"/>
      <c r="I26" s="44">
        <f>Tabla1738691112131416173[[#This Row],[SUB-TOTAL]]+Tabla1738691112131416173[[#This Row],[IMPUESTOS]]</f>
        <v>216000</v>
      </c>
      <c r="J26" s="247"/>
      <c r="K26" s="46"/>
      <c r="L26" s="47" t="s">
        <v>139</v>
      </c>
      <c r="M26" s="48" t="s">
        <v>140</v>
      </c>
      <c r="N26" s="49">
        <v>46064</v>
      </c>
      <c r="O26" s="50"/>
      <c r="P26" s="51" t="s">
        <v>88</v>
      </c>
      <c r="Q26" s="52" t="s">
        <v>141</v>
      </c>
      <c r="R26" s="52" t="s">
        <v>142</v>
      </c>
      <c r="S26" s="248"/>
      <c r="T26" s="53"/>
      <c r="U26" s="53"/>
      <c r="V26" s="53"/>
      <c r="W26" s="53"/>
      <c r="X26" s="53"/>
      <c r="Y26" s="54"/>
      <c r="Z26" s="55"/>
      <c r="AA26" s="55">
        <v>216000</v>
      </c>
      <c r="AB26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26" s="228"/>
    </row>
    <row r="27" spans="1:48" s="223" customFormat="1" ht="23.25" x14ac:dyDescent="0.35">
      <c r="A27" s="270"/>
      <c r="B27" s="41" t="s">
        <v>116</v>
      </c>
      <c r="C27" s="42">
        <v>131687202</v>
      </c>
      <c r="D27" s="135">
        <v>46057</v>
      </c>
      <c r="E27" s="135">
        <v>46059</v>
      </c>
      <c r="F27" s="52" t="s">
        <v>120</v>
      </c>
      <c r="G27" s="44">
        <v>62658</v>
      </c>
      <c r="H27" s="45"/>
      <c r="I27" s="44">
        <f>+Tabla1738691112131416173[[#This Row],[SUB-TOTAL]]+H27</f>
        <v>62658</v>
      </c>
      <c r="J27" s="247"/>
      <c r="K27" s="46"/>
      <c r="L27" s="47" t="s">
        <v>135</v>
      </c>
      <c r="M27" s="48" t="s">
        <v>136</v>
      </c>
      <c r="N27" s="49">
        <v>46064</v>
      </c>
      <c r="O27" s="50"/>
      <c r="P27" s="51" t="s">
        <v>88</v>
      </c>
      <c r="Q27" s="52" t="s">
        <v>143</v>
      </c>
      <c r="R27" s="52" t="s">
        <v>144</v>
      </c>
      <c r="S27" s="248"/>
      <c r="T27" s="53"/>
      <c r="U27" s="53"/>
      <c r="V27" s="53"/>
      <c r="W27" s="53"/>
      <c r="X27" s="53"/>
      <c r="Y27" s="54"/>
      <c r="Z27" s="55"/>
      <c r="AA27" s="55">
        <v>62658</v>
      </c>
      <c r="AB27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27" s="228"/>
    </row>
    <row r="28" spans="1:48" s="223" customFormat="1" ht="23.25" x14ac:dyDescent="0.35">
      <c r="A28" s="270"/>
      <c r="B28" s="41" t="s">
        <v>116</v>
      </c>
      <c r="C28" s="42">
        <v>131687202</v>
      </c>
      <c r="D28" s="135">
        <v>46057</v>
      </c>
      <c r="E28" s="135">
        <v>46059</v>
      </c>
      <c r="F28" s="52" t="s">
        <v>119</v>
      </c>
      <c r="G28" s="44">
        <v>46704</v>
      </c>
      <c r="H28" s="45"/>
      <c r="I28" s="44">
        <f>+Tabla1738691112131416173[[#This Row],[SUB-TOTAL]]+H28</f>
        <v>46704</v>
      </c>
      <c r="J28" s="247"/>
      <c r="K28" s="46"/>
      <c r="L28" s="47" t="s">
        <v>139</v>
      </c>
      <c r="M28" s="48" t="s">
        <v>140</v>
      </c>
      <c r="N28" s="49">
        <v>46064</v>
      </c>
      <c r="O28" s="50"/>
      <c r="P28" s="51" t="s">
        <v>88</v>
      </c>
      <c r="Q28" s="52" t="s">
        <v>145</v>
      </c>
      <c r="R28" s="52" t="s">
        <v>146</v>
      </c>
      <c r="S28" s="248"/>
      <c r="T28" s="53"/>
      <c r="U28" s="53"/>
      <c r="V28" s="53"/>
      <c r="W28" s="53"/>
      <c r="X28" s="53"/>
      <c r="Y28" s="54"/>
      <c r="Z28" s="55"/>
      <c r="AA28" s="55">
        <v>46704</v>
      </c>
      <c r="AB28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28" s="228"/>
    </row>
    <row r="29" spans="1:48" s="223" customFormat="1" ht="23.25" x14ac:dyDescent="0.35">
      <c r="A29" s="270"/>
      <c r="B29" s="41" t="s">
        <v>116</v>
      </c>
      <c r="C29" s="42">
        <v>131687202</v>
      </c>
      <c r="D29" s="135">
        <v>46057</v>
      </c>
      <c r="E29" s="135">
        <v>46059</v>
      </c>
      <c r="F29" s="52" t="s">
        <v>121</v>
      </c>
      <c r="G29" s="44">
        <v>60479.97</v>
      </c>
      <c r="H29" s="45"/>
      <c r="I29" s="82">
        <f>Tabla1738691112131416173[[#This Row],[SUB-TOTAL]]+Tabla1738691112131416173[[#This Row],[IMPUESTOS]]</f>
        <v>60479.97</v>
      </c>
      <c r="J29" s="252"/>
      <c r="K29" s="46"/>
      <c r="L29" s="47" t="s">
        <v>139</v>
      </c>
      <c r="M29" s="48" t="s">
        <v>140</v>
      </c>
      <c r="N29" s="49">
        <v>46064</v>
      </c>
      <c r="O29" s="50"/>
      <c r="P29" s="51" t="s">
        <v>88</v>
      </c>
      <c r="Q29" s="52" t="s">
        <v>147</v>
      </c>
      <c r="R29" s="52" t="s">
        <v>148</v>
      </c>
      <c r="S29" s="253"/>
      <c r="T29" s="283"/>
      <c r="U29" s="53"/>
      <c r="V29" s="53"/>
      <c r="W29" s="53"/>
      <c r="X29" s="53"/>
      <c r="Y29" s="54"/>
      <c r="Z29" s="55"/>
      <c r="AA29" s="55">
        <v>60479.97</v>
      </c>
      <c r="AB29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29" s="268"/>
    </row>
    <row r="30" spans="1:48" s="223" customFormat="1" ht="23.25" x14ac:dyDescent="0.35">
      <c r="A30" s="270"/>
      <c r="B30" s="41" t="s">
        <v>92</v>
      </c>
      <c r="C30" s="42">
        <v>130806519</v>
      </c>
      <c r="D30" s="135">
        <v>46058</v>
      </c>
      <c r="E30" s="135">
        <v>46059</v>
      </c>
      <c r="F30" s="52" t="s">
        <v>114</v>
      </c>
      <c r="G30" s="44">
        <v>77350</v>
      </c>
      <c r="H30" s="45">
        <v>13923</v>
      </c>
      <c r="I30" s="44">
        <f>Tabla1738691112131416173[[#This Row],[SUB-TOTAL]]+Tabla1738691112131416173[[#This Row],[IMPUESTOS]]</f>
        <v>91273</v>
      </c>
      <c r="J30" s="247"/>
      <c r="K30" s="46"/>
      <c r="L30" s="47" t="s">
        <v>149</v>
      </c>
      <c r="M30" s="48" t="s">
        <v>150</v>
      </c>
      <c r="N30" s="49">
        <v>46064</v>
      </c>
      <c r="O30" s="50"/>
      <c r="P30" s="51" t="s">
        <v>88</v>
      </c>
      <c r="Q30" s="52" t="s">
        <v>151</v>
      </c>
      <c r="R30" s="52" t="s">
        <v>152</v>
      </c>
      <c r="S30" s="248"/>
      <c r="T30" s="53"/>
      <c r="U30" s="53"/>
      <c r="V30" s="53"/>
      <c r="W30" s="53">
        <v>3867.5</v>
      </c>
      <c r="X30" s="53"/>
      <c r="Y30" s="54"/>
      <c r="Z30" s="55"/>
      <c r="AA30" s="55">
        <v>87405.5</v>
      </c>
      <c r="AB30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30" s="228"/>
    </row>
    <row r="31" spans="1:48" s="22" customFormat="1" ht="23.25" x14ac:dyDescent="0.35">
      <c r="A31" s="21"/>
      <c r="B31" s="41" t="s">
        <v>112</v>
      </c>
      <c r="C31" s="42">
        <v>132114282</v>
      </c>
      <c r="D31" s="135">
        <v>46057</v>
      </c>
      <c r="E31" s="135">
        <v>46059</v>
      </c>
      <c r="F31" s="52" t="s">
        <v>113</v>
      </c>
      <c r="G31" s="44">
        <v>61656</v>
      </c>
      <c r="H31" s="45">
        <v>11098.08</v>
      </c>
      <c r="I31" s="44">
        <f>Tabla1738691112131416173[[#This Row],[SUB-TOTAL]]+Tabla1738691112131416173[[#This Row],[IMPUESTOS]]</f>
        <v>72754.080000000002</v>
      </c>
      <c r="J31" s="164"/>
      <c r="K31" s="46"/>
      <c r="L31" s="47" t="s">
        <v>153</v>
      </c>
      <c r="M31" s="48" t="s">
        <v>136</v>
      </c>
      <c r="N31" s="49">
        <v>46064</v>
      </c>
      <c r="O31" s="50"/>
      <c r="P31" s="51" t="s">
        <v>88</v>
      </c>
      <c r="Q31" s="52" t="s">
        <v>154</v>
      </c>
      <c r="R31" s="52" t="s">
        <v>155</v>
      </c>
      <c r="S31" s="53"/>
      <c r="T31" s="53"/>
      <c r="U31" s="53"/>
      <c r="V31" s="53"/>
      <c r="W31" s="53">
        <v>3082.8</v>
      </c>
      <c r="X31" s="53"/>
      <c r="Y31" s="54"/>
      <c r="Z31" s="55"/>
      <c r="AA31" s="44">
        <v>69671.28</v>
      </c>
      <c r="AB31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31" s="228"/>
    </row>
    <row r="32" spans="1:48" s="22" customFormat="1" ht="24.75" customHeight="1" x14ac:dyDescent="0.35">
      <c r="A32" s="21"/>
      <c r="B32" s="41" t="s">
        <v>105</v>
      </c>
      <c r="C32" s="42" t="s">
        <v>328</v>
      </c>
      <c r="D32" s="135">
        <v>46055</v>
      </c>
      <c r="E32" s="135">
        <v>46058</v>
      </c>
      <c r="F32" s="52" t="s">
        <v>106</v>
      </c>
      <c r="G32" s="44">
        <v>54000</v>
      </c>
      <c r="H32" s="45">
        <v>9720</v>
      </c>
      <c r="I32" s="44">
        <f>Tabla1738691112131416173[[#This Row],[SUB-TOTAL]]+Tabla1738691112131416173[[#This Row],[IMPUESTOS]]</f>
        <v>63720</v>
      </c>
      <c r="J32" s="164"/>
      <c r="K32" s="46"/>
      <c r="L32" s="47" t="s">
        <v>156</v>
      </c>
      <c r="M32" s="48" t="s">
        <v>157</v>
      </c>
      <c r="N32" s="49">
        <v>46064</v>
      </c>
      <c r="O32" s="50"/>
      <c r="P32" s="51" t="s">
        <v>88</v>
      </c>
      <c r="Q32" s="52" t="s">
        <v>163</v>
      </c>
      <c r="R32" s="52" t="s">
        <v>158</v>
      </c>
      <c r="S32" s="53"/>
      <c r="T32" s="53"/>
      <c r="U32" s="53"/>
      <c r="V32" s="53"/>
      <c r="W32" s="53"/>
      <c r="X32" s="53">
        <v>5400</v>
      </c>
      <c r="Y32" s="54"/>
      <c r="Z32" s="55">
        <v>9720</v>
      </c>
      <c r="AA32" s="55">
        <v>48600</v>
      </c>
      <c r="AB32" s="55">
        <f>+Tabla1738691112131416173[[#This Row],[MONTO RD$ TOTAL]]-Tabla1738691112131416173[[#This Row],[10%]]-Tabla1738691112131416173[[#This Row],[30%]]-Tabla1738691112131416173[[#This Row],[5%]]-Tabla1738691112131416173[[#This Row],[MONTO PAGADO]]-Tabla1738691112131416173[[#This Row],[100%]]</f>
        <v>0</v>
      </c>
      <c r="AC32" s="228"/>
    </row>
    <row r="33" spans="1:73" s="22" customFormat="1" ht="23.25" x14ac:dyDescent="0.35">
      <c r="A33" s="21"/>
      <c r="B33" s="41" t="s">
        <v>51</v>
      </c>
      <c r="C33" s="42">
        <v>132157281</v>
      </c>
      <c r="D33" s="43">
        <v>46058</v>
      </c>
      <c r="E33" s="43">
        <v>46059</v>
      </c>
      <c r="F33" s="52" t="s">
        <v>111</v>
      </c>
      <c r="G33" s="44">
        <v>113249.1</v>
      </c>
      <c r="H33" s="45"/>
      <c r="I33" s="44">
        <f>Tabla1738691112131416173[[#This Row],[SUB-TOTAL]]+Tabla1738691112131416173[[#This Row],[IMPUESTOS]]</f>
        <v>113249.1</v>
      </c>
      <c r="J33" s="164"/>
      <c r="K33" s="46"/>
      <c r="L33" s="47" t="s">
        <v>159</v>
      </c>
      <c r="M33" s="48" t="s">
        <v>160</v>
      </c>
      <c r="N33" s="49">
        <v>46064</v>
      </c>
      <c r="O33" s="50"/>
      <c r="P33" s="51" t="s">
        <v>88</v>
      </c>
      <c r="Q33" s="52" t="s">
        <v>161</v>
      </c>
      <c r="R33" s="52"/>
      <c r="S33" s="53"/>
      <c r="T33" s="53"/>
      <c r="U33" s="53"/>
      <c r="V33" s="53"/>
      <c r="W33" s="53">
        <v>5662.46</v>
      </c>
      <c r="X33" s="53"/>
      <c r="Y33" s="54"/>
      <c r="Z33" s="55"/>
      <c r="AA33" s="44">
        <v>107586.65</v>
      </c>
      <c r="AB33" s="55">
        <f>+Tabla1738691112131416173[[#This Row],[MONTO RD$ TOTAL]]-Tabla1738691112131416173[[#This Row],[10%]]-Tabla1738691112131416173[[#This Row],[30%]]-Tabla1738691112131416173[[#This Row],[5%]]-Tabla1738691112131416173[[#This Row],[MONTO PAGADO]]</f>
        <v>-9.9999999947613105E-3</v>
      </c>
      <c r="AC33" s="228"/>
    </row>
    <row r="34" spans="1:73" s="25" customFormat="1" ht="23.25" x14ac:dyDescent="0.35">
      <c r="A34" s="24"/>
      <c r="B34" s="41" t="s">
        <v>51</v>
      </c>
      <c r="C34" s="42">
        <v>132157281</v>
      </c>
      <c r="D34" s="135">
        <v>46058</v>
      </c>
      <c r="E34" s="135">
        <v>46059</v>
      </c>
      <c r="F34" s="52" t="s">
        <v>109</v>
      </c>
      <c r="G34" s="44">
        <v>171473.2</v>
      </c>
      <c r="H34" s="45"/>
      <c r="I34" s="44">
        <f>+Tabla1738691112131416173[[#This Row],[SUB-TOTAL]]+H34</f>
        <v>171473.2</v>
      </c>
      <c r="J34" s="247"/>
      <c r="K34" s="46"/>
      <c r="L34" s="47" t="s">
        <v>159</v>
      </c>
      <c r="M34" s="48" t="s">
        <v>160</v>
      </c>
      <c r="N34" s="49">
        <v>46064</v>
      </c>
      <c r="O34" s="50"/>
      <c r="P34" s="51" t="s">
        <v>88</v>
      </c>
      <c r="Q34" s="52" t="s">
        <v>162</v>
      </c>
      <c r="R34" s="52"/>
      <c r="S34" s="248"/>
      <c r="T34" s="53"/>
      <c r="U34" s="53"/>
      <c r="V34" s="53"/>
      <c r="W34" s="53">
        <v>8573.66</v>
      </c>
      <c r="X34" s="53"/>
      <c r="Y34" s="54"/>
      <c r="Z34" s="55"/>
      <c r="AA34" s="55">
        <v>162899.54</v>
      </c>
      <c r="AB34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34" s="228"/>
    </row>
    <row r="35" spans="1:73" s="22" customFormat="1" ht="23.25" x14ac:dyDescent="0.35">
      <c r="A35" s="21"/>
      <c r="B35" s="41" t="s">
        <v>95</v>
      </c>
      <c r="C35" s="42">
        <v>133097591</v>
      </c>
      <c r="D35" s="135">
        <v>46055</v>
      </c>
      <c r="E35" s="135">
        <v>46056</v>
      </c>
      <c r="F35" s="52" t="s">
        <v>96</v>
      </c>
      <c r="G35" s="44">
        <v>149480</v>
      </c>
      <c r="H35" s="45">
        <v>26906.400000000001</v>
      </c>
      <c r="I35" s="44">
        <f>Tabla1738691112131416173[[#This Row],[SUB-TOTAL]]+Tabla1738691112131416173[[#This Row],[IMPUESTOS]]</f>
        <v>176386.4</v>
      </c>
      <c r="J35" s="164"/>
      <c r="K35" s="46"/>
      <c r="L35" s="47" t="s">
        <v>153</v>
      </c>
      <c r="M35" s="48" t="s">
        <v>184</v>
      </c>
      <c r="N35" s="49">
        <v>46065</v>
      </c>
      <c r="O35" s="50"/>
      <c r="P35" s="51" t="s">
        <v>88</v>
      </c>
      <c r="Q35" s="52" t="s">
        <v>190</v>
      </c>
      <c r="R35" s="52" t="s">
        <v>185</v>
      </c>
      <c r="S35" s="79"/>
      <c r="T35" s="79"/>
      <c r="U35" s="53"/>
      <c r="V35" s="53"/>
      <c r="W35" s="53">
        <v>7474</v>
      </c>
      <c r="X35" s="53"/>
      <c r="Y35" s="54"/>
      <c r="Z35" s="55">
        <v>26906.400000000001</v>
      </c>
      <c r="AA35" s="55">
        <v>142006</v>
      </c>
      <c r="AB35" s="55">
        <f>+Tabla1738691112131416173[[#This Row],[MONTO RD$ TOTAL]]-Tabla1738691112131416173[[#This Row],[10%]]-Tabla1738691112131416173[[#This Row],[30%]]-Tabla1738691112131416173[[#This Row],[5%]]-Tabla1738691112131416173[[#This Row],[MONTO PAGADO]]-Tabla1738691112131416173[[#This Row],[100%]]</f>
        <v>0</v>
      </c>
      <c r="AC35" s="228"/>
    </row>
    <row r="36" spans="1:73" s="25" customFormat="1" ht="23.25" x14ac:dyDescent="0.35">
      <c r="A36" s="24"/>
      <c r="B36" s="41" t="s">
        <v>176</v>
      </c>
      <c r="C36" s="42">
        <v>425000339</v>
      </c>
      <c r="D36" s="135">
        <v>46054</v>
      </c>
      <c r="E36" s="135">
        <v>46064</v>
      </c>
      <c r="F36" s="52" t="s">
        <v>177</v>
      </c>
      <c r="G36" s="44">
        <v>25000</v>
      </c>
      <c r="H36" s="45"/>
      <c r="I36" s="44">
        <f>Tabla1738691112131416173[[#This Row],[SUB-TOTAL]]+Tabla1738691112131416173[[#This Row],[IMPUESTOS]]</f>
        <v>25000</v>
      </c>
      <c r="J36" s="164"/>
      <c r="K36" s="46"/>
      <c r="L36" s="47" t="s">
        <v>186</v>
      </c>
      <c r="M36" s="48" t="s">
        <v>187</v>
      </c>
      <c r="N36" s="49">
        <v>46065</v>
      </c>
      <c r="O36" s="50"/>
      <c r="P36" s="51" t="s">
        <v>88</v>
      </c>
      <c r="Q36" s="52" t="s">
        <v>188</v>
      </c>
      <c r="R36" s="52" t="s">
        <v>189</v>
      </c>
      <c r="S36" s="53"/>
      <c r="T36" s="53"/>
      <c r="U36" s="53"/>
      <c r="V36" s="53"/>
      <c r="W36" s="53"/>
      <c r="X36" s="53"/>
      <c r="Y36" s="54"/>
      <c r="Z36" s="55"/>
      <c r="AA36" s="55">
        <v>25000</v>
      </c>
      <c r="AB36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36" s="228"/>
    </row>
    <row r="37" spans="1:73" s="22" customFormat="1" ht="23.25" x14ac:dyDescent="0.35">
      <c r="A37" s="21"/>
      <c r="B37" s="41" t="s">
        <v>171</v>
      </c>
      <c r="C37" s="42">
        <v>130258422</v>
      </c>
      <c r="D37" s="135">
        <v>46059</v>
      </c>
      <c r="E37" s="135">
        <v>46064</v>
      </c>
      <c r="F37" s="52" t="s">
        <v>169</v>
      </c>
      <c r="G37" s="44">
        <v>19800</v>
      </c>
      <c r="H37" s="45">
        <v>3564</v>
      </c>
      <c r="I37" s="44">
        <f>Tabla1738691112131416173[[#This Row],[SUB-TOTAL]]+Tabla1738691112131416173[[#This Row],[IMPUESTOS]]</f>
        <v>23364</v>
      </c>
      <c r="J37" s="247"/>
      <c r="K37" s="46"/>
      <c r="L37" s="47" t="s">
        <v>197</v>
      </c>
      <c r="M37" s="48" t="s">
        <v>198</v>
      </c>
      <c r="N37" s="49">
        <v>46066</v>
      </c>
      <c r="O37" s="50"/>
      <c r="P37" s="51" t="s">
        <v>88</v>
      </c>
      <c r="Q37" s="52" t="s">
        <v>199</v>
      </c>
      <c r="R37" s="52" t="s">
        <v>189</v>
      </c>
      <c r="S37" s="248"/>
      <c r="T37" s="53"/>
      <c r="U37" s="53"/>
      <c r="V37" s="53"/>
      <c r="W37" s="53"/>
      <c r="X37" s="53"/>
      <c r="Y37" s="54">
        <v>1069.2</v>
      </c>
      <c r="Z37" s="55"/>
      <c r="AA37" s="55">
        <v>22294.799999999999</v>
      </c>
      <c r="AB37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37" s="228"/>
    </row>
    <row r="38" spans="1:73" s="22" customFormat="1" ht="23.25" x14ac:dyDescent="0.35">
      <c r="A38" s="21"/>
      <c r="B38" s="41" t="s">
        <v>171</v>
      </c>
      <c r="C38" s="42">
        <v>130258422</v>
      </c>
      <c r="D38" s="135">
        <v>46059</v>
      </c>
      <c r="E38" s="135">
        <v>46064</v>
      </c>
      <c r="F38" s="52" t="s">
        <v>170</v>
      </c>
      <c r="G38" s="44">
        <v>19800</v>
      </c>
      <c r="H38" s="45">
        <v>3564</v>
      </c>
      <c r="I38" s="44">
        <f>Tabla1738691112131416173[[#This Row],[SUB-TOTAL]]+Tabla1738691112131416173[[#This Row],[IMPUESTOS]]</f>
        <v>23364</v>
      </c>
      <c r="J38" s="164"/>
      <c r="K38" s="46"/>
      <c r="L38" s="47" t="s">
        <v>197</v>
      </c>
      <c r="M38" s="48" t="s">
        <v>198</v>
      </c>
      <c r="N38" s="49">
        <v>46066</v>
      </c>
      <c r="O38" s="50"/>
      <c r="P38" s="51" t="s">
        <v>88</v>
      </c>
      <c r="Q38" s="52" t="s">
        <v>199</v>
      </c>
      <c r="R38" s="52" t="s">
        <v>189</v>
      </c>
      <c r="S38" s="79"/>
      <c r="T38" s="79"/>
      <c r="U38" s="53"/>
      <c r="V38" s="53"/>
      <c r="W38" s="53"/>
      <c r="X38" s="53"/>
      <c r="Y38" s="54">
        <v>1069.2</v>
      </c>
      <c r="Z38" s="55"/>
      <c r="AA38" s="55">
        <v>22294.799999999999</v>
      </c>
      <c r="AB38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38" s="268"/>
    </row>
    <row r="39" spans="1:73" s="22" customFormat="1" ht="23.25" x14ac:dyDescent="0.35">
      <c r="A39" s="21"/>
      <c r="B39" s="41" t="s">
        <v>92</v>
      </c>
      <c r="C39" s="42">
        <v>130806519</v>
      </c>
      <c r="D39" s="135">
        <v>46055</v>
      </c>
      <c r="E39" s="135">
        <v>46056</v>
      </c>
      <c r="F39" s="52" t="s">
        <v>94</v>
      </c>
      <c r="G39" s="44">
        <v>272418.18</v>
      </c>
      <c r="H39" s="45">
        <v>49035.27</v>
      </c>
      <c r="I39" s="44">
        <f>Tabla1738691112131416173[[#This Row],[SUB-TOTAL]]+Tabla1738691112131416173[[#This Row],[IMPUESTOS]]</f>
        <v>321453.45</v>
      </c>
      <c r="J39" s="164"/>
      <c r="K39" s="46"/>
      <c r="L39" s="47" t="s">
        <v>209</v>
      </c>
      <c r="M39" s="48" t="s">
        <v>210</v>
      </c>
      <c r="N39" s="49">
        <v>46069</v>
      </c>
      <c r="O39" s="50"/>
      <c r="P39" s="51" t="s">
        <v>88</v>
      </c>
      <c r="Q39" s="49" t="s">
        <v>211</v>
      </c>
      <c r="R39" s="52" t="s">
        <v>189</v>
      </c>
      <c r="S39" s="53"/>
      <c r="T39" s="53"/>
      <c r="U39" s="53"/>
      <c r="V39" s="53"/>
      <c r="W39" s="53">
        <v>13620.91</v>
      </c>
      <c r="X39" s="53"/>
      <c r="Y39" s="54">
        <v>14710.58</v>
      </c>
      <c r="Z39" s="55"/>
      <c r="AA39" s="44">
        <v>293121.96000000002</v>
      </c>
      <c r="AB39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39" s="228"/>
    </row>
    <row r="40" spans="1:73" s="25" customFormat="1" ht="23.25" x14ac:dyDescent="0.35">
      <c r="A40" s="24"/>
      <c r="B40" s="41" t="s">
        <v>172</v>
      </c>
      <c r="C40" s="42">
        <v>132075366</v>
      </c>
      <c r="D40" s="135">
        <v>46055</v>
      </c>
      <c r="E40" s="135">
        <v>46064</v>
      </c>
      <c r="F40" s="52" t="s">
        <v>173</v>
      </c>
      <c r="G40" s="44">
        <v>42372.87</v>
      </c>
      <c r="H40" s="45">
        <v>7627.12</v>
      </c>
      <c r="I40" s="44">
        <f>+Tabla1738691112131416173[[#This Row],[SUB-TOTAL]]+H40</f>
        <v>49999.990000000005</v>
      </c>
      <c r="J40" s="164"/>
      <c r="K40" s="46"/>
      <c r="L40" s="47" t="s">
        <v>212</v>
      </c>
      <c r="M40" s="48" t="s">
        <v>213</v>
      </c>
      <c r="N40" s="49">
        <v>46069</v>
      </c>
      <c r="O40" s="50"/>
      <c r="P40" s="51" t="s">
        <v>88</v>
      </c>
      <c r="Q40" s="52" t="s">
        <v>214</v>
      </c>
      <c r="R40" s="52" t="s">
        <v>189</v>
      </c>
      <c r="S40" s="53"/>
      <c r="T40" s="53"/>
      <c r="U40" s="53"/>
      <c r="V40" s="53"/>
      <c r="W40" s="53">
        <v>2118.64</v>
      </c>
      <c r="X40" s="53"/>
      <c r="Y40" s="54">
        <v>2288.13</v>
      </c>
      <c r="Z40" s="55"/>
      <c r="AA40" s="55">
        <v>45593.21</v>
      </c>
      <c r="AB40" s="55">
        <f>+Tabla1738691112131416173[[#This Row],[MONTO RD$ TOTAL]]-Tabla1738691112131416173[[#This Row],[10%]]-Tabla1738691112131416173[[#This Row],[30%]]-Tabla1738691112131416173[[#This Row],[5%]]-Tabla1738691112131416173[[#This Row],[MONTO PAGADO]]-Tabla1738691112131416173[[#This Row],[100%]]</f>
        <v>1.0000000009313226E-2</v>
      </c>
      <c r="AC40" s="228"/>
    </row>
    <row r="41" spans="1:73" s="25" customFormat="1" ht="23.25" x14ac:dyDescent="0.35">
      <c r="A41" s="24"/>
      <c r="B41" s="41" t="s">
        <v>51</v>
      </c>
      <c r="C41" s="42">
        <v>132157281</v>
      </c>
      <c r="D41" s="135">
        <v>46058</v>
      </c>
      <c r="E41" s="135">
        <v>46059</v>
      </c>
      <c r="F41" s="52" t="s">
        <v>110</v>
      </c>
      <c r="G41" s="44">
        <v>65525</v>
      </c>
      <c r="H41" s="45"/>
      <c r="I41" s="44">
        <f>Tabla1738691112131416173[[#This Row],[SUB-TOTAL]]+Tabla1738691112131416173[[#This Row],[IMPUESTOS]]</f>
        <v>65525</v>
      </c>
      <c r="J41" s="247"/>
      <c r="K41" s="46"/>
      <c r="L41" s="47" t="s">
        <v>159</v>
      </c>
      <c r="M41" s="48" t="s">
        <v>160</v>
      </c>
      <c r="N41" s="49">
        <v>46069</v>
      </c>
      <c r="O41" s="50"/>
      <c r="P41" s="51" t="s">
        <v>88</v>
      </c>
      <c r="Q41" s="52" t="s">
        <v>215</v>
      </c>
      <c r="R41" s="52" t="s">
        <v>216</v>
      </c>
      <c r="S41" s="248"/>
      <c r="T41" s="53"/>
      <c r="U41" s="53"/>
      <c r="V41" s="53"/>
      <c r="W41" s="53">
        <v>3276.25</v>
      </c>
      <c r="X41" s="53"/>
      <c r="Y41" s="54"/>
      <c r="Z41" s="55"/>
      <c r="AA41" s="55">
        <v>62248.75</v>
      </c>
      <c r="AB41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41" s="228"/>
    </row>
    <row r="42" spans="1:73" s="25" customFormat="1" ht="23.25" x14ac:dyDescent="0.35">
      <c r="A42" s="24"/>
      <c r="B42" s="41" t="s">
        <v>92</v>
      </c>
      <c r="C42" s="42">
        <v>130806519</v>
      </c>
      <c r="D42" s="135">
        <v>46055</v>
      </c>
      <c r="E42" s="135">
        <v>46056</v>
      </c>
      <c r="F42" s="52" t="s">
        <v>93</v>
      </c>
      <c r="G42" s="44">
        <v>460346.25</v>
      </c>
      <c r="H42" s="45">
        <v>82862.33</v>
      </c>
      <c r="I42" s="44">
        <f>Tabla1738691112131416173[[#This Row],[SUB-TOTAL]]+Tabla1738691112131416173[[#This Row],[IMPUESTOS]]</f>
        <v>543208.57999999996</v>
      </c>
      <c r="J42" s="164"/>
      <c r="K42" s="46"/>
      <c r="L42" s="47" t="s">
        <v>149</v>
      </c>
      <c r="M42" s="48" t="s">
        <v>150</v>
      </c>
      <c r="N42" s="49">
        <v>46069</v>
      </c>
      <c r="O42" s="50"/>
      <c r="P42" s="51" t="s">
        <v>88</v>
      </c>
      <c r="Q42" s="49" t="s">
        <v>217</v>
      </c>
      <c r="R42" s="52" t="s">
        <v>218</v>
      </c>
      <c r="S42" s="53"/>
      <c r="T42" s="53"/>
      <c r="U42" s="53"/>
      <c r="V42" s="53"/>
      <c r="W42" s="53">
        <v>23017.31</v>
      </c>
      <c r="X42" s="53"/>
      <c r="Y42" s="54"/>
      <c r="Z42" s="55"/>
      <c r="AA42" s="55">
        <v>520191.26</v>
      </c>
      <c r="AB42" s="55">
        <f>+Tabla1738691112131416173[[#This Row],[MONTO RD$ TOTAL]]-Tabla1738691112131416173[[#This Row],[10%]]-Tabla1738691112131416173[[#This Row],[30%]]-Tabla1738691112131416173[[#This Row],[5%]]-Tabla1738691112131416173[[#This Row],[MONTO PAGADO]]</f>
        <v>9.9999999511055648E-3</v>
      </c>
      <c r="AC42" s="228"/>
    </row>
    <row r="43" spans="1:73" s="25" customFormat="1" ht="23.25" x14ac:dyDescent="0.35">
      <c r="A43" s="24"/>
      <c r="B43" s="41" t="s">
        <v>174</v>
      </c>
      <c r="C43" s="42">
        <v>130413772</v>
      </c>
      <c r="D43" s="135">
        <v>46059</v>
      </c>
      <c r="E43" s="135">
        <v>46064</v>
      </c>
      <c r="F43" s="52" t="s">
        <v>175</v>
      </c>
      <c r="G43" s="44">
        <v>198129</v>
      </c>
      <c r="H43" s="45">
        <v>35663.22</v>
      </c>
      <c r="I43" s="44">
        <f>Tabla1738691112131416173[[#This Row],[SUB-TOTAL]]+Tabla1738691112131416173[[#This Row],[IMPUESTOS]]</f>
        <v>233792.22</v>
      </c>
      <c r="J43" s="247"/>
      <c r="K43" s="46"/>
      <c r="L43" s="47" t="s">
        <v>219</v>
      </c>
      <c r="M43" s="48" t="s">
        <v>220</v>
      </c>
      <c r="N43" s="49">
        <v>46069</v>
      </c>
      <c r="O43" s="50"/>
      <c r="P43" s="51" t="s">
        <v>88</v>
      </c>
      <c r="Q43" s="159" t="s">
        <v>221</v>
      </c>
      <c r="R43" s="52" t="s">
        <v>189</v>
      </c>
      <c r="S43" s="248"/>
      <c r="T43" s="53"/>
      <c r="U43" s="53"/>
      <c r="V43" s="53"/>
      <c r="W43" s="53"/>
      <c r="X43" s="53"/>
      <c r="Y43" s="54">
        <v>10698.97</v>
      </c>
      <c r="Z43" s="55"/>
      <c r="AA43" s="44">
        <v>223093.25</v>
      </c>
      <c r="AB43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43" s="228"/>
    </row>
    <row r="44" spans="1:73" s="22" customFormat="1" ht="23.25" x14ac:dyDescent="0.35">
      <c r="A44" s="21"/>
      <c r="B44" s="41" t="s">
        <v>107</v>
      </c>
      <c r="C44" s="42">
        <v>132370287</v>
      </c>
      <c r="D44" s="135">
        <v>46057</v>
      </c>
      <c r="E44" s="135">
        <v>46058</v>
      </c>
      <c r="F44" s="52" t="s">
        <v>108</v>
      </c>
      <c r="G44" s="44">
        <v>77000</v>
      </c>
      <c r="H44" s="45">
        <v>13860</v>
      </c>
      <c r="I44" s="44">
        <f>+Tabla1738691112131416173[[#This Row],[SUB-TOTAL]]+H44</f>
        <v>90860</v>
      </c>
      <c r="J44" s="247"/>
      <c r="K44" s="46"/>
      <c r="L44" s="47" t="s">
        <v>222</v>
      </c>
      <c r="M44" s="48" t="s">
        <v>223</v>
      </c>
      <c r="N44" s="49">
        <v>46069</v>
      </c>
      <c r="O44" s="50"/>
      <c r="P44" s="51" t="s">
        <v>88</v>
      </c>
      <c r="Q44" s="52" t="s">
        <v>224</v>
      </c>
      <c r="R44" s="52" t="s">
        <v>189</v>
      </c>
      <c r="S44" s="248"/>
      <c r="T44" s="53"/>
      <c r="U44" s="53"/>
      <c r="V44" s="53"/>
      <c r="W44" s="53">
        <v>3850</v>
      </c>
      <c r="X44" s="53">
        <v>4158</v>
      </c>
      <c r="Y44" s="54"/>
      <c r="Z44" s="55"/>
      <c r="AA44" s="55">
        <v>82852</v>
      </c>
      <c r="AB44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44" s="228"/>
    </row>
    <row r="45" spans="1:73" s="22" customFormat="1" ht="23.25" x14ac:dyDescent="0.35">
      <c r="A45" s="21"/>
      <c r="B45" s="41" t="s">
        <v>122</v>
      </c>
      <c r="C45" s="42">
        <v>101027721</v>
      </c>
      <c r="D45" s="135">
        <v>46056</v>
      </c>
      <c r="E45" s="135">
        <v>46059</v>
      </c>
      <c r="F45" s="52" t="s">
        <v>123</v>
      </c>
      <c r="G45" s="44">
        <v>21988</v>
      </c>
      <c r="H45" s="45"/>
      <c r="I45" s="44">
        <f>+Tabla1738691112131416173[[#This Row],[SUB-TOTAL]]+H45</f>
        <v>21988</v>
      </c>
      <c r="J45" s="247"/>
      <c r="K45" s="46"/>
      <c r="L45" s="47" t="s">
        <v>127</v>
      </c>
      <c r="M45" s="48" t="s">
        <v>128</v>
      </c>
      <c r="N45" s="49">
        <v>46069</v>
      </c>
      <c r="O45" s="50"/>
      <c r="P45" s="51" t="s">
        <v>88</v>
      </c>
      <c r="Q45" s="52" t="s">
        <v>225</v>
      </c>
      <c r="R45" s="52" t="s">
        <v>226</v>
      </c>
      <c r="S45" s="248"/>
      <c r="T45" s="53"/>
      <c r="U45" s="53"/>
      <c r="V45" s="53"/>
      <c r="W45" s="53"/>
      <c r="X45" s="53"/>
      <c r="Y45" s="54"/>
      <c r="Z45" s="55"/>
      <c r="AA45" s="55">
        <v>21988</v>
      </c>
      <c r="AB45" s="55">
        <f>+Tabla1738691112131416173[[#This Row],[MONTO RD$ TOTAL]]-Tabla1738691112131416173[[#This Row],[10%]]-Tabla1738691112131416173[[#This Row],[30%]]-Tabla1738691112131416173[[#This Row],[5%]]-Tabla1738691112131416173[[#This Row],[MONTO PAGADO]]-Tabla1738691112131416173[[#This Row],[100%]]</f>
        <v>0</v>
      </c>
      <c r="AC45" s="228"/>
    </row>
    <row r="46" spans="1:73" s="27" customFormat="1" ht="23.25" x14ac:dyDescent="0.35">
      <c r="A46" s="26"/>
      <c r="B46" s="41" t="s">
        <v>194</v>
      </c>
      <c r="C46" s="42">
        <v>132729536</v>
      </c>
      <c r="D46" s="135">
        <v>46054</v>
      </c>
      <c r="E46" s="135">
        <v>46066</v>
      </c>
      <c r="F46" s="52" t="s">
        <v>196</v>
      </c>
      <c r="G46" s="44">
        <v>249485</v>
      </c>
      <c r="H46" s="45"/>
      <c r="I46" s="44">
        <f>Tabla1738691112131416173[[#This Row],[SUB-TOTAL]]+Tabla1738691112131416173[[#This Row],[IMPUESTOS]]</f>
        <v>249485</v>
      </c>
      <c r="J46" s="164"/>
      <c r="K46" s="46"/>
      <c r="L46" s="47" t="s">
        <v>159</v>
      </c>
      <c r="M46" s="48" t="s">
        <v>160</v>
      </c>
      <c r="N46" s="49">
        <v>46072</v>
      </c>
      <c r="O46" s="50"/>
      <c r="P46" s="51" t="s">
        <v>88</v>
      </c>
      <c r="Q46" s="52" t="s">
        <v>236</v>
      </c>
      <c r="R46" s="52" t="s">
        <v>237</v>
      </c>
      <c r="S46" s="53"/>
      <c r="T46" s="53"/>
      <c r="U46" s="53"/>
      <c r="V46" s="53"/>
      <c r="W46" s="53"/>
      <c r="X46" s="53"/>
      <c r="Y46" s="54"/>
      <c r="Z46" s="55"/>
      <c r="AA46" s="55">
        <v>249485</v>
      </c>
      <c r="AB46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46" s="24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</row>
    <row r="47" spans="1:73" s="29" customFormat="1" ht="23.25" x14ac:dyDescent="0.35">
      <c r="A47" s="28"/>
      <c r="B47" s="41" t="s">
        <v>167</v>
      </c>
      <c r="C47" s="42">
        <v>132418379</v>
      </c>
      <c r="D47" s="135">
        <v>46056</v>
      </c>
      <c r="E47" s="135">
        <v>46064</v>
      </c>
      <c r="F47" s="52" t="s">
        <v>168</v>
      </c>
      <c r="G47" s="44">
        <v>210013.57</v>
      </c>
      <c r="H47" s="45">
        <v>37802.44</v>
      </c>
      <c r="I47" s="44">
        <f>Tabla1738691112131416173[[#This Row],[SUB-TOTAL]]+Tabla1738691112131416173[[#This Row],[IMPUESTOS]]</f>
        <v>247816.01</v>
      </c>
      <c r="J47" s="247"/>
      <c r="K47" s="46"/>
      <c r="L47" s="47" t="s">
        <v>222</v>
      </c>
      <c r="M47" s="48" t="s">
        <v>223</v>
      </c>
      <c r="N47" s="49">
        <v>46072</v>
      </c>
      <c r="O47" s="50"/>
      <c r="P47" s="51" t="s">
        <v>88</v>
      </c>
      <c r="Q47" s="52" t="s">
        <v>238</v>
      </c>
      <c r="R47" s="52" t="s">
        <v>242</v>
      </c>
      <c r="S47" s="248"/>
      <c r="T47" s="53"/>
      <c r="U47" s="53"/>
      <c r="V47" s="53"/>
      <c r="W47" s="53">
        <v>10500.68</v>
      </c>
      <c r="X47" s="53"/>
      <c r="Y47" s="54">
        <v>11340.73</v>
      </c>
      <c r="Z47" s="55"/>
      <c r="AA47" s="55">
        <v>225974.6</v>
      </c>
      <c r="AB47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47" s="228"/>
      <c r="AD47" s="223"/>
      <c r="AE47" s="223"/>
      <c r="AF47" s="223"/>
      <c r="AG47" s="223"/>
      <c r="AH47" s="223"/>
      <c r="AI47" s="223"/>
      <c r="AJ47" s="223"/>
      <c r="AK47" s="223"/>
      <c r="AL47" s="223"/>
      <c r="AM47" s="223"/>
      <c r="AN47" s="223"/>
      <c r="AO47" s="223"/>
      <c r="AP47" s="223"/>
      <c r="AQ47" s="223"/>
      <c r="AR47" s="223"/>
      <c r="AS47" s="223"/>
      <c r="AT47" s="223"/>
      <c r="AU47" s="223"/>
      <c r="AV47" s="223"/>
      <c r="AW47" s="223"/>
      <c r="AX47" s="223"/>
      <c r="AY47" s="223"/>
      <c r="AZ47" s="223"/>
      <c r="BA47" s="223"/>
      <c r="BB47" s="223"/>
      <c r="BC47" s="223"/>
      <c r="BD47" s="223"/>
      <c r="BE47" s="223"/>
      <c r="BF47" s="223"/>
      <c r="BG47" s="223"/>
      <c r="BH47" s="223"/>
      <c r="BI47" s="223"/>
      <c r="BJ47" s="223"/>
      <c r="BK47" s="223"/>
      <c r="BL47" s="223"/>
      <c r="BM47" s="223"/>
      <c r="BN47" s="223"/>
      <c r="BO47" s="223"/>
      <c r="BP47" s="223"/>
      <c r="BQ47" s="223"/>
      <c r="BR47" s="223"/>
      <c r="BS47" s="223"/>
      <c r="BT47" s="223"/>
      <c r="BU47" s="223"/>
    </row>
    <row r="48" spans="1:73" s="22" customFormat="1" ht="23.25" x14ac:dyDescent="0.35">
      <c r="A48" s="21"/>
      <c r="B48" s="41" t="s">
        <v>206</v>
      </c>
      <c r="C48" s="42">
        <v>132054121</v>
      </c>
      <c r="D48" s="135">
        <v>46066</v>
      </c>
      <c r="E48" s="135">
        <v>46066</v>
      </c>
      <c r="F48" s="52" t="s">
        <v>208</v>
      </c>
      <c r="G48" s="44">
        <v>163200</v>
      </c>
      <c r="H48" s="45">
        <v>29376</v>
      </c>
      <c r="I48" s="44">
        <f>+Tabla1738691112131416173[[#This Row],[SUB-TOTAL]]+H48</f>
        <v>192576</v>
      </c>
      <c r="J48" s="164"/>
      <c r="K48" s="46"/>
      <c r="L48" s="47" t="s">
        <v>135</v>
      </c>
      <c r="M48" s="48" t="s">
        <v>136</v>
      </c>
      <c r="N48" s="49">
        <v>46072</v>
      </c>
      <c r="O48" s="50"/>
      <c r="P48" s="51" t="s">
        <v>88</v>
      </c>
      <c r="Q48" s="52" t="s">
        <v>239</v>
      </c>
      <c r="R48" s="52" t="s">
        <v>243</v>
      </c>
      <c r="S48" s="53"/>
      <c r="T48" s="53"/>
      <c r="U48" s="53"/>
      <c r="V48" s="53"/>
      <c r="W48" s="53">
        <v>8160</v>
      </c>
      <c r="X48" s="53"/>
      <c r="Y48" s="54"/>
      <c r="Z48" s="55"/>
      <c r="AA48" s="55">
        <v>184416</v>
      </c>
      <c r="AB48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48" s="228"/>
      <c r="AD48" s="223"/>
      <c r="AE48" s="223"/>
      <c r="AF48" s="223"/>
      <c r="AG48" s="223"/>
      <c r="AH48" s="223"/>
      <c r="AI48" s="223"/>
      <c r="AJ48" s="223"/>
      <c r="AK48" s="223"/>
      <c r="AL48" s="223"/>
      <c r="AM48" s="223"/>
      <c r="AN48" s="223"/>
      <c r="AO48" s="223"/>
      <c r="AP48" s="223"/>
      <c r="AQ48" s="223"/>
      <c r="AR48" s="223"/>
      <c r="AS48" s="223"/>
      <c r="AT48" s="223"/>
      <c r="AU48" s="223"/>
      <c r="AV48" s="223"/>
      <c r="AW48" s="223"/>
      <c r="AX48" s="223"/>
      <c r="AY48" s="223"/>
      <c r="AZ48" s="223"/>
      <c r="BA48" s="223"/>
      <c r="BB48" s="223"/>
      <c r="BC48" s="223"/>
      <c r="BD48" s="223"/>
      <c r="BE48" s="223"/>
      <c r="BF48" s="223"/>
      <c r="BG48" s="223"/>
      <c r="BH48" s="223"/>
      <c r="BI48" s="223"/>
      <c r="BJ48" s="223"/>
      <c r="BK48" s="223"/>
      <c r="BL48" s="223"/>
      <c r="BM48" s="223"/>
      <c r="BN48" s="223"/>
      <c r="BO48" s="223"/>
      <c r="BP48" s="223"/>
      <c r="BQ48" s="223"/>
      <c r="BR48" s="223"/>
      <c r="BS48" s="223"/>
      <c r="BT48" s="223"/>
      <c r="BU48" s="223"/>
    </row>
    <row r="49" spans="1:73" s="22" customFormat="1" ht="23.25" x14ac:dyDescent="0.35">
      <c r="A49" s="36"/>
      <c r="B49" s="41" t="s">
        <v>206</v>
      </c>
      <c r="C49" s="42">
        <v>132054121</v>
      </c>
      <c r="D49" s="135">
        <v>46066</v>
      </c>
      <c r="E49" s="135">
        <v>46066</v>
      </c>
      <c r="F49" s="52" t="s">
        <v>207</v>
      </c>
      <c r="G49" s="44">
        <v>280000</v>
      </c>
      <c r="H49" s="45">
        <v>50400</v>
      </c>
      <c r="I49" s="44">
        <f>Tabla1738691112131416173[[#This Row],[SUB-TOTAL]]+Tabla1738691112131416173[[#This Row],[IMPUESTOS]]</f>
        <v>330400</v>
      </c>
      <c r="J49" s="164"/>
      <c r="K49" s="46"/>
      <c r="L49" s="47" t="s">
        <v>135</v>
      </c>
      <c r="M49" s="48" t="s">
        <v>136</v>
      </c>
      <c r="N49" s="49">
        <v>46072</v>
      </c>
      <c r="O49" s="50"/>
      <c r="P49" s="51" t="s">
        <v>88</v>
      </c>
      <c r="Q49" s="52" t="s">
        <v>240</v>
      </c>
      <c r="R49" s="52" t="s">
        <v>244</v>
      </c>
      <c r="S49" s="53"/>
      <c r="T49" s="53"/>
      <c r="U49" s="53"/>
      <c r="V49" s="53"/>
      <c r="W49" s="53">
        <v>14000</v>
      </c>
      <c r="X49" s="53"/>
      <c r="Y49" s="54"/>
      <c r="Z49" s="55"/>
      <c r="AA49" s="55">
        <v>316400</v>
      </c>
      <c r="AB49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49" s="228"/>
      <c r="AD49" s="223"/>
      <c r="AE49" s="223"/>
      <c r="AF49" s="223"/>
      <c r="AG49" s="223"/>
      <c r="AH49" s="223"/>
      <c r="AI49" s="223"/>
      <c r="AJ49" s="223"/>
      <c r="AK49" s="223"/>
      <c r="AL49" s="223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3"/>
      <c r="AY49" s="223"/>
      <c r="AZ49" s="223"/>
      <c r="BA49" s="223"/>
      <c r="BB49" s="223"/>
      <c r="BC49" s="223"/>
      <c r="BD49" s="223"/>
      <c r="BE49" s="223"/>
      <c r="BF49" s="223"/>
      <c r="BG49" s="223"/>
      <c r="BH49" s="223"/>
      <c r="BI49" s="223"/>
      <c r="BJ49" s="223"/>
      <c r="BK49" s="223"/>
      <c r="BL49" s="223"/>
      <c r="BM49" s="223"/>
      <c r="BN49" s="223"/>
      <c r="BO49" s="223"/>
      <c r="BP49" s="223"/>
      <c r="BQ49" s="223"/>
      <c r="BR49" s="223"/>
      <c r="BS49" s="223"/>
      <c r="BT49" s="223"/>
      <c r="BU49" s="223"/>
    </row>
    <row r="50" spans="1:73" s="22" customFormat="1" ht="23.25" x14ac:dyDescent="0.35">
      <c r="A50" s="36"/>
      <c r="B50" s="41" t="s">
        <v>202</v>
      </c>
      <c r="C50" s="42">
        <v>130724652</v>
      </c>
      <c r="D50" s="135">
        <v>46065</v>
      </c>
      <c r="E50" s="135">
        <v>46066</v>
      </c>
      <c r="F50" s="52" t="s">
        <v>203</v>
      </c>
      <c r="G50" s="44">
        <v>366600</v>
      </c>
      <c r="H50" s="45">
        <v>65988</v>
      </c>
      <c r="I50" s="44">
        <f>Tabla1738691112131416173[[#This Row],[SUB-TOTAL]]+Tabla1738691112131416173[[#This Row],[IMPUESTOS]]</f>
        <v>432588</v>
      </c>
      <c r="J50" s="252"/>
      <c r="K50" s="46"/>
      <c r="L50" s="47" t="s">
        <v>135</v>
      </c>
      <c r="M50" s="48" t="s">
        <v>136</v>
      </c>
      <c r="N50" s="49">
        <v>46072</v>
      </c>
      <c r="O50" s="50"/>
      <c r="P50" s="51" t="s">
        <v>88</v>
      </c>
      <c r="Q50" s="52" t="s">
        <v>245</v>
      </c>
      <c r="R50" s="52" t="s">
        <v>246</v>
      </c>
      <c r="S50" s="253"/>
      <c r="T50" s="283"/>
      <c r="U50" s="53"/>
      <c r="V50" s="53"/>
      <c r="W50" s="53"/>
      <c r="X50" s="53"/>
      <c r="Y50" s="54"/>
      <c r="Z50" s="55"/>
      <c r="AA50" s="55">
        <v>432588</v>
      </c>
      <c r="AB50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50" s="268"/>
      <c r="AD50" s="223"/>
      <c r="AE50" s="223"/>
      <c r="AF50" s="223"/>
      <c r="AG50" s="223"/>
      <c r="AH50" s="223"/>
      <c r="AI50" s="223"/>
      <c r="AJ50" s="223"/>
      <c r="AK50" s="223"/>
      <c r="AL50" s="223"/>
      <c r="AM50" s="223"/>
      <c r="AN50" s="223"/>
      <c r="AO50" s="223"/>
      <c r="AP50" s="223"/>
      <c r="AQ50" s="223"/>
      <c r="AR50" s="223"/>
      <c r="AS50" s="223"/>
      <c r="AT50" s="223"/>
      <c r="AU50" s="223"/>
      <c r="AV50" s="223"/>
      <c r="AW50" s="223"/>
      <c r="AX50" s="223"/>
      <c r="AY50" s="223"/>
      <c r="AZ50" s="223"/>
      <c r="BA50" s="223"/>
      <c r="BB50" s="223"/>
      <c r="BC50" s="223"/>
      <c r="BD50" s="223"/>
      <c r="BE50" s="223"/>
      <c r="BF50" s="223"/>
      <c r="BG50" s="223"/>
      <c r="BH50" s="223"/>
      <c r="BI50" s="223"/>
      <c r="BJ50" s="223"/>
      <c r="BK50" s="223"/>
      <c r="BL50" s="223"/>
      <c r="BM50" s="223"/>
      <c r="BN50" s="223"/>
      <c r="BO50" s="223"/>
      <c r="BP50" s="223"/>
      <c r="BQ50" s="223"/>
      <c r="BR50" s="223"/>
      <c r="BS50" s="223"/>
      <c r="BT50" s="223"/>
      <c r="BU50" s="223"/>
    </row>
    <row r="51" spans="1:73" s="22" customFormat="1" ht="22.5" customHeight="1" x14ac:dyDescent="0.35">
      <c r="A51" s="36"/>
      <c r="B51" s="41" t="s">
        <v>200</v>
      </c>
      <c r="C51" s="42">
        <v>132182839</v>
      </c>
      <c r="D51" s="135">
        <v>46066</v>
      </c>
      <c r="E51" s="135">
        <v>46066</v>
      </c>
      <c r="F51" s="52" t="s">
        <v>201</v>
      </c>
      <c r="G51" s="44">
        <v>221250</v>
      </c>
      <c r="H51" s="45"/>
      <c r="I51" s="44">
        <f>Tabla1738691112131416173[[#This Row],[SUB-TOTAL]]+Tabla1738691112131416173[[#This Row],[IMPUESTOS]]</f>
        <v>221250</v>
      </c>
      <c r="J51" s="164"/>
      <c r="K51" s="46"/>
      <c r="L51" s="47" t="s">
        <v>247</v>
      </c>
      <c r="M51" s="48" t="s">
        <v>248</v>
      </c>
      <c r="N51" s="49">
        <v>46072</v>
      </c>
      <c r="O51" s="50"/>
      <c r="P51" s="51" t="s">
        <v>88</v>
      </c>
      <c r="Q51" s="52" t="s">
        <v>249</v>
      </c>
      <c r="R51" s="52" t="s">
        <v>250</v>
      </c>
      <c r="S51" s="53"/>
      <c r="T51" s="53"/>
      <c r="U51" s="53"/>
      <c r="V51" s="53"/>
      <c r="W51" s="53">
        <v>11062.5</v>
      </c>
      <c r="X51" s="53"/>
      <c r="Y51" s="54"/>
      <c r="Z51" s="55"/>
      <c r="AA51" s="55">
        <v>210187.5</v>
      </c>
      <c r="AB51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51" s="268"/>
      <c r="AD51" s="223"/>
      <c r="AE51" s="223"/>
      <c r="AF51" s="223"/>
      <c r="AG51" s="223"/>
      <c r="AH51" s="223"/>
      <c r="AI51" s="223"/>
      <c r="AJ51" s="223"/>
      <c r="AK51" s="223"/>
      <c r="AL51" s="223"/>
      <c r="AM51" s="223"/>
      <c r="AN51" s="223"/>
      <c r="AO51" s="223"/>
      <c r="AP51" s="223"/>
      <c r="AQ51" s="223"/>
      <c r="AR51" s="223"/>
      <c r="AS51" s="223"/>
      <c r="AT51" s="223"/>
      <c r="AU51" s="223"/>
      <c r="AV51" s="223"/>
      <c r="AW51" s="223"/>
      <c r="AX51" s="223"/>
      <c r="AY51" s="223"/>
      <c r="AZ51" s="223"/>
      <c r="BA51" s="223"/>
      <c r="BB51" s="223"/>
      <c r="BC51" s="223"/>
      <c r="BD51" s="223"/>
      <c r="BE51" s="223"/>
      <c r="BF51" s="223"/>
      <c r="BG51" s="223"/>
      <c r="BH51" s="223"/>
      <c r="BI51" s="223"/>
      <c r="BJ51" s="223"/>
      <c r="BK51" s="223"/>
      <c r="BL51" s="223"/>
      <c r="BM51" s="223"/>
      <c r="BN51" s="223"/>
      <c r="BO51" s="223"/>
      <c r="BP51" s="223"/>
      <c r="BQ51" s="223"/>
      <c r="BR51" s="223"/>
      <c r="BS51" s="223"/>
      <c r="BT51" s="223"/>
      <c r="BU51" s="223"/>
    </row>
    <row r="52" spans="1:73" s="22" customFormat="1" ht="22.5" customHeight="1" x14ac:dyDescent="0.35">
      <c r="A52" s="36"/>
      <c r="B52" s="41" t="s">
        <v>255</v>
      </c>
      <c r="C52" s="42">
        <v>101013575</v>
      </c>
      <c r="D52" s="135">
        <v>46066</v>
      </c>
      <c r="E52" s="43">
        <v>46069</v>
      </c>
      <c r="F52" s="52" t="s">
        <v>256</v>
      </c>
      <c r="G52" s="44">
        <v>685500</v>
      </c>
      <c r="H52" s="45"/>
      <c r="I52" s="44">
        <f>Tabla1738691112131416173[[#This Row],[SUB-TOTAL]]+Tabla1738691112131416173[[#This Row],[IMPUESTOS]]</f>
        <v>685500</v>
      </c>
      <c r="J52" s="164"/>
      <c r="K52" s="46"/>
      <c r="L52" s="47" t="s">
        <v>139</v>
      </c>
      <c r="M52" s="48" t="s">
        <v>140</v>
      </c>
      <c r="N52" s="49">
        <v>46072</v>
      </c>
      <c r="O52" s="50"/>
      <c r="P52" s="51" t="s">
        <v>88</v>
      </c>
      <c r="Q52" s="52" t="s">
        <v>241</v>
      </c>
      <c r="R52" s="52" t="s">
        <v>257</v>
      </c>
      <c r="S52" s="53"/>
      <c r="T52" s="53"/>
      <c r="U52" s="53"/>
      <c r="V52" s="53"/>
      <c r="W52" s="53"/>
      <c r="X52" s="53"/>
      <c r="Y52" s="54"/>
      <c r="Z52" s="55"/>
      <c r="AA52" s="55">
        <v>685500</v>
      </c>
      <c r="AB52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52" s="242"/>
      <c r="AD52" s="223"/>
      <c r="AE52" s="223"/>
      <c r="AF52" s="223"/>
      <c r="AG52" s="223"/>
      <c r="AH52" s="223"/>
      <c r="AI52" s="223"/>
      <c r="AJ52" s="223"/>
      <c r="AK52" s="223"/>
      <c r="AL52" s="223"/>
      <c r="AM52" s="223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3"/>
      <c r="AY52" s="223"/>
      <c r="AZ52" s="223"/>
      <c r="BA52" s="223"/>
      <c r="BB52" s="223"/>
      <c r="BC52" s="223"/>
      <c r="BD52" s="223"/>
      <c r="BE52" s="223"/>
      <c r="BF52" s="223"/>
      <c r="BG52" s="223"/>
      <c r="BH52" s="223"/>
      <c r="BI52" s="223"/>
      <c r="BJ52" s="223"/>
      <c r="BK52" s="223"/>
      <c r="BL52" s="223"/>
      <c r="BM52" s="223"/>
      <c r="BN52" s="223"/>
      <c r="BO52" s="223"/>
      <c r="BP52" s="223"/>
      <c r="BQ52" s="223"/>
      <c r="BR52" s="223"/>
      <c r="BS52" s="223"/>
      <c r="BT52" s="223"/>
      <c r="BU52" s="223"/>
    </row>
    <row r="53" spans="1:73" s="31" customFormat="1" ht="23.25" x14ac:dyDescent="0.35">
      <c r="A53" s="30"/>
      <c r="B53" s="41" t="s">
        <v>107</v>
      </c>
      <c r="C53" s="42">
        <v>132370287</v>
      </c>
      <c r="D53" s="135">
        <v>46066</v>
      </c>
      <c r="E53" s="135">
        <v>46070</v>
      </c>
      <c r="F53" s="52" t="s">
        <v>233</v>
      </c>
      <c r="G53" s="44">
        <v>58000</v>
      </c>
      <c r="H53" s="45">
        <v>10440</v>
      </c>
      <c r="I53" s="44">
        <f>Tabla1738691112131416173[[#This Row],[SUB-TOTAL]]+Tabla1738691112131416173[[#This Row],[IMPUESTOS]]</f>
        <v>68440</v>
      </c>
      <c r="J53" s="164"/>
      <c r="K53" s="46"/>
      <c r="L53" s="47" t="s">
        <v>251</v>
      </c>
      <c r="M53" s="48" t="s">
        <v>252</v>
      </c>
      <c r="N53" s="49">
        <v>46072</v>
      </c>
      <c r="O53" s="50"/>
      <c r="P53" s="51" t="s">
        <v>88</v>
      </c>
      <c r="Q53" s="52" t="s">
        <v>253</v>
      </c>
      <c r="R53" s="52" t="s">
        <v>254</v>
      </c>
      <c r="S53" s="53"/>
      <c r="T53" s="53"/>
      <c r="U53" s="53"/>
      <c r="V53" s="53"/>
      <c r="W53" s="53">
        <v>2900</v>
      </c>
      <c r="X53" s="53"/>
      <c r="Y53" s="54"/>
      <c r="Z53" s="55"/>
      <c r="AA53" s="55">
        <v>65540</v>
      </c>
      <c r="AB53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53" s="268"/>
      <c r="AD53" s="224"/>
      <c r="AE53" s="224"/>
      <c r="AF53" s="224"/>
      <c r="AG53" s="224"/>
      <c r="AH53" s="224"/>
      <c r="AI53" s="224"/>
      <c r="AJ53" s="224"/>
      <c r="AK53" s="224"/>
      <c r="AL53" s="224"/>
      <c r="AM53" s="224"/>
      <c r="AN53" s="224"/>
      <c r="AO53" s="224"/>
      <c r="AP53" s="224"/>
      <c r="AQ53" s="224"/>
      <c r="AR53" s="224"/>
      <c r="AS53" s="224"/>
      <c r="AT53" s="224"/>
      <c r="AU53" s="224"/>
      <c r="AV53" s="224"/>
      <c r="AW53" s="224"/>
      <c r="AX53" s="224"/>
      <c r="AY53" s="224"/>
      <c r="AZ53" s="224"/>
      <c r="BA53" s="224"/>
      <c r="BB53" s="224"/>
      <c r="BC53" s="224"/>
      <c r="BD53" s="224"/>
      <c r="BE53" s="224"/>
      <c r="BF53" s="224"/>
      <c r="BG53" s="224"/>
      <c r="BH53" s="224"/>
      <c r="BI53" s="224"/>
      <c r="BJ53" s="224"/>
      <c r="BK53" s="224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</row>
    <row r="54" spans="1:73" s="31" customFormat="1" ht="23.25" x14ac:dyDescent="0.35">
      <c r="A54" s="30"/>
      <c r="B54" s="41" t="s">
        <v>234</v>
      </c>
      <c r="C54" s="42">
        <v>131796931</v>
      </c>
      <c r="D54" s="135">
        <v>46064</v>
      </c>
      <c r="E54" s="135">
        <v>46070</v>
      </c>
      <c r="F54" s="52" t="s">
        <v>235</v>
      </c>
      <c r="G54" s="44">
        <v>212681.16</v>
      </c>
      <c r="H54" s="45"/>
      <c r="I54" s="44">
        <f>+Tabla1738691112131416173[[#This Row],[SUB-TOTAL]]+H54</f>
        <v>212681.16</v>
      </c>
      <c r="J54" s="164"/>
      <c r="K54" s="46"/>
      <c r="L54" s="47" t="s">
        <v>258</v>
      </c>
      <c r="M54" s="48" t="s">
        <v>259</v>
      </c>
      <c r="N54" s="49">
        <v>46072</v>
      </c>
      <c r="O54" s="50"/>
      <c r="P54" s="51" t="s">
        <v>88</v>
      </c>
      <c r="Q54" s="52" t="s">
        <v>260</v>
      </c>
      <c r="R54" s="52" t="s">
        <v>261</v>
      </c>
      <c r="S54" s="53"/>
      <c r="T54" s="53"/>
      <c r="U54" s="53"/>
      <c r="V54" s="53"/>
      <c r="W54" s="53">
        <v>10634.06</v>
      </c>
      <c r="X54" s="53"/>
      <c r="Y54" s="54"/>
      <c r="Z54" s="55"/>
      <c r="AA54" s="55">
        <v>202047.1</v>
      </c>
      <c r="AB54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54" s="228"/>
      <c r="AD54" s="224"/>
      <c r="AE54" s="224"/>
      <c r="AF54" s="224"/>
      <c r="AG54" s="224"/>
      <c r="AH54" s="224"/>
      <c r="AI54" s="224"/>
      <c r="AJ54" s="224"/>
      <c r="AK54" s="224"/>
      <c r="AL54" s="224"/>
      <c r="AM54" s="224"/>
      <c r="AN54" s="224"/>
      <c r="AO54" s="224"/>
      <c r="AP54" s="224"/>
      <c r="AQ54" s="224"/>
      <c r="AR54" s="224"/>
      <c r="AS54" s="224"/>
      <c r="AT54" s="224"/>
      <c r="AU54" s="224"/>
      <c r="AV54" s="224"/>
      <c r="AW54" s="224"/>
      <c r="AX54" s="224"/>
      <c r="AY54" s="224"/>
      <c r="AZ54" s="224"/>
      <c r="BA54" s="224"/>
      <c r="BB54" s="224"/>
      <c r="BC54" s="224"/>
      <c r="BD54" s="224"/>
      <c r="BE54" s="224"/>
      <c r="BF54" s="224"/>
      <c r="BG54" s="224"/>
      <c r="BH54" s="224"/>
      <c r="BI54" s="224"/>
      <c r="BJ54" s="224"/>
      <c r="BK54" s="224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</row>
    <row r="55" spans="1:73" s="31" customFormat="1" ht="23.25" x14ac:dyDescent="0.35">
      <c r="A55" s="30"/>
      <c r="B55" s="41" t="s">
        <v>228</v>
      </c>
      <c r="C55" s="42">
        <v>401037272</v>
      </c>
      <c r="D55" s="135">
        <v>46054</v>
      </c>
      <c r="E55" s="135">
        <v>46069</v>
      </c>
      <c r="F55" s="52" t="s">
        <v>229</v>
      </c>
      <c r="G55" s="44">
        <v>21000</v>
      </c>
      <c r="H55" s="45"/>
      <c r="I55" s="44">
        <f>Tabla1738691112131416173[[#This Row],[SUB-TOTAL]]+Tabla1738691112131416173[[#This Row],[IMPUESTOS]]</f>
        <v>21000</v>
      </c>
      <c r="J55" s="88"/>
      <c r="K55" s="46"/>
      <c r="L55" s="47" t="s">
        <v>231</v>
      </c>
      <c r="M55" s="48" t="s">
        <v>232</v>
      </c>
      <c r="N55" s="49">
        <v>46069</v>
      </c>
      <c r="O55" s="50"/>
      <c r="P55" s="51" t="s">
        <v>88</v>
      </c>
      <c r="Q55" s="52" t="s">
        <v>262</v>
      </c>
      <c r="R55" s="52" t="s">
        <v>189</v>
      </c>
      <c r="S55" s="79"/>
      <c r="T55" s="79"/>
      <c r="U55" s="53"/>
      <c r="V55" s="53"/>
      <c r="W55" s="53"/>
      <c r="X55" s="53"/>
      <c r="Y55" s="54"/>
      <c r="Z55" s="55"/>
      <c r="AA55" s="55">
        <v>21000</v>
      </c>
      <c r="AB55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55" s="268"/>
      <c r="AD55" s="224"/>
      <c r="AE55" s="224"/>
      <c r="AF55" s="224"/>
      <c r="AG55" s="224"/>
      <c r="AH55" s="224"/>
      <c r="AI55" s="224"/>
      <c r="AJ55" s="224"/>
      <c r="AK55" s="224"/>
      <c r="AL55" s="224"/>
      <c r="AM55" s="224"/>
      <c r="AN55" s="224"/>
      <c r="AO55" s="224"/>
      <c r="AP55" s="224"/>
      <c r="AQ55" s="224"/>
      <c r="AR55" s="224"/>
      <c r="AS55" s="224"/>
      <c r="AT55" s="224"/>
      <c r="AU55" s="224"/>
      <c r="AV55" s="224"/>
      <c r="AW55" s="224"/>
      <c r="AX55" s="224"/>
      <c r="AY55" s="224"/>
      <c r="AZ55" s="224"/>
      <c r="BA55" s="224"/>
      <c r="BB55" s="224"/>
      <c r="BC55" s="224"/>
      <c r="BD55" s="224"/>
      <c r="BE55" s="224"/>
      <c r="BF55" s="224"/>
      <c r="BG55" s="224"/>
      <c r="BH55" s="224"/>
      <c r="BI55" s="224"/>
      <c r="BJ55" s="224"/>
      <c r="BK55" s="224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</row>
    <row r="56" spans="1:73" s="31" customFormat="1" ht="23.25" x14ac:dyDescent="0.35">
      <c r="A56" s="30"/>
      <c r="B56" s="41" t="s">
        <v>228</v>
      </c>
      <c r="C56" s="42">
        <v>401037273</v>
      </c>
      <c r="D56" s="135">
        <v>46054</v>
      </c>
      <c r="E56" s="135">
        <v>46069</v>
      </c>
      <c r="F56" s="52" t="s">
        <v>230</v>
      </c>
      <c r="G56" s="44">
        <v>35000</v>
      </c>
      <c r="H56" s="45"/>
      <c r="I56" s="44">
        <f>+Tabla1738691112131416173[[#This Row],[SUB-TOTAL]]+H56</f>
        <v>35000</v>
      </c>
      <c r="J56" s="164"/>
      <c r="K56" s="46"/>
      <c r="L56" s="47" t="s">
        <v>231</v>
      </c>
      <c r="M56" s="48" t="s">
        <v>232</v>
      </c>
      <c r="N56" s="49">
        <v>46069</v>
      </c>
      <c r="O56" s="50"/>
      <c r="P56" s="51" t="s">
        <v>88</v>
      </c>
      <c r="Q56" s="52" t="s">
        <v>262</v>
      </c>
      <c r="R56" s="52" t="s">
        <v>189</v>
      </c>
      <c r="S56" s="53"/>
      <c r="T56" s="53"/>
      <c r="U56" s="53"/>
      <c r="V56" s="53"/>
      <c r="W56" s="53"/>
      <c r="X56" s="53"/>
      <c r="Y56" s="54"/>
      <c r="Z56" s="55"/>
      <c r="AA56" s="55">
        <v>35000</v>
      </c>
      <c r="AB56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56" s="228"/>
      <c r="AD56" s="224"/>
      <c r="AE56" s="224"/>
      <c r="AF56" s="224"/>
      <c r="AG56" s="224"/>
      <c r="AH56" s="224"/>
      <c r="AI56" s="224"/>
      <c r="AJ56" s="224"/>
      <c r="AK56" s="224"/>
      <c r="AL56" s="224"/>
      <c r="AM56" s="224"/>
      <c r="AN56" s="224"/>
      <c r="AO56" s="224"/>
      <c r="AP56" s="224"/>
      <c r="AQ56" s="224"/>
      <c r="AR56" s="224"/>
      <c r="AS56" s="224"/>
      <c r="AT56" s="224"/>
      <c r="AU56" s="224"/>
      <c r="AV56" s="224"/>
      <c r="AW56" s="224"/>
      <c r="AX56" s="224"/>
      <c r="AY56" s="224"/>
      <c r="AZ56" s="224"/>
      <c r="BA56" s="224"/>
      <c r="BB56" s="224"/>
      <c r="BC56" s="224"/>
      <c r="BD56" s="224"/>
      <c r="BE56" s="224"/>
      <c r="BF56" s="224"/>
      <c r="BG56" s="224"/>
      <c r="BH56" s="224"/>
      <c r="BI56" s="224"/>
      <c r="BJ56" s="224"/>
      <c r="BK56" s="224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</row>
    <row r="57" spans="1:73" s="33" customFormat="1" ht="23.25" x14ac:dyDescent="0.35">
      <c r="A57" s="32"/>
      <c r="B57" s="41" t="s">
        <v>102</v>
      </c>
      <c r="C57" s="42">
        <v>101140496</v>
      </c>
      <c r="D57" s="135">
        <v>46063</v>
      </c>
      <c r="E57" s="135">
        <v>46065</v>
      </c>
      <c r="F57" s="52" t="s">
        <v>181</v>
      </c>
      <c r="G57" s="44">
        <v>414129.07</v>
      </c>
      <c r="H57" s="45"/>
      <c r="I57" s="44">
        <f>Tabla1738691112131416173[[#This Row],[SUB-TOTAL]]+Tabla1738691112131416173[[#This Row],[IMPUESTOS]]</f>
        <v>414129.07</v>
      </c>
      <c r="J57" s="164"/>
      <c r="K57" s="46"/>
      <c r="L57" s="47" t="s">
        <v>127</v>
      </c>
      <c r="M57" s="48" t="s">
        <v>128</v>
      </c>
      <c r="N57" s="49">
        <v>46073</v>
      </c>
      <c r="O57" s="50"/>
      <c r="P57" s="51" t="s">
        <v>88</v>
      </c>
      <c r="Q57" s="52" t="s">
        <v>264</v>
      </c>
      <c r="R57" s="52" t="s">
        <v>265</v>
      </c>
      <c r="S57" s="53"/>
      <c r="T57" s="53"/>
      <c r="U57" s="53"/>
      <c r="V57" s="53"/>
      <c r="W57" s="53"/>
      <c r="X57" s="53"/>
      <c r="Y57" s="54"/>
      <c r="Z57" s="55"/>
      <c r="AA57" s="55">
        <v>414129.07</v>
      </c>
      <c r="AB57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57" s="228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O57" s="162"/>
      <c r="BP57" s="162"/>
      <c r="BQ57" s="162"/>
      <c r="BR57" s="162"/>
      <c r="BS57" s="162"/>
      <c r="BT57" s="162"/>
      <c r="BU57" s="162"/>
    </row>
    <row r="58" spans="1:73" s="35" customFormat="1" ht="23.25" x14ac:dyDescent="0.35">
      <c r="A58" s="34"/>
      <c r="B58" s="41" t="s">
        <v>102</v>
      </c>
      <c r="C58" s="42">
        <v>101140496</v>
      </c>
      <c r="D58" s="135">
        <v>46063</v>
      </c>
      <c r="E58" s="135">
        <v>46065</v>
      </c>
      <c r="F58" s="52" t="s">
        <v>180</v>
      </c>
      <c r="G58" s="44">
        <v>693909.42</v>
      </c>
      <c r="H58" s="45"/>
      <c r="I58" s="44">
        <f>+Tabla1738691112131416173[[#This Row],[SUB-TOTAL]]+H58</f>
        <v>693909.42</v>
      </c>
      <c r="J58" s="164"/>
      <c r="K58" s="46"/>
      <c r="L58" s="236" t="s">
        <v>127</v>
      </c>
      <c r="M58" s="237" t="s">
        <v>128</v>
      </c>
      <c r="N58" s="49">
        <v>46073</v>
      </c>
      <c r="O58" s="50"/>
      <c r="P58" s="51" t="s">
        <v>88</v>
      </c>
      <c r="Q58" s="52" t="s">
        <v>266</v>
      </c>
      <c r="R58" s="52" t="s">
        <v>265</v>
      </c>
      <c r="S58" s="53"/>
      <c r="T58" s="53"/>
      <c r="U58" s="53"/>
      <c r="V58" s="53"/>
      <c r="W58" s="53"/>
      <c r="X58" s="53"/>
      <c r="Y58" s="54"/>
      <c r="Z58" s="55"/>
      <c r="AA58" s="55">
        <v>693909.42</v>
      </c>
      <c r="AB58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58" s="228"/>
      <c r="AD58" s="223"/>
      <c r="AE58" s="223"/>
      <c r="AF58" s="223"/>
      <c r="AG58" s="223"/>
      <c r="AH58" s="223"/>
      <c r="AI58" s="223"/>
      <c r="AJ58" s="223"/>
      <c r="AK58" s="223"/>
      <c r="AL58" s="223"/>
      <c r="AM58" s="223"/>
      <c r="AN58" s="223"/>
      <c r="AO58" s="223"/>
      <c r="AP58" s="223"/>
      <c r="AQ58" s="223"/>
      <c r="AR58" s="223"/>
      <c r="AS58" s="223"/>
      <c r="AT58" s="223"/>
      <c r="AU58" s="223"/>
      <c r="AV58" s="223"/>
      <c r="AW58" s="223"/>
      <c r="AX58" s="223"/>
      <c r="AY58" s="223"/>
      <c r="AZ58" s="223"/>
      <c r="BA58" s="223"/>
      <c r="BB58" s="223"/>
      <c r="BC58" s="223"/>
      <c r="BD58" s="223"/>
      <c r="BE58" s="223"/>
      <c r="BF58" s="223"/>
      <c r="BG58" s="223"/>
      <c r="BH58" s="223"/>
      <c r="BI58" s="223"/>
      <c r="BJ58" s="223"/>
      <c r="BK58" s="223"/>
      <c r="BL58" s="223"/>
      <c r="BM58" s="223"/>
      <c r="BN58" s="223"/>
      <c r="BO58" s="223"/>
      <c r="BP58" s="223"/>
      <c r="BQ58" s="223"/>
      <c r="BR58" s="223"/>
      <c r="BS58" s="223"/>
      <c r="BT58" s="223"/>
      <c r="BU58" s="223"/>
    </row>
    <row r="59" spans="1:73" s="22" customFormat="1" ht="23.25" x14ac:dyDescent="0.35">
      <c r="A59" s="21"/>
      <c r="B59" s="41" t="s">
        <v>116</v>
      </c>
      <c r="C59" s="42">
        <v>131687202</v>
      </c>
      <c r="D59" s="135">
        <v>46063</v>
      </c>
      <c r="E59" s="135">
        <v>46065</v>
      </c>
      <c r="F59" s="52" t="s">
        <v>178</v>
      </c>
      <c r="G59" s="234">
        <v>239295</v>
      </c>
      <c r="H59" s="235"/>
      <c r="I59" s="44">
        <f>Tabla1738691112131416173[[#This Row],[SUB-TOTAL]]+Tabla1738691112131416173[[#This Row],[IMPUESTOS]]</f>
        <v>239295</v>
      </c>
      <c r="J59" s="281"/>
      <c r="K59" s="282"/>
      <c r="L59" s="236" t="s">
        <v>135</v>
      </c>
      <c r="M59" s="237" t="s">
        <v>136</v>
      </c>
      <c r="N59" s="49">
        <v>46073</v>
      </c>
      <c r="O59" s="50"/>
      <c r="P59" s="51" t="s">
        <v>88</v>
      </c>
      <c r="Q59" s="52" t="s">
        <v>267</v>
      </c>
      <c r="R59" s="52" t="s">
        <v>268</v>
      </c>
      <c r="S59" s="238"/>
      <c r="T59" s="238"/>
      <c r="U59" s="238"/>
      <c r="V59" s="238"/>
      <c r="W59" s="238"/>
      <c r="X59" s="238"/>
      <c r="Y59" s="239"/>
      <c r="Z59" s="240"/>
      <c r="AA59" s="55">
        <v>239295</v>
      </c>
      <c r="AB59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59" s="228"/>
    </row>
    <row r="60" spans="1:73" s="37" customFormat="1" ht="23.25" x14ac:dyDescent="0.35">
      <c r="A60" s="36"/>
      <c r="B60" s="41" t="s">
        <v>182</v>
      </c>
      <c r="C60" s="233" t="s">
        <v>329</v>
      </c>
      <c r="D60" s="135">
        <v>46062</v>
      </c>
      <c r="E60" s="135">
        <v>46065</v>
      </c>
      <c r="F60" s="52" t="s">
        <v>183</v>
      </c>
      <c r="G60" s="44">
        <v>134739</v>
      </c>
      <c r="H60" s="45">
        <v>1551.42</v>
      </c>
      <c r="I60" s="44">
        <f>Tabla1738691112131416173[[#This Row],[SUB-TOTAL]]+Tabla1738691112131416173[[#This Row],[IMPUESTOS]]</f>
        <v>136290.42000000001</v>
      </c>
      <c r="J60" s="164"/>
      <c r="K60" s="46"/>
      <c r="L60" s="47" t="s">
        <v>127</v>
      </c>
      <c r="M60" s="48" t="s">
        <v>128</v>
      </c>
      <c r="N60" s="49">
        <v>46073</v>
      </c>
      <c r="O60" s="50"/>
      <c r="P60" s="51" t="s">
        <v>88</v>
      </c>
      <c r="Q60" s="52" t="s">
        <v>269</v>
      </c>
      <c r="R60" s="52" t="s">
        <v>270</v>
      </c>
      <c r="S60" s="53"/>
      <c r="T60" s="53"/>
      <c r="U60" s="53"/>
      <c r="V60" s="53"/>
      <c r="W60" s="53"/>
      <c r="X60" s="53"/>
      <c r="Y60" s="54"/>
      <c r="Z60" s="55"/>
      <c r="AA60" s="55">
        <v>136290.42000000001</v>
      </c>
      <c r="AB60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60" s="242"/>
    </row>
    <row r="61" spans="1:73" s="37" customFormat="1" ht="23.25" x14ac:dyDescent="0.35">
      <c r="A61" s="36"/>
      <c r="B61" s="41" t="s">
        <v>204</v>
      </c>
      <c r="C61" s="42">
        <v>131398073</v>
      </c>
      <c r="D61" s="135">
        <v>46066</v>
      </c>
      <c r="E61" s="135">
        <v>46066</v>
      </c>
      <c r="F61" s="52" t="s">
        <v>205</v>
      </c>
      <c r="G61" s="44">
        <v>515000</v>
      </c>
      <c r="H61" s="45"/>
      <c r="I61" s="44">
        <f>Tabla1738691112131416173[[#This Row],[SUB-TOTAL]]+Tabla1738691112131416173[[#This Row],[IMPUESTOS]]</f>
        <v>515000</v>
      </c>
      <c r="J61" s="275"/>
      <c r="K61" s="46"/>
      <c r="L61" s="47" t="s">
        <v>139</v>
      </c>
      <c r="M61" s="48" t="s">
        <v>140</v>
      </c>
      <c r="N61" s="49">
        <v>46073</v>
      </c>
      <c r="O61" s="50"/>
      <c r="P61" s="51" t="s">
        <v>88</v>
      </c>
      <c r="Q61" s="52" t="s">
        <v>271</v>
      </c>
      <c r="R61" s="52" t="s">
        <v>272</v>
      </c>
      <c r="S61" s="276"/>
      <c r="T61" s="53"/>
      <c r="U61" s="53"/>
      <c r="V61" s="53"/>
      <c r="W61" s="53"/>
      <c r="X61" s="53"/>
      <c r="Y61" s="54"/>
      <c r="Z61" s="55"/>
      <c r="AA61" s="55">
        <v>515000</v>
      </c>
      <c r="AB61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61" s="242"/>
    </row>
    <row r="62" spans="1:73" s="37" customFormat="1" ht="23.25" x14ac:dyDescent="0.35">
      <c r="A62" s="36"/>
      <c r="B62" s="41" t="s">
        <v>103</v>
      </c>
      <c r="C62" s="42">
        <v>132230744</v>
      </c>
      <c r="D62" s="135">
        <v>46055</v>
      </c>
      <c r="E62" s="135">
        <v>46058</v>
      </c>
      <c r="F62" s="52" t="s">
        <v>104</v>
      </c>
      <c r="G62" s="44">
        <v>350000</v>
      </c>
      <c r="H62" s="45"/>
      <c r="I62" s="44">
        <v>175000</v>
      </c>
      <c r="J62" s="247"/>
      <c r="K62" s="46"/>
      <c r="L62" s="47" t="s">
        <v>186</v>
      </c>
      <c r="M62" s="48" t="s">
        <v>187</v>
      </c>
      <c r="N62" s="49">
        <v>46073</v>
      </c>
      <c r="O62" s="50"/>
      <c r="P62" s="51" t="s">
        <v>88</v>
      </c>
      <c r="Q62" s="159" t="s">
        <v>273</v>
      </c>
      <c r="R62" s="52" t="s">
        <v>274</v>
      </c>
      <c r="S62" s="248"/>
      <c r="T62" s="53"/>
      <c r="U62" s="53"/>
      <c r="V62" s="53"/>
      <c r="W62" s="53">
        <v>8750</v>
      </c>
      <c r="X62" s="53"/>
      <c r="Y62" s="54"/>
      <c r="Z62" s="55"/>
      <c r="AA62" s="55">
        <v>166250</v>
      </c>
      <c r="AB62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62" s="228"/>
    </row>
    <row r="63" spans="1:73" s="37" customFormat="1" ht="23.25" x14ac:dyDescent="0.35">
      <c r="A63" s="36"/>
      <c r="B63" s="41" t="s">
        <v>51</v>
      </c>
      <c r="C63" s="42">
        <v>132157281</v>
      </c>
      <c r="D63" s="135">
        <v>46064</v>
      </c>
      <c r="E63" s="135">
        <v>46066</v>
      </c>
      <c r="F63" s="52" t="s">
        <v>193</v>
      </c>
      <c r="G63" s="44">
        <v>24000</v>
      </c>
      <c r="H63" s="45"/>
      <c r="I63" s="44">
        <f>Tabla1738691112131416173[[#This Row],[SUB-TOTAL]]+Tabla1738691112131416173[[#This Row],[IMPUESTOS]]</f>
        <v>24000</v>
      </c>
      <c r="J63" s="164"/>
      <c r="K63" s="46"/>
      <c r="L63" s="47" t="s">
        <v>159</v>
      </c>
      <c r="M63" s="48" t="s">
        <v>160</v>
      </c>
      <c r="N63" s="49">
        <v>46076</v>
      </c>
      <c r="O63" s="50"/>
      <c r="P63" s="51" t="s">
        <v>88</v>
      </c>
      <c r="Q63" s="52" t="s">
        <v>277</v>
      </c>
      <c r="R63" s="52" t="s">
        <v>278</v>
      </c>
      <c r="S63" s="53"/>
      <c r="T63" s="53"/>
      <c r="U63" s="53"/>
      <c r="V63" s="53"/>
      <c r="W63" s="53">
        <v>1200</v>
      </c>
      <c r="X63" s="53"/>
      <c r="Y63" s="54"/>
      <c r="Z63" s="55"/>
      <c r="AA63" s="55">
        <v>22800</v>
      </c>
      <c r="AB63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63" s="228"/>
    </row>
    <row r="64" spans="1:73" s="37" customFormat="1" ht="23.25" x14ac:dyDescent="0.35">
      <c r="A64" s="36"/>
      <c r="B64" s="41" t="s">
        <v>191</v>
      </c>
      <c r="C64" s="42">
        <v>132102802</v>
      </c>
      <c r="D64" s="135">
        <v>46064</v>
      </c>
      <c r="E64" s="135">
        <v>46066</v>
      </c>
      <c r="F64" s="52" t="s">
        <v>192</v>
      </c>
      <c r="G64" s="44">
        <v>210655</v>
      </c>
      <c r="H64" s="45"/>
      <c r="I64" s="44">
        <f>+Tabla1738691112131416173[[#This Row],[SUB-TOTAL]]+H64</f>
        <v>210655</v>
      </c>
      <c r="J64" s="164"/>
      <c r="K64" s="46"/>
      <c r="L64" s="47" t="s">
        <v>159</v>
      </c>
      <c r="M64" s="48" t="s">
        <v>160</v>
      </c>
      <c r="N64" s="49">
        <v>46076</v>
      </c>
      <c r="O64" s="50"/>
      <c r="P64" s="51" t="s">
        <v>88</v>
      </c>
      <c r="Q64" s="52" t="s">
        <v>280</v>
      </c>
      <c r="R64" s="52" t="s">
        <v>279</v>
      </c>
      <c r="S64" s="53"/>
      <c r="T64" s="53"/>
      <c r="U64" s="53"/>
      <c r="V64" s="53"/>
      <c r="W64" s="53">
        <v>10532.75</v>
      </c>
      <c r="X64" s="53"/>
      <c r="Y64" s="54"/>
      <c r="Z64" s="55"/>
      <c r="AA64" s="55">
        <v>200122.25</v>
      </c>
      <c r="AB64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64" s="228"/>
    </row>
    <row r="65" spans="1:29" s="37" customFormat="1" ht="23.25" x14ac:dyDescent="0.35">
      <c r="A65" s="36"/>
      <c r="B65" s="41" t="s">
        <v>191</v>
      </c>
      <c r="C65" s="42">
        <v>132102802</v>
      </c>
      <c r="D65" s="135">
        <v>46064</v>
      </c>
      <c r="E65" s="135">
        <v>46066</v>
      </c>
      <c r="F65" s="52" t="s">
        <v>195</v>
      </c>
      <c r="G65" s="44">
        <v>297750</v>
      </c>
      <c r="H65" s="45"/>
      <c r="I65" s="44">
        <f>Tabla1738691112131416173[[#This Row],[SUB-TOTAL]]+Tabla1738691112131416173[[#This Row],[IMPUESTOS]]</f>
        <v>297750</v>
      </c>
      <c r="J65" s="247"/>
      <c r="K65" s="46"/>
      <c r="L65" s="47" t="s">
        <v>159</v>
      </c>
      <c r="M65" s="48" t="s">
        <v>160</v>
      </c>
      <c r="N65" s="49">
        <v>46076</v>
      </c>
      <c r="O65" s="50"/>
      <c r="P65" s="51" t="s">
        <v>88</v>
      </c>
      <c r="Q65" s="52" t="s">
        <v>281</v>
      </c>
      <c r="R65" s="52" t="s">
        <v>282</v>
      </c>
      <c r="S65" s="248"/>
      <c r="T65" s="53"/>
      <c r="U65" s="53"/>
      <c r="V65" s="53"/>
      <c r="W65" s="53">
        <v>14887.5</v>
      </c>
      <c r="X65" s="53"/>
      <c r="Y65" s="54"/>
      <c r="Z65" s="55"/>
      <c r="AA65" s="55">
        <v>282862.5</v>
      </c>
      <c r="AB65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65" s="228"/>
    </row>
    <row r="66" spans="1:29" s="37" customFormat="1" ht="23.25" x14ac:dyDescent="0.35">
      <c r="A66" s="36"/>
      <c r="B66" s="41" t="s">
        <v>275</v>
      </c>
      <c r="C66" s="42">
        <v>101003383</v>
      </c>
      <c r="D66" s="135">
        <v>46071</v>
      </c>
      <c r="E66" s="135">
        <v>46073</v>
      </c>
      <c r="F66" s="52" t="s">
        <v>276</v>
      </c>
      <c r="G66" s="44">
        <v>345000</v>
      </c>
      <c r="H66" s="45"/>
      <c r="I66" s="44">
        <f>Tabla1738691112131416173[[#This Row],[SUB-TOTAL]]+Tabla1738691112131416173[[#This Row],[IMPUESTOS]]</f>
        <v>345000</v>
      </c>
      <c r="J66" s="164"/>
      <c r="K66" s="46"/>
      <c r="L66" s="47" t="s">
        <v>139</v>
      </c>
      <c r="M66" s="48" t="s">
        <v>140</v>
      </c>
      <c r="N66" s="49" t="s">
        <v>283</v>
      </c>
      <c r="O66" s="50"/>
      <c r="P66" s="51" t="s">
        <v>88</v>
      </c>
      <c r="Q66" s="52" t="s">
        <v>284</v>
      </c>
      <c r="R66" s="52" t="s">
        <v>285</v>
      </c>
      <c r="S66" s="53"/>
      <c r="T66" s="53"/>
      <c r="U66" s="53"/>
      <c r="V66" s="53"/>
      <c r="W66" s="53"/>
      <c r="X66" s="53"/>
      <c r="Y66" s="54"/>
      <c r="Z66" s="55"/>
      <c r="AA66" s="55">
        <v>345000</v>
      </c>
      <c r="AB66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66" s="268"/>
    </row>
    <row r="67" spans="1:29" s="37" customFormat="1" ht="23.25" x14ac:dyDescent="0.35">
      <c r="A67" s="36"/>
      <c r="B67" s="41" t="s">
        <v>116</v>
      </c>
      <c r="C67" s="42">
        <v>131687202</v>
      </c>
      <c r="D67" s="135">
        <v>46066</v>
      </c>
      <c r="E67" s="135">
        <v>46069</v>
      </c>
      <c r="F67" s="52" t="s">
        <v>227</v>
      </c>
      <c r="G67" s="44">
        <v>247684</v>
      </c>
      <c r="H67" s="45"/>
      <c r="I67" s="44">
        <f>Tabla1738691112131416173[[#This Row],[SUB-TOTAL]]+Tabla1738691112131416173[[#This Row],[IMPUESTOS]]</f>
        <v>247684</v>
      </c>
      <c r="J67" s="164"/>
      <c r="K67" s="46"/>
      <c r="L67" s="47" t="s">
        <v>135</v>
      </c>
      <c r="M67" s="48" t="s">
        <v>136</v>
      </c>
      <c r="N67" s="49">
        <v>46076</v>
      </c>
      <c r="O67" s="50"/>
      <c r="P67" s="51" t="s">
        <v>88</v>
      </c>
      <c r="Q67" s="52" t="s">
        <v>286</v>
      </c>
      <c r="R67" s="52" t="s">
        <v>287</v>
      </c>
      <c r="S67" s="53"/>
      <c r="T67" s="53"/>
      <c r="U67" s="53"/>
      <c r="V67" s="53"/>
      <c r="W67" s="53"/>
      <c r="X67" s="53"/>
      <c r="Y67" s="54"/>
      <c r="Z67" s="55"/>
      <c r="AA67" s="55">
        <v>247684</v>
      </c>
      <c r="AB67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67" s="242"/>
    </row>
    <row r="68" spans="1:29" s="37" customFormat="1" ht="23.25" x14ac:dyDescent="0.35">
      <c r="A68" s="36"/>
      <c r="B68" s="41" t="s">
        <v>290</v>
      </c>
      <c r="C68" s="42">
        <v>101001577</v>
      </c>
      <c r="D68" s="135">
        <v>46078</v>
      </c>
      <c r="E68" s="135">
        <v>46078</v>
      </c>
      <c r="F68" s="52" t="s">
        <v>291</v>
      </c>
      <c r="G68" s="44">
        <v>225627</v>
      </c>
      <c r="H68" s="45">
        <v>40612.86</v>
      </c>
      <c r="I68" s="44">
        <f>Tabla1738691112131416173[[#This Row],[SUB-TOTAL]]+Tabla1738691112131416173[[#This Row],[IMPUESTOS]]</f>
        <v>266239.86</v>
      </c>
      <c r="J68" s="164"/>
      <c r="K68" s="46"/>
      <c r="L68" s="47" t="s">
        <v>301</v>
      </c>
      <c r="M68" s="48" t="s">
        <v>302</v>
      </c>
      <c r="N68" s="49">
        <v>46078</v>
      </c>
      <c r="O68" s="50"/>
      <c r="P68" s="51" t="s">
        <v>88</v>
      </c>
      <c r="Q68" s="52" t="s">
        <v>303</v>
      </c>
      <c r="R68" s="52" t="s">
        <v>189</v>
      </c>
      <c r="S68" s="53"/>
      <c r="T68" s="53"/>
      <c r="U68" s="53">
        <v>4252.38</v>
      </c>
      <c r="V68" s="53">
        <v>22562.71</v>
      </c>
      <c r="W68" s="53"/>
      <c r="X68" s="53"/>
      <c r="Y68" s="54"/>
      <c r="Z68" s="55"/>
      <c r="AA68" s="55">
        <f ca="1">+Tabla1738691112131416173[[#This Row],[MONTO RD$ TOTAL]]-Tabla1738691112131416173[[#This Row],[10%]]-Tabla1738691112131416173[[#This Row],[30%]]-Tabla1738691112131416173[[#This Row],[5%]]-Tabla1738691112131416173[[#This Row],[MONTO PAGADO]]+Tabla1738691112131416173[[#This Row],[ISC 10%]]+Tabla1738691112131416173[[#This Row],[CTD 2%]]</f>
        <v>293054.95</v>
      </c>
      <c r="AB68" s="55"/>
      <c r="AC68" s="242"/>
    </row>
    <row r="69" spans="1:29" s="37" customFormat="1" ht="23.25" x14ac:dyDescent="0.35">
      <c r="A69" s="36"/>
      <c r="B69" s="41" t="s">
        <v>290</v>
      </c>
      <c r="C69" s="42">
        <v>101001577</v>
      </c>
      <c r="D69" s="135">
        <v>46078</v>
      </c>
      <c r="E69" s="135">
        <v>46078</v>
      </c>
      <c r="F69" s="52" t="s">
        <v>292</v>
      </c>
      <c r="G69" s="44">
        <v>5322.03</v>
      </c>
      <c r="H69" s="45">
        <v>957.97</v>
      </c>
      <c r="I69" s="44">
        <f>Tabla1738691112131416173[[#This Row],[SUB-TOTAL]]+Tabla1738691112131416173[[#This Row],[IMPUESTOS]]</f>
        <v>6280</v>
      </c>
      <c r="J69" s="164"/>
      <c r="K69" s="46"/>
      <c r="L69" s="47" t="s">
        <v>304</v>
      </c>
      <c r="M69" s="48" t="s">
        <v>305</v>
      </c>
      <c r="N69" s="49">
        <v>46078</v>
      </c>
      <c r="O69" s="50"/>
      <c r="P69" s="51" t="s">
        <v>88</v>
      </c>
      <c r="Q69" s="52" t="s">
        <v>303</v>
      </c>
      <c r="R69" s="52" t="s">
        <v>189</v>
      </c>
      <c r="S69" s="53"/>
      <c r="T69" s="53"/>
      <c r="U69" s="53">
        <v>100.5</v>
      </c>
      <c r="V69" s="53">
        <v>532.20000000000005</v>
      </c>
      <c r="W69" s="53"/>
      <c r="X69" s="53"/>
      <c r="Y69" s="54"/>
      <c r="Z69" s="55"/>
      <c r="AA69" s="55">
        <f ca="1">+Tabla1738691112131416173[[#This Row],[MONTO RD$ TOTAL]]-Tabla1738691112131416173[[#This Row],[10%]]-Tabla1738691112131416173[[#This Row],[30%]]-Tabla1738691112131416173[[#This Row],[5%]]-Tabla1738691112131416173[[#This Row],[MONTO PAGADO]]+Tabla1738691112131416173[[#This Row],[CTD 2%]]+Tabla1738691112131416173[[#This Row],[ISC 10%]]</f>
        <v>6912.7</v>
      </c>
      <c r="AB69" s="55"/>
      <c r="AC69" s="268"/>
    </row>
    <row r="70" spans="1:29" s="37" customFormat="1" ht="23.25" x14ac:dyDescent="0.35">
      <c r="A70" s="36"/>
      <c r="B70" s="41" t="s">
        <v>290</v>
      </c>
      <c r="C70" s="42">
        <v>101001577</v>
      </c>
      <c r="D70" s="135">
        <v>46078</v>
      </c>
      <c r="E70" s="135">
        <v>46078</v>
      </c>
      <c r="F70" s="52" t="s">
        <v>293</v>
      </c>
      <c r="G70" s="44">
        <v>258275.93</v>
      </c>
      <c r="H70" s="45">
        <v>46489.67</v>
      </c>
      <c r="I70" s="44">
        <f>Tabla1738691112131416173[[#This Row],[SUB-TOTAL]]+Tabla1738691112131416173[[#This Row],[IMPUESTOS]]</f>
        <v>304765.59999999998</v>
      </c>
      <c r="J70" s="275"/>
      <c r="K70" s="46"/>
      <c r="L70" s="47" t="s">
        <v>301</v>
      </c>
      <c r="M70" s="48" t="s">
        <v>302</v>
      </c>
      <c r="N70" s="49">
        <v>46078</v>
      </c>
      <c r="O70" s="50"/>
      <c r="P70" s="51" t="s">
        <v>88</v>
      </c>
      <c r="Q70" s="52" t="s">
        <v>303</v>
      </c>
      <c r="R70" s="52" t="s">
        <v>189</v>
      </c>
      <c r="S70" s="276"/>
      <c r="T70" s="53"/>
      <c r="U70" s="53">
        <v>1685.36</v>
      </c>
      <c r="V70" s="53">
        <v>9099.6299999999992</v>
      </c>
      <c r="W70" s="53"/>
      <c r="X70" s="53"/>
      <c r="Y70" s="54"/>
      <c r="Z70" s="55"/>
      <c r="AA70" s="55">
        <f ca="1">+Tabla1738691112131416173[[#This Row],[MONTO RD$ TOTAL]]-Tabla1738691112131416173[[#This Row],[10%]]-Tabla1738691112131416173[[#This Row],[30%]]-Tabla1738691112131416173[[#This Row],[5%]]-Tabla1738691112131416173[[#This Row],[MONTO PAGADO]]+Tabla1738691112131416173[[#This Row],[CTD 2%]]+Tabla1738691112131416173[[#This Row],[ISC 10%]]</f>
        <v>315550.58999999997</v>
      </c>
      <c r="AB70" s="55"/>
      <c r="AC70" s="268"/>
    </row>
    <row r="71" spans="1:29" s="37" customFormat="1" ht="23.25" x14ac:dyDescent="0.35">
      <c r="A71" s="36"/>
      <c r="B71" s="41" t="s">
        <v>290</v>
      </c>
      <c r="C71" s="42">
        <v>101001577</v>
      </c>
      <c r="D71" s="135">
        <v>46078</v>
      </c>
      <c r="E71" s="135">
        <v>46078</v>
      </c>
      <c r="F71" s="52" t="s">
        <v>294</v>
      </c>
      <c r="G71" s="44">
        <v>2217.0700000000002</v>
      </c>
      <c r="H71" s="45">
        <v>399.07</v>
      </c>
      <c r="I71" s="44">
        <f>Tabla1738691112131416173[[#This Row],[SUB-TOTAL]]+Tabla1738691112131416173[[#This Row],[IMPUESTOS]]</f>
        <v>2616.1400000000003</v>
      </c>
      <c r="J71" s="247"/>
      <c r="K71" s="46"/>
      <c r="L71" s="47" t="s">
        <v>304</v>
      </c>
      <c r="M71" s="48" t="s">
        <v>305</v>
      </c>
      <c r="N71" s="49">
        <v>46078</v>
      </c>
      <c r="O71" s="50"/>
      <c r="P71" s="51" t="s">
        <v>88</v>
      </c>
      <c r="Q71" s="52" t="s">
        <v>303</v>
      </c>
      <c r="R71" s="52" t="s">
        <v>189</v>
      </c>
      <c r="S71" s="248"/>
      <c r="T71" s="53"/>
      <c r="U71" s="53">
        <v>41.9</v>
      </c>
      <c r="V71" s="53">
        <v>221.71</v>
      </c>
      <c r="W71" s="53"/>
      <c r="X71" s="53"/>
      <c r="Y71" s="54"/>
      <c r="Z71" s="55"/>
      <c r="AA71" s="55">
        <f ca="1">+Tabla1738691112131416173[[#This Row],[MONTO RD$ TOTAL]]-Tabla1738691112131416173[[#This Row],[10%]]-Tabla1738691112131416173[[#This Row],[30%]]-Tabla1738691112131416173[[#This Row],[5%]]-Tabla1738691112131416173[[#This Row],[MONTO PAGADO]]+Tabla1738691112131416173[[#This Row],[CTD 2%]]+Tabla1738691112131416173[[#This Row],[ISC 10%]]</f>
        <v>2879.7500000000005</v>
      </c>
      <c r="AB71" s="55"/>
      <c r="AC71" s="268"/>
    </row>
    <row r="72" spans="1:29" s="37" customFormat="1" ht="23.25" x14ac:dyDescent="0.35">
      <c r="A72" s="36"/>
      <c r="B72" s="41" t="s">
        <v>312</v>
      </c>
      <c r="C72" s="42">
        <v>130506175</v>
      </c>
      <c r="D72" s="135">
        <v>46066</v>
      </c>
      <c r="E72" s="135">
        <v>46079</v>
      </c>
      <c r="F72" s="52" t="s">
        <v>313</v>
      </c>
      <c r="G72" s="44">
        <v>1480000</v>
      </c>
      <c r="H72" s="45">
        <v>266400</v>
      </c>
      <c r="I72" s="44">
        <f>+Tabla1738691112131416173[[#This Row],[SUB-TOTAL]]+H72</f>
        <v>1746400</v>
      </c>
      <c r="J72" s="164"/>
      <c r="K72" s="46"/>
      <c r="L72" s="47" t="s">
        <v>314</v>
      </c>
      <c r="M72" s="48" t="s">
        <v>315</v>
      </c>
      <c r="N72" s="49">
        <v>46079</v>
      </c>
      <c r="O72" s="50"/>
      <c r="P72" s="51" t="s">
        <v>88</v>
      </c>
      <c r="Q72" s="52" t="s">
        <v>316</v>
      </c>
      <c r="R72" s="52" t="s">
        <v>189</v>
      </c>
      <c r="S72" s="53"/>
      <c r="T72" s="53"/>
      <c r="U72" s="53"/>
      <c r="V72" s="53"/>
      <c r="W72" s="53">
        <v>74000</v>
      </c>
      <c r="X72" s="53"/>
      <c r="Y72" s="54">
        <v>79920</v>
      </c>
      <c r="Z72" s="55"/>
      <c r="AA72" s="55">
        <v>1592480</v>
      </c>
      <c r="AB72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72" s="228"/>
    </row>
    <row r="73" spans="1:29" s="37" customFormat="1" ht="23.25" x14ac:dyDescent="0.35">
      <c r="A73" s="36"/>
      <c r="B73" s="41" t="s">
        <v>306</v>
      </c>
      <c r="C73" s="42">
        <v>130805407</v>
      </c>
      <c r="D73" s="135">
        <v>46030</v>
      </c>
      <c r="E73" s="135">
        <v>46079</v>
      </c>
      <c r="F73" s="52" t="s">
        <v>307</v>
      </c>
      <c r="G73" s="44">
        <v>161900</v>
      </c>
      <c r="H73" s="45">
        <v>27684.9</v>
      </c>
      <c r="I73" s="87">
        <f>+Tabla1738691112131416173[[#This Row],[SUB-TOTAL]]+H73</f>
        <v>189584.9</v>
      </c>
      <c r="J73" s="164"/>
      <c r="K73" s="46"/>
      <c r="L73" s="47" t="s">
        <v>308</v>
      </c>
      <c r="M73" s="48" t="s">
        <v>309</v>
      </c>
      <c r="N73" s="49">
        <v>46079</v>
      </c>
      <c r="O73" s="50"/>
      <c r="P73" s="51" t="s">
        <v>88</v>
      </c>
      <c r="Q73" s="52" t="s">
        <v>310</v>
      </c>
      <c r="R73" s="52" t="s">
        <v>311</v>
      </c>
      <c r="S73" s="53"/>
      <c r="T73" s="79">
        <v>8095</v>
      </c>
      <c r="U73" s="53"/>
      <c r="V73" s="53"/>
      <c r="W73" s="53"/>
      <c r="X73" s="53"/>
      <c r="Y73" s="80">
        <v>8305.4699999999993</v>
      </c>
      <c r="Z73" s="55"/>
      <c r="AA73" s="55">
        <v>173184.43</v>
      </c>
      <c r="AB73" s="55">
        <f>+Tabla1738691112131416173[[#This Row],[MONTO RD$ TOTAL]]-Tabla1738691112131416173[[#This Row],[10%]]-Tabla1738691112131416173[[#This Row],[30%]]-Tabla1738691112131416173[[#This Row],[5%]]-Tabla1738691112131416173[[#This Row],[MONTO PAGADO]]+Tabla1738691112131416173[[#This Row],[CTD 2%]]+Tabla1738691112131416173[[#This Row],[ISC 10%]]-Tabla1738691112131416173[[#This Row],[NOTA CR./DCTO/ABONO]]</f>
        <v>0</v>
      </c>
      <c r="AC73" s="228"/>
    </row>
    <row r="74" spans="1:29" s="37" customFormat="1" ht="23.25" x14ac:dyDescent="0.35">
      <c r="A74" s="36"/>
      <c r="B74" s="41" t="s">
        <v>102</v>
      </c>
      <c r="C74" s="42">
        <v>101140496</v>
      </c>
      <c r="D74" s="135">
        <v>46063</v>
      </c>
      <c r="E74" s="135">
        <v>46065</v>
      </c>
      <c r="F74" s="52" t="s">
        <v>179</v>
      </c>
      <c r="G74" s="44">
        <v>870218.94</v>
      </c>
      <c r="H74" s="45">
        <v>2732.4</v>
      </c>
      <c r="I74" s="44">
        <f>Tabla1738691112131416173[[#This Row],[SUB-TOTAL]]+Tabla1738691112131416173[[#This Row],[IMPUESTOS]]</f>
        <v>872951.34</v>
      </c>
      <c r="J74" s="275"/>
      <c r="K74" s="46"/>
      <c r="L74" s="236" t="s">
        <v>127</v>
      </c>
      <c r="M74" s="237" t="s">
        <v>128</v>
      </c>
      <c r="N74" s="49">
        <v>46073</v>
      </c>
      <c r="O74" s="50"/>
      <c r="P74" s="51" t="s">
        <v>88</v>
      </c>
      <c r="Q74" s="52" t="s">
        <v>317</v>
      </c>
      <c r="R74" s="52" t="s">
        <v>263</v>
      </c>
      <c r="S74" s="276"/>
      <c r="T74" s="79">
        <v>5000</v>
      </c>
      <c r="U74" s="53"/>
      <c r="V74" s="53"/>
      <c r="W74" s="53"/>
      <c r="X74" s="53"/>
      <c r="Y74" s="54"/>
      <c r="Z74" s="55"/>
      <c r="AA74" s="55">
        <v>867951.34</v>
      </c>
      <c r="AB74" s="55">
        <f>+Tabla1738691112131416173[[#This Row],[MONTO RD$ TOTAL]]-Tabla1738691112131416173[[#This Row],[10%]]-Tabla1738691112131416173[[#This Row],[30%]]-Tabla1738691112131416173[[#This Row],[5%]]-Tabla1738691112131416173[[#This Row],[MONTO PAGADO]]-Tabla1738691112131416173[[#This Row],[NOTA CR./DCTO/ABONO]]</f>
        <v>0</v>
      </c>
      <c r="AC74" s="268"/>
    </row>
    <row r="75" spans="1:29" s="37" customFormat="1" ht="23.25" x14ac:dyDescent="0.35">
      <c r="A75" s="36"/>
      <c r="B75" s="41" t="s">
        <v>90</v>
      </c>
      <c r="C75" s="42">
        <v>132267419</v>
      </c>
      <c r="D75" s="135">
        <v>46055</v>
      </c>
      <c r="E75" s="135">
        <v>46056</v>
      </c>
      <c r="F75" s="52" t="s">
        <v>91</v>
      </c>
      <c r="G75" s="44">
        <v>476009.86</v>
      </c>
      <c r="H75" s="45">
        <v>6966</v>
      </c>
      <c r="I75" s="44">
        <f>Tabla1738691112131416173[[#This Row],[SUB-TOTAL]]+Tabla1738691112131416173[[#This Row],[IMPUESTOS]]</f>
        <v>482975.86</v>
      </c>
      <c r="J75" s="164"/>
      <c r="K75" s="46"/>
      <c r="L75" s="47" t="s">
        <v>124</v>
      </c>
      <c r="M75" s="48" t="s">
        <v>125</v>
      </c>
      <c r="N75" s="49">
        <v>46079</v>
      </c>
      <c r="O75" s="50"/>
      <c r="P75" s="51" t="s">
        <v>88</v>
      </c>
      <c r="Q75" s="49" t="s">
        <v>318</v>
      </c>
      <c r="R75" s="52" t="s">
        <v>126</v>
      </c>
      <c r="S75" s="53"/>
      <c r="T75" s="53"/>
      <c r="U75" s="53"/>
      <c r="V75" s="53"/>
      <c r="W75" s="53">
        <v>23800.49</v>
      </c>
      <c r="X75" s="53"/>
      <c r="Y75" s="54">
        <v>2089.8000000000002</v>
      </c>
      <c r="Z75" s="55"/>
      <c r="AA75" s="55">
        <v>457085.57</v>
      </c>
      <c r="AB75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75" s="228"/>
    </row>
    <row r="76" spans="1:29" s="39" customFormat="1" ht="23.25" x14ac:dyDescent="0.35">
      <c r="A76" s="38"/>
      <c r="B76" s="41" t="s">
        <v>288</v>
      </c>
      <c r="C76" s="42">
        <v>131435033</v>
      </c>
      <c r="D76" s="135">
        <v>46073</v>
      </c>
      <c r="E76" s="135">
        <v>46078</v>
      </c>
      <c r="F76" s="52" t="s">
        <v>289</v>
      </c>
      <c r="G76" s="44">
        <v>75400</v>
      </c>
      <c r="H76" s="45"/>
      <c r="I76" s="44">
        <f>Tabla1738691112131416173[[#This Row],[SUB-TOTAL]]+Tabla1738691112131416173[[#This Row],[IMPUESTOS]]</f>
        <v>75400</v>
      </c>
      <c r="J76" s="164"/>
      <c r="K76" s="46"/>
      <c r="L76" s="47" t="s">
        <v>319</v>
      </c>
      <c r="M76" s="48" t="s">
        <v>320</v>
      </c>
      <c r="N76" s="49">
        <v>46079</v>
      </c>
      <c r="O76" s="50"/>
      <c r="P76" s="51" t="s">
        <v>88</v>
      </c>
      <c r="Q76" s="52" t="s">
        <v>321</v>
      </c>
      <c r="R76" s="52" t="s">
        <v>322</v>
      </c>
      <c r="S76" s="53"/>
      <c r="T76" s="53"/>
      <c r="U76" s="53"/>
      <c r="V76" s="53"/>
      <c r="W76" s="53">
        <v>3770</v>
      </c>
      <c r="X76" s="53"/>
      <c r="Y76" s="54"/>
      <c r="Z76" s="55"/>
      <c r="AA76" s="55">
        <v>71630</v>
      </c>
      <c r="AB76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76" s="242"/>
    </row>
    <row r="77" spans="1:29" s="39" customFormat="1" ht="23.25" x14ac:dyDescent="0.35">
      <c r="A77" s="38"/>
      <c r="B77" s="41" t="s">
        <v>295</v>
      </c>
      <c r="C77" s="42">
        <v>101068744</v>
      </c>
      <c r="D77" s="135">
        <v>46078</v>
      </c>
      <c r="E77" s="135">
        <v>46078</v>
      </c>
      <c r="F77" s="52" t="s">
        <v>296</v>
      </c>
      <c r="G77" s="44">
        <v>35127.800000000003</v>
      </c>
      <c r="H77" s="45"/>
      <c r="I77" s="82">
        <f>Tabla1738691112131416173[[#This Row],[SUB-TOTAL]]+Tabla1738691112131416173[[#This Row],[IMPUESTOS]]</f>
        <v>35127.800000000003</v>
      </c>
      <c r="J77" s="275"/>
      <c r="K77" s="46"/>
      <c r="L77" s="47" t="s">
        <v>323</v>
      </c>
      <c r="M77" s="48" t="s">
        <v>324</v>
      </c>
      <c r="N77" s="49">
        <v>46079</v>
      </c>
      <c r="O77" s="50"/>
      <c r="P77" s="51" t="s">
        <v>88</v>
      </c>
      <c r="Q77" s="52" t="s">
        <v>325</v>
      </c>
      <c r="R77" s="52" t="s">
        <v>326</v>
      </c>
      <c r="S77" s="276"/>
      <c r="T77" s="53"/>
      <c r="U77" s="53"/>
      <c r="V77" s="53"/>
      <c r="W77" s="53"/>
      <c r="X77" s="53"/>
      <c r="Y77" s="54"/>
      <c r="Z77" s="55"/>
      <c r="AA77" s="55">
        <v>35127.800000000003</v>
      </c>
      <c r="AB77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77" s="268"/>
    </row>
    <row r="78" spans="1:29" s="37" customFormat="1" ht="23.25" x14ac:dyDescent="0.35">
      <c r="A78" s="36"/>
      <c r="B78" s="41" t="s">
        <v>295</v>
      </c>
      <c r="C78" s="42">
        <v>101068744</v>
      </c>
      <c r="D78" s="135">
        <v>46078</v>
      </c>
      <c r="E78" s="135">
        <v>46078</v>
      </c>
      <c r="F78" s="52" t="s">
        <v>297</v>
      </c>
      <c r="G78" s="44">
        <v>7647.61</v>
      </c>
      <c r="H78" s="45"/>
      <c r="I78" s="44">
        <f>+Tabla1738691112131416173[[#This Row],[SUB-TOTAL]]+H78</f>
        <v>7647.61</v>
      </c>
      <c r="J78" s="275"/>
      <c r="K78" s="46"/>
      <c r="L78" s="47" t="s">
        <v>323</v>
      </c>
      <c r="M78" s="48" t="s">
        <v>324</v>
      </c>
      <c r="N78" s="49">
        <v>46079</v>
      </c>
      <c r="O78" s="50"/>
      <c r="P78" s="51" t="s">
        <v>88</v>
      </c>
      <c r="Q78" s="52" t="s">
        <v>325</v>
      </c>
      <c r="R78" s="52" t="s">
        <v>326</v>
      </c>
      <c r="S78" s="276"/>
      <c r="T78" s="53"/>
      <c r="U78" s="53"/>
      <c r="V78" s="53"/>
      <c r="W78" s="53"/>
      <c r="X78" s="53"/>
      <c r="Y78" s="54"/>
      <c r="Z78" s="55"/>
      <c r="AA78" s="55">
        <v>7647.61</v>
      </c>
      <c r="AB78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78" s="228"/>
    </row>
    <row r="79" spans="1:29" s="37" customFormat="1" ht="23.25" x14ac:dyDescent="0.35">
      <c r="A79" s="36"/>
      <c r="B79" s="41" t="s">
        <v>295</v>
      </c>
      <c r="C79" s="42">
        <v>101068744</v>
      </c>
      <c r="D79" s="135">
        <v>46078</v>
      </c>
      <c r="E79" s="135">
        <v>46078</v>
      </c>
      <c r="F79" s="52" t="s">
        <v>298</v>
      </c>
      <c r="G79" s="44">
        <v>70056.2</v>
      </c>
      <c r="H79" s="45"/>
      <c r="I79" s="44">
        <f>Tabla1738691112131416173[[#This Row],[SUB-TOTAL]]+Tabla1738691112131416173[[#This Row],[IMPUESTOS]]</f>
        <v>70056.2</v>
      </c>
      <c r="J79" s="275"/>
      <c r="K79" s="46"/>
      <c r="L79" s="47" t="s">
        <v>323</v>
      </c>
      <c r="M79" s="48" t="s">
        <v>324</v>
      </c>
      <c r="N79" s="49">
        <v>46079</v>
      </c>
      <c r="O79" s="50"/>
      <c r="P79" s="51" t="s">
        <v>88</v>
      </c>
      <c r="Q79" s="52" t="s">
        <v>325</v>
      </c>
      <c r="R79" s="52" t="s">
        <v>326</v>
      </c>
      <c r="S79" s="276"/>
      <c r="T79" s="53"/>
      <c r="U79" s="53"/>
      <c r="V79" s="53"/>
      <c r="W79" s="53"/>
      <c r="X79" s="53"/>
      <c r="Y79" s="54"/>
      <c r="Z79" s="55"/>
      <c r="AA79" s="55">
        <v>70056.2</v>
      </c>
      <c r="AB79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79" s="268"/>
    </row>
    <row r="80" spans="1:29" s="37" customFormat="1" ht="23.25" x14ac:dyDescent="0.35">
      <c r="A80" s="36"/>
      <c r="B80" s="41" t="s">
        <v>295</v>
      </c>
      <c r="C80" s="42">
        <v>101068744</v>
      </c>
      <c r="D80" s="135">
        <v>46078</v>
      </c>
      <c r="E80" s="135">
        <v>46078</v>
      </c>
      <c r="F80" s="52" t="s">
        <v>299</v>
      </c>
      <c r="G80" s="44">
        <v>76863.600000000006</v>
      </c>
      <c r="H80" s="45"/>
      <c r="I80" s="44">
        <f>+Tabla1738691112131416173[[#This Row],[SUB-TOTAL]]+H80</f>
        <v>76863.600000000006</v>
      </c>
      <c r="J80" s="164"/>
      <c r="K80" s="46"/>
      <c r="L80" s="47" t="s">
        <v>323</v>
      </c>
      <c r="M80" s="48" t="s">
        <v>324</v>
      </c>
      <c r="N80" s="49">
        <v>46079</v>
      </c>
      <c r="O80" s="50"/>
      <c r="P80" s="51" t="s">
        <v>88</v>
      </c>
      <c r="Q80" s="52" t="s">
        <v>325</v>
      </c>
      <c r="R80" s="52" t="s">
        <v>326</v>
      </c>
      <c r="S80" s="53"/>
      <c r="T80" s="53"/>
      <c r="U80" s="53"/>
      <c r="V80" s="53"/>
      <c r="W80" s="53"/>
      <c r="X80" s="53"/>
      <c r="Y80" s="54"/>
      <c r="Z80" s="55"/>
      <c r="AA80" s="55">
        <v>76863.600000000006</v>
      </c>
      <c r="AB80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80" s="228"/>
    </row>
    <row r="81" spans="1:29" s="37" customFormat="1" ht="23.25" x14ac:dyDescent="0.35">
      <c r="A81" s="36"/>
      <c r="B81" s="41" t="s">
        <v>295</v>
      </c>
      <c r="C81" s="42">
        <v>101068744</v>
      </c>
      <c r="D81" s="135">
        <v>46078</v>
      </c>
      <c r="E81" s="135">
        <v>46078</v>
      </c>
      <c r="F81" s="52" t="s">
        <v>300</v>
      </c>
      <c r="G81" s="44">
        <v>70469.600000000006</v>
      </c>
      <c r="H81" s="45"/>
      <c r="I81" s="44">
        <f>+Tabla1738691112131416173[[#This Row],[SUB-TOTAL]]+H81</f>
        <v>70469.600000000006</v>
      </c>
      <c r="J81" s="164"/>
      <c r="K81" s="46"/>
      <c r="L81" s="47" t="s">
        <v>323</v>
      </c>
      <c r="M81" s="48" t="s">
        <v>324</v>
      </c>
      <c r="N81" s="49">
        <v>46079</v>
      </c>
      <c r="O81" s="50"/>
      <c r="P81" s="51" t="s">
        <v>88</v>
      </c>
      <c r="Q81" s="52" t="s">
        <v>325</v>
      </c>
      <c r="R81" s="52" t="s">
        <v>326</v>
      </c>
      <c r="S81" s="53"/>
      <c r="T81" s="53"/>
      <c r="U81" s="53"/>
      <c r="V81" s="53"/>
      <c r="W81" s="53"/>
      <c r="X81" s="53"/>
      <c r="Y81" s="54"/>
      <c r="Z81" s="55"/>
      <c r="AA81" s="55">
        <v>70469.600000000006</v>
      </c>
      <c r="AB81" s="55">
        <f>+Tabla1738691112131416173[[#This Row],[MONTO RD$ TOTAL]]-Tabla1738691112131416173[[#This Row],[10%]]-Tabla1738691112131416173[[#This Row],[30%]]-Tabla1738691112131416173[[#This Row],[5%]]-Tabla1738691112131416173[[#This Row],[MONTO PAGADO]]+Tabla1738691112131416173[[#This Row],[ISC 10%]]+Tabla1738691112131416173[[#This Row],[CTD 2%]]</f>
        <v>0</v>
      </c>
      <c r="AC81" s="228"/>
    </row>
    <row r="82" spans="1:29" s="37" customFormat="1" ht="23.25" x14ac:dyDescent="0.35">
      <c r="A82" s="36"/>
      <c r="B82" s="41"/>
      <c r="C82" s="42"/>
      <c r="D82" s="135"/>
      <c r="E82" s="135"/>
      <c r="F82" s="52"/>
      <c r="G82" s="44"/>
      <c r="H82" s="45"/>
      <c r="I82" s="44">
        <f>+Tabla1738691112131416173[[#This Row],[SUB-TOTAL]]+H82</f>
        <v>0</v>
      </c>
      <c r="J82" s="164"/>
      <c r="K82" s="46"/>
      <c r="L82" s="47"/>
      <c r="M82" s="48"/>
      <c r="N82" s="49"/>
      <c r="O82" s="50"/>
      <c r="P82" s="51"/>
      <c r="Q82" s="52"/>
      <c r="R82" s="52"/>
      <c r="S82" s="53"/>
      <c r="T82" s="53"/>
      <c r="U82" s="53"/>
      <c r="V82" s="53"/>
      <c r="W82" s="53"/>
      <c r="X82" s="53"/>
      <c r="Y82" s="54"/>
      <c r="Z82" s="55"/>
      <c r="AA82" s="55"/>
      <c r="AB82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82" s="228"/>
    </row>
    <row r="83" spans="1:29" s="37" customFormat="1" ht="23.25" hidden="1" x14ac:dyDescent="0.35">
      <c r="A83" s="36"/>
      <c r="B83" s="41"/>
      <c r="C83" s="42"/>
      <c r="D83" s="135"/>
      <c r="E83" s="135"/>
      <c r="F83" s="52"/>
      <c r="G83" s="44"/>
      <c r="H83" s="45"/>
      <c r="I83" s="44">
        <f>+Tabla1738691112131416173[[#This Row],[SUB-TOTAL]]+H83</f>
        <v>0</v>
      </c>
      <c r="J83" s="164"/>
      <c r="K83" s="46"/>
      <c r="L83" s="47"/>
      <c r="M83" s="48"/>
      <c r="N83" s="49"/>
      <c r="O83" s="50"/>
      <c r="P83" s="51"/>
      <c r="Q83" s="52"/>
      <c r="R83" s="52"/>
      <c r="S83" s="53"/>
      <c r="T83" s="53"/>
      <c r="U83" s="53"/>
      <c r="V83" s="53"/>
      <c r="W83" s="53"/>
      <c r="X83" s="53"/>
      <c r="Y83" s="54"/>
      <c r="Z83" s="55"/>
      <c r="AA83" s="55"/>
      <c r="AB83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83" s="228"/>
    </row>
    <row r="84" spans="1:29" s="37" customFormat="1" ht="23.25" hidden="1" x14ac:dyDescent="0.35">
      <c r="A84" s="36"/>
      <c r="B84" s="41"/>
      <c r="C84" s="42"/>
      <c r="D84" s="135"/>
      <c r="E84" s="135"/>
      <c r="F84" s="52"/>
      <c r="G84" s="44"/>
      <c r="H84" s="45"/>
      <c r="I84" s="44">
        <f>+Tabla1738691112131416173[[#This Row],[SUB-TOTAL]]+H84</f>
        <v>0</v>
      </c>
      <c r="J84" s="164"/>
      <c r="K84" s="46"/>
      <c r="L84" s="47"/>
      <c r="M84" s="48"/>
      <c r="N84" s="49"/>
      <c r="O84" s="50"/>
      <c r="P84" s="51"/>
      <c r="Q84" s="52"/>
      <c r="R84" s="52"/>
      <c r="S84" s="53"/>
      <c r="T84" s="53"/>
      <c r="U84" s="53"/>
      <c r="V84" s="53"/>
      <c r="W84" s="53"/>
      <c r="X84" s="53"/>
      <c r="Y84" s="54"/>
      <c r="Z84" s="55"/>
      <c r="AA84" s="55"/>
      <c r="AB84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84" s="228"/>
    </row>
    <row r="85" spans="1:29" s="37" customFormat="1" ht="23.25" hidden="1" x14ac:dyDescent="0.35">
      <c r="A85" s="36"/>
      <c r="B85" s="41"/>
      <c r="C85" s="42"/>
      <c r="D85" s="135"/>
      <c r="E85" s="135"/>
      <c r="F85" s="52"/>
      <c r="G85" s="44"/>
      <c r="H85" s="45"/>
      <c r="I85" s="44">
        <f>Tabla1738691112131416173[[#This Row],[SUB-TOTAL]]+Tabla1738691112131416173[[#This Row],[IMPUESTOS]]</f>
        <v>0</v>
      </c>
      <c r="J85" s="164"/>
      <c r="K85" s="46"/>
      <c r="L85" s="47"/>
      <c r="M85" s="48"/>
      <c r="N85" s="49"/>
      <c r="O85" s="50"/>
      <c r="P85" s="51"/>
      <c r="Q85" s="52"/>
      <c r="R85" s="52"/>
      <c r="S85" s="53"/>
      <c r="T85" s="53"/>
      <c r="U85" s="53"/>
      <c r="V85" s="53"/>
      <c r="W85" s="53"/>
      <c r="X85" s="53"/>
      <c r="Y85" s="54"/>
      <c r="Z85" s="55"/>
      <c r="AA85" s="55"/>
      <c r="AB85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85" s="228"/>
    </row>
    <row r="86" spans="1:29" s="37" customFormat="1" ht="23.25" hidden="1" x14ac:dyDescent="0.35">
      <c r="A86" s="36"/>
      <c r="B86" s="41"/>
      <c r="C86" s="42"/>
      <c r="D86" s="135"/>
      <c r="E86" s="135"/>
      <c r="F86" s="52"/>
      <c r="G86" s="44"/>
      <c r="H86" s="45"/>
      <c r="I86" s="44">
        <f>Tabla1738691112131416173[[#This Row],[SUB-TOTAL]]+Tabla1738691112131416173[[#This Row],[IMPUESTOS]]</f>
        <v>0</v>
      </c>
      <c r="J86" s="164"/>
      <c r="K86" s="46"/>
      <c r="L86" s="47"/>
      <c r="M86" s="48"/>
      <c r="N86" s="49"/>
      <c r="O86" s="50"/>
      <c r="P86" s="51"/>
      <c r="Q86" s="52"/>
      <c r="R86" s="52"/>
      <c r="S86" s="53"/>
      <c r="T86" s="53"/>
      <c r="U86" s="53"/>
      <c r="V86" s="53"/>
      <c r="W86" s="53"/>
      <c r="X86" s="53"/>
      <c r="Y86" s="54"/>
      <c r="Z86" s="55"/>
      <c r="AA86" s="44"/>
      <c r="AB86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86" s="228"/>
    </row>
    <row r="87" spans="1:29" s="37" customFormat="1" ht="22.5" hidden="1" customHeight="1" x14ac:dyDescent="0.35">
      <c r="A87" s="36"/>
      <c r="B87" s="41"/>
      <c r="C87" s="42"/>
      <c r="D87" s="135"/>
      <c r="E87" s="135"/>
      <c r="F87" s="52"/>
      <c r="G87" s="44"/>
      <c r="H87" s="45"/>
      <c r="I87" s="44">
        <f>+Tabla1738691112131416173[[#This Row],[SUB-TOTAL]]+H87</f>
        <v>0</v>
      </c>
      <c r="J87" s="164"/>
      <c r="K87" s="46"/>
      <c r="L87" s="47"/>
      <c r="M87" s="48"/>
      <c r="N87" s="49"/>
      <c r="O87" s="50"/>
      <c r="P87" s="51"/>
      <c r="Q87" s="52"/>
      <c r="R87" s="52"/>
      <c r="S87" s="53"/>
      <c r="T87" s="53"/>
      <c r="U87" s="53"/>
      <c r="V87" s="53"/>
      <c r="W87" s="53"/>
      <c r="X87" s="53"/>
      <c r="Y87" s="54"/>
      <c r="Z87" s="55"/>
      <c r="AA87" s="55"/>
      <c r="AB87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87" s="228"/>
    </row>
    <row r="88" spans="1:29" s="37" customFormat="1" ht="23.25" hidden="1" x14ac:dyDescent="0.35">
      <c r="A88" s="36"/>
      <c r="B88" s="41"/>
      <c r="C88" s="42"/>
      <c r="D88" s="135"/>
      <c r="E88" s="135"/>
      <c r="F88" s="52"/>
      <c r="G88" s="44"/>
      <c r="H88" s="45"/>
      <c r="I88" s="44">
        <f>Tabla1738691112131416173[[#This Row],[SUB-TOTAL]]+Tabla1738691112131416173[[#This Row],[IMPUESTOS]]</f>
        <v>0</v>
      </c>
      <c r="J88" s="164"/>
      <c r="K88" s="46"/>
      <c r="L88" s="47"/>
      <c r="M88" s="48"/>
      <c r="N88" s="49"/>
      <c r="O88" s="50"/>
      <c r="P88" s="51"/>
      <c r="Q88" s="52"/>
      <c r="R88" s="52"/>
      <c r="S88" s="53"/>
      <c r="T88" s="53"/>
      <c r="U88" s="53"/>
      <c r="V88" s="53"/>
      <c r="W88" s="53"/>
      <c r="X88" s="53"/>
      <c r="Y88" s="54"/>
      <c r="Z88" s="55"/>
      <c r="AA88" s="55"/>
      <c r="AB88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88" s="228"/>
    </row>
    <row r="89" spans="1:29" s="37" customFormat="1" ht="23.25" hidden="1" x14ac:dyDescent="0.35">
      <c r="A89" s="36"/>
      <c r="B89" s="41"/>
      <c r="C89" s="42"/>
      <c r="D89" s="135"/>
      <c r="E89" s="135"/>
      <c r="F89" s="52"/>
      <c r="G89" s="44"/>
      <c r="H89" s="45"/>
      <c r="I89" s="44">
        <f>+Tabla1738691112131416173[[#This Row],[SUB-TOTAL]]+H89</f>
        <v>0</v>
      </c>
      <c r="J89" s="164"/>
      <c r="K89" s="46"/>
      <c r="L89" s="47"/>
      <c r="M89" s="48"/>
      <c r="N89" s="49"/>
      <c r="O89" s="50"/>
      <c r="P89" s="51"/>
      <c r="Q89" s="52"/>
      <c r="R89" s="52"/>
      <c r="S89" s="53"/>
      <c r="T89" s="53"/>
      <c r="U89" s="53"/>
      <c r="V89" s="53"/>
      <c r="W89" s="53"/>
      <c r="X89" s="53"/>
      <c r="Y89" s="54"/>
      <c r="Z89" s="55"/>
      <c r="AA89" s="55"/>
      <c r="AB89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89" s="228"/>
    </row>
    <row r="90" spans="1:29" s="37" customFormat="1" ht="23.25" hidden="1" x14ac:dyDescent="0.35">
      <c r="A90" s="36"/>
      <c r="B90" s="41"/>
      <c r="C90" s="42"/>
      <c r="D90" s="135"/>
      <c r="E90" s="135"/>
      <c r="F90" s="52"/>
      <c r="G90" s="44"/>
      <c r="H90" s="45"/>
      <c r="I90" s="44">
        <f>Tabla1738691112131416173[[#This Row],[SUB-TOTAL]]+Tabla1738691112131416173[[#This Row],[IMPUESTOS]]</f>
        <v>0</v>
      </c>
      <c r="J90" s="164"/>
      <c r="K90" s="46"/>
      <c r="L90" s="47"/>
      <c r="M90" s="48"/>
      <c r="N90" s="49"/>
      <c r="O90" s="50"/>
      <c r="P90" s="51"/>
      <c r="Q90" s="52"/>
      <c r="R90" s="52"/>
      <c r="S90" s="53"/>
      <c r="T90" s="53"/>
      <c r="U90" s="53"/>
      <c r="V90" s="53"/>
      <c r="W90" s="53"/>
      <c r="X90" s="53"/>
      <c r="Y90" s="54"/>
      <c r="Z90" s="55"/>
      <c r="AA90" s="44"/>
      <c r="AB90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90" s="228"/>
    </row>
    <row r="91" spans="1:29" s="37" customFormat="1" ht="23.25" hidden="1" x14ac:dyDescent="0.35">
      <c r="A91" s="36"/>
      <c r="B91" s="41"/>
      <c r="C91" s="42"/>
      <c r="D91" s="135"/>
      <c r="E91" s="135"/>
      <c r="F91" s="52"/>
      <c r="G91" s="44"/>
      <c r="H91" s="45"/>
      <c r="I91" s="44">
        <f>+Tabla1738691112131416173[[#This Row],[SUB-TOTAL]]+H91</f>
        <v>0</v>
      </c>
      <c r="J91" s="164"/>
      <c r="K91" s="46"/>
      <c r="L91" s="47"/>
      <c r="M91" s="48"/>
      <c r="N91" s="49"/>
      <c r="O91" s="50"/>
      <c r="P91" s="51"/>
      <c r="Q91" s="52"/>
      <c r="R91" s="52"/>
      <c r="S91" s="53"/>
      <c r="T91" s="53"/>
      <c r="U91" s="53"/>
      <c r="V91" s="53"/>
      <c r="W91" s="53"/>
      <c r="X91" s="53"/>
      <c r="Y91" s="54"/>
      <c r="Z91" s="55"/>
      <c r="AA91" s="55"/>
      <c r="AB91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91" s="228"/>
    </row>
    <row r="92" spans="1:29" s="37" customFormat="1" ht="23.25" hidden="1" x14ac:dyDescent="0.35">
      <c r="A92" s="36"/>
      <c r="B92" s="41"/>
      <c r="C92" s="42"/>
      <c r="D92" s="135"/>
      <c r="E92" s="135"/>
      <c r="F92" s="52"/>
      <c r="G92" s="44"/>
      <c r="H92" s="45"/>
      <c r="I92" s="44">
        <f>+Tabla1738691112131416173[[#This Row],[SUB-TOTAL]]+H92</f>
        <v>0</v>
      </c>
      <c r="J92" s="164"/>
      <c r="K92" s="46"/>
      <c r="L92" s="47"/>
      <c r="M92" s="48"/>
      <c r="N92" s="49"/>
      <c r="O92" s="50"/>
      <c r="P92" s="51"/>
      <c r="Q92" s="52"/>
      <c r="R92" s="52"/>
      <c r="S92" s="53"/>
      <c r="T92" s="53"/>
      <c r="U92" s="53"/>
      <c r="V92" s="53"/>
      <c r="W92" s="53"/>
      <c r="X92" s="53"/>
      <c r="Y92" s="54"/>
      <c r="Z92" s="55"/>
      <c r="AA92" s="55"/>
      <c r="AB92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92" s="228"/>
    </row>
    <row r="93" spans="1:29" s="37" customFormat="1" ht="23.25" hidden="1" x14ac:dyDescent="0.35">
      <c r="A93" s="36"/>
      <c r="B93" s="41"/>
      <c r="C93" s="42"/>
      <c r="D93" s="135"/>
      <c r="E93" s="135"/>
      <c r="F93" s="52"/>
      <c r="G93" s="44"/>
      <c r="H93" s="45"/>
      <c r="I93" s="44">
        <f>+Tabla1738691112131416173[[#This Row],[SUB-TOTAL]]+H93</f>
        <v>0</v>
      </c>
      <c r="J93" s="164"/>
      <c r="K93" s="46"/>
      <c r="L93" s="47"/>
      <c r="M93" s="48"/>
      <c r="N93" s="49"/>
      <c r="O93" s="50"/>
      <c r="P93" s="51"/>
      <c r="Q93" s="52"/>
      <c r="R93" s="52"/>
      <c r="S93" s="53"/>
      <c r="T93" s="53"/>
      <c r="U93" s="53"/>
      <c r="V93" s="53"/>
      <c r="W93" s="53"/>
      <c r="X93" s="53"/>
      <c r="Y93" s="54"/>
      <c r="Z93" s="55"/>
      <c r="AA93" s="55"/>
      <c r="AB93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93" s="228"/>
    </row>
    <row r="94" spans="1:29" s="37" customFormat="1" ht="23.25" hidden="1" x14ac:dyDescent="0.35">
      <c r="A94" s="36"/>
      <c r="B94" s="41"/>
      <c r="C94" s="42"/>
      <c r="D94" s="135"/>
      <c r="E94" s="135"/>
      <c r="F94" s="52"/>
      <c r="G94" s="44"/>
      <c r="H94" s="45"/>
      <c r="I94" s="44">
        <f>Tabla1738691112131416173[[#This Row],[SUB-TOTAL]]+Tabla1738691112131416173[[#This Row],[IMPUESTOS]]</f>
        <v>0</v>
      </c>
      <c r="J94" s="164"/>
      <c r="K94" s="46"/>
      <c r="L94" s="47"/>
      <c r="M94" s="48"/>
      <c r="N94" s="49"/>
      <c r="O94" s="50"/>
      <c r="P94" s="51"/>
      <c r="Q94" s="52"/>
      <c r="R94" s="52"/>
      <c r="S94" s="53"/>
      <c r="T94" s="53"/>
      <c r="U94" s="53"/>
      <c r="V94" s="53"/>
      <c r="W94" s="53"/>
      <c r="X94" s="53"/>
      <c r="Y94" s="54"/>
      <c r="Z94" s="55"/>
      <c r="AA94" s="55"/>
      <c r="AB94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94" s="228"/>
    </row>
    <row r="95" spans="1:29" s="37" customFormat="1" ht="23.25" hidden="1" x14ac:dyDescent="0.35">
      <c r="A95" s="36"/>
      <c r="B95" s="41"/>
      <c r="C95" s="42"/>
      <c r="D95" s="135"/>
      <c r="E95" s="135"/>
      <c r="F95" s="52"/>
      <c r="G95" s="44"/>
      <c r="H95" s="45"/>
      <c r="I95" s="44">
        <f>Tabla1738691112131416173[[#This Row],[SUB-TOTAL]]+Tabla1738691112131416173[[#This Row],[IMPUESTOS]]</f>
        <v>0</v>
      </c>
      <c r="J95" s="164"/>
      <c r="K95" s="46"/>
      <c r="L95" s="47"/>
      <c r="M95" s="48"/>
      <c r="N95" s="49"/>
      <c r="O95" s="50"/>
      <c r="P95" s="51"/>
      <c r="Q95" s="52"/>
      <c r="R95" s="52"/>
      <c r="S95" s="53"/>
      <c r="T95" s="53"/>
      <c r="U95" s="53"/>
      <c r="V95" s="53"/>
      <c r="W95" s="53"/>
      <c r="X95" s="53"/>
      <c r="Y95" s="54"/>
      <c r="Z95" s="55"/>
      <c r="AA95" s="55"/>
      <c r="AB95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95" s="228"/>
    </row>
    <row r="96" spans="1:29" s="37" customFormat="1" ht="23.25" hidden="1" x14ac:dyDescent="0.35">
      <c r="A96" s="36"/>
      <c r="B96" s="41"/>
      <c r="C96" s="42"/>
      <c r="D96" s="135"/>
      <c r="E96" s="135"/>
      <c r="F96" s="52"/>
      <c r="G96" s="44"/>
      <c r="H96" s="45"/>
      <c r="I96" s="44">
        <f>+Tabla1738691112131416173[[#This Row],[SUB-TOTAL]]+H96</f>
        <v>0</v>
      </c>
      <c r="J96" s="164"/>
      <c r="K96" s="46"/>
      <c r="L96" s="47"/>
      <c r="M96" s="48"/>
      <c r="N96" s="49"/>
      <c r="O96" s="50"/>
      <c r="P96" s="51"/>
      <c r="Q96" s="52"/>
      <c r="R96" s="52"/>
      <c r="S96" s="53"/>
      <c r="T96" s="53"/>
      <c r="U96" s="53"/>
      <c r="V96" s="53"/>
      <c r="W96" s="53"/>
      <c r="X96" s="53"/>
      <c r="Y96" s="54"/>
      <c r="Z96" s="55"/>
      <c r="AA96" s="55"/>
      <c r="AB96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96" s="228"/>
    </row>
    <row r="97" spans="1:29" s="37" customFormat="1" ht="23.25" hidden="1" x14ac:dyDescent="0.35">
      <c r="A97" s="36"/>
      <c r="B97" s="41"/>
      <c r="C97" s="42"/>
      <c r="D97" s="135"/>
      <c r="E97" s="135"/>
      <c r="F97" s="52"/>
      <c r="G97" s="44"/>
      <c r="H97" s="45"/>
      <c r="I97" s="44">
        <f>+Tabla1738691112131416173[[#This Row],[SUB-TOTAL]]+H97</f>
        <v>0</v>
      </c>
      <c r="J97" s="164"/>
      <c r="K97" s="46"/>
      <c r="L97" s="47"/>
      <c r="M97" s="48"/>
      <c r="N97" s="49"/>
      <c r="O97" s="50"/>
      <c r="P97" s="51"/>
      <c r="Q97" s="52"/>
      <c r="R97" s="52"/>
      <c r="S97" s="53"/>
      <c r="T97" s="53"/>
      <c r="U97" s="53"/>
      <c r="V97" s="53"/>
      <c r="W97" s="53"/>
      <c r="X97" s="53"/>
      <c r="Y97" s="54"/>
      <c r="Z97" s="55"/>
      <c r="AA97" s="55"/>
      <c r="AB97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97" s="228"/>
    </row>
    <row r="98" spans="1:29" s="37" customFormat="1" ht="23.25" hidden="1" x14ac:dyDescent="0.35">
      <c r="A98" s="36"/>
      <c r="B98" s="41"/>
      <c r="C98" s="42"/>
      <c r="D98" s="135"/>
      <c r="E98" s="135"/>
      <c r="F98" s="52"/>
      <c r="G98" s="44"/>
      <c r="H98" s="45"/>
      <c r="I98" s="44">
        <f>Tabla1738691112131416173[[#This Row],[SUB-TOTAL]]+Tabla1738691112131416173[[#This Row],[IMPUESTOS]]</f>
        <v>0</v>
      </c>
      <c r="J98" s="164"/>
      <c r="K98" s="46"/>
      <c r="L98" s="47"/>
      <c r="M98" s="48"/>
      <c r="N98" s="49"/>
      <c r="O98" s="50"/>
      <c r="P98" s="51"/>
      <c r="Q98" s="52"/>
      <c r="R98" s="52"/>
      <c r="S98" s="53"/>
      <c r="T98" s="53"/>
      <c r="U98" s="53"/>
      <c r="V98" s="53"/>
      <c r="W98" s="53"/>
      <c r="X98" s="53"/>
      <c r="Y98" s="54"/>
      <c r="Z98" s="55"/>
      <c r="AA98" s="55"/>
      <c r="AB98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98" s="228"/>
    </row>
    <row r="99" spans="1:29" s="37" customFormat="1" ht="23.25" hidden="1" x14ac:dyDescent="0.35">
      <c r="A99" s="36"/>
      <c r="B99" s="41"/>
      <c r="C99" s="42"/>
      <c r="D99" s="135"/>
      <c r="E99" s="135"/>
      <c r="F99" s="52"/>
      <c r="G99" s="44"/>
      <c r="H99" s="58"/>
      <c r="I99" s="44">
        <f>+Tabla1738691112131416173[[#This Row],[SUB-TOTAL]]+H99</f>
        <v>0</v>
      </c>
      <c r="J99" s="46"/>
      <c r="K99" s="46"/>
      <c r="L99" s="47"/>
      <c r="M99" s="48"/>
      <c r="N99" s="49"/>
      <c r="O99" s="50"/>
      <c r="P99" s="51"/>
      <c r="Q99" s="61"/>
      <c r="R99" s="61"/>
      <c r="S99" s="62"/>
      <c r="T99" s="62"/>
      <c r="U99" s="62"/>
      <c r="V99" s="62"/>
      <c r="W99" s="62"/>
      <c r="X99" s="62"/>
      <c r="Y99" s="67"/>
      <c r="Z99" s="64"/>
      <c r="AA99" s="65"/>
      <c r="AB99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99" s="228"/>
    </row>
    <row r="100" spans="1:29" s="37" customFormat="1" ht="23.25" hidden="1" x14ac:dyDescent="0.35">
      <c r="A100" s="36"/>
      <c r="B100" s="41"/>
      <c r="C100" s="42"/>
      <c r="D100" s="135"/>
      <c r="E100" s="135"/>
      <c r="F100" s="52"/>
      <c r="G100" s="44"/>
      <c r="H100" s="45"/>
      <c r="I100" s="44">
        <f>Tabla1738691112131416173[[#This Row],[SUB-TOTAL]]+Tabla1738691112131416173[[#This Row],[IMPUESTOS]]</f>
        <v>0</v>
      </c>
      <c r="J100" s="164"/>
      <c r="K100" s="46"/>
      <c r="L100" s="47"/>
      <c r="M100" s="48"/>
      <c r="N100" s="49"/>
      <c r="O100" s="50"/>
      <c r="P100" s="51"/>
      <c r="Q100" s="52"/>
      <c r="R100" s="52"/>
      <c r="S100" s="53"/>
      <c r="T100" s="53"/>
      <c r="U100" s="53"/>
      <c r="V100" s="53"/>
      <c r="W100" s="53"/>
      <c r="X100" s="53"/>
      <c r="Y100" s="54"/>
      <c r="Z100" s="55"/>
      <c r="AA100" s="55"/>
      <c r="AB100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00" s="228"/>
    </row>
    <row r="101" spans="1:29" s="37" customFormat="1" ht="23.25" hidden="1" x14ac:dyDescent="0.35">
      <c r="A101" s="36"/>
      <c r="B101" s="56"/>
      <c r="C101" s="42"/>
      <c r="D101" s="135"/>
      <c r="E101" s="135"/>
      <c r="F101" s="52"/>
      <c r="G101" s="44"/>
      <c r="H101" s="45"/>
      <c r="I101" s="44">
        <f>+Tabla1738691112131416173[[#This Row],[SUB-TOTAL]]+H101</f>
        <v>0</v>
      </c>
      <c r="J101" s="164"/>
      <c r="K101" s="46"/>
      <c r="L101" s="47"/>
      <c r="M101" s="48"/>
      <c r="N101" s="49"/>
      <c r="O101" s="50"/>
      <c r="P101" s="51"/>
      <c r="Q101" s="52"/>
      <c r="R101" s="52"/>
      <c r="S101" s="53"/>
      <c r="T101" s="53"/>
      <c r="U101" s="53"/>
      <c r="V101" s="53"/>
      <c r="W101" s="53"/>
      <c r="X101" s="53"/>
      <c r="Y101" s="54"/>
      <c r="Z101" s="55"/>
      <c r="AA101" s="55"/>
      <c r="AB101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01" s="228"/>
    </row>
    <row r="102" spans="1:29" s="37" customFormat="1" ht="23.25" hidden="1" x14ac:dyDescent="0.35">
      <c r="A102" s="36"/>
      <c r="B102" s="41"/>
      <c r="C102" s="42"/>
      <c r="D102" s="135"/>
      <c r="E102" s="135"/>
      <c r="F102" s="52"/>
      <c r="G102" s="44"/>
      <c r="H102" s="45"/>
      <c r="I102" s="44">
        <f>+Tabla1738691112131416173[[#This Row],[SUB-TOTAL]]+H102</f>
        <v>0</v>
      </c>
      <c r="J102" s="164"/>
      <c r="K102" s="46"/>
      <c r="L102" s="47"/>
      <c r="M102" s="48"/>
      <c r="N102" s="49"/>
      <c r="O102" s="50"/>
      <c r="P102" s="51"/>
      <c r="Q102" s="52"/>
      <c r="R102" s="52"/>
      <c r="S102" s="53"/>
      <c r="T102" s="53"/>
      <c r="U102" s="53"/>
      <c r="V102" s="53"/>
      <c r="W102" s="53"/>
      <c r="X102" s="53"/>
      <c r="Y102" s="54"/>
      <c r="Z102" s="55"/>
      <c r="AA102" s="65"/>
      <c r="AB102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02" s="228"/>
    </row>
    <row r="103" spans="1:29" s="37" customFormat="1" ht="23.25" hidden="1" x14ac:dyDescent="0.35">
      <c r="A103" s="36"/>
      <c r="B103" s="41"/>
      <c r="C103" s="42"/>
      <c r="D103" s="135"/>
      <c r="E103" s="135"/>
      <c r="F103" s="52"/>
      <c r="G103" s="44"/>
      <c r="H103" s="45"/>
      <c r="I103" s="44">
        <f>+Tabla1738691112131416173[[#This Row],[SUB-TOTAL]]+H103</f>
        <v>0</v>
      </c>
      <c r="J103" s="164"/>
      <c r="K103" s="46"/>
      <c r="L103" s="47"/>
      <c r="M103" s="48"/>
      <c r="N103" s="49"/>
      <c r="O103" s="50"/>
      <c r="P103" s="51"/>
      <c r="Q103" s="52"/>
      <c r="R103" s="52"/>
      <c r="S103" s="53"/>
      <c r="T103" s="53"/>
      <c r="U103" s="53"/>
      <c r="V103" s="53"/>
      <c r="W103" s="53"/>
      <c r="X103" s="53"/>
      <c r="Y103" s="54"/>
      <c r="Z103" s="55"/>
      <c r="AA103" s="55"/>
      <c r="AB103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03" s="228"/>
    </row>
    <row r="104" spans="1:29" s="37" customFormat="1" ht="23.25" hidden="1" x14ac:dyDescent="0.35">
      <c r="A104" s="36"/>
      <c r="B104" s="41"/>
      <c r="C104" s="42"/>
      <c r="D104" s="135"/>
      <c r="E104" s="135"/>
      <c r="F104" s="52"/>
      <c r="G104" s="44"/>
      <c r="H104" s="45"/>
      <c r="I104" s="44">
        <f>Tabla1738691112131416173[[#This Row],[SUB-TOTAL]]+Tabla1738691112131416173[[#This Row],[IMPUESTOS]]</f>
        <v>0</v>
      </c>
      <c r="J104" s="164"/>
      <c r="K104" s="46"/>
      <c r="L104" s="47"/>
      <c r="M104" s="48"/>
      <c r="N104" s="49"/>
      <c r="O104" s="50"/>
      <c r="P104" s="51"/>
      <c r="Q104" s="52"/>
      <c r="R104" s="52"/>
      <c r="S104" s="53"/>
      <c r="T104" s="53"/>
      <c r="U104" s="53"/>
      <c r="V104" s="53"/>
      <c r="W104" s="53"/>
      <c r="X104" s="53"/>
      <c r="Y104" s="54"/>
      <c r="Z104" s="55"/>
      <c r="AA104" s="55"/>
      <c r="AB104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04" s="228"/>
    </row>
    <row r="105" spans="1:29" s="37" customFormat="1" ht="23.25" hidden="1" x14ac:dyDescent="0.35">
      <c r="A105" s="36"/>
      <c r="B105" s="41"/>
      <c r="C105" s="42"/>
      <c r="D105" s="135"/>
      <c r="E105" s="135"/>
      <c r="F105" s="52"/>
      <c r="G105" s="44"/>
      <c r="H105" s="45"/>
      <c r="I105" s="82">
        <f>Tabla1738691112131416173[[#This Row],[SUB-TOTAL]]+Tabla1738691112131416173[[#This Row],[IMPUESTOS]]</f>
        <v>0</v>
      </c>
      <c r="J105" s="164"/>
      <c r="K105" s="46"/>
      <c r="L105" s="47"/>
      <c r="M105" s="48"/>
      <c r="N105" s="49"/>
      <c r="O105" s="50"/>
      <c r="P105" s="51"/>
      <c r="Q105" s="52"/>
      <c r="R105" s="52"/>
      <c r="S105" s="53"/>
      <c r="T105" s="53"/>
      <c r="U105" s="53"/>
      <c r="V105" s="53"/>
      <c r="W105" s="53"/>
      <c r="X105" s="53"/>
      <c r="Y105" s="54"/>
      <c r="Z105" s="55"/>
      <c r="AA105" s="55"/>
      <c r="AB105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05" s="228"/>
    </row>
    <row r="106" spans="1:29" s="37" customFormat="1" ht="23.25" hidden="1" x14ac:dyDescent="0.35">
      <c r="A106" s="36"/>
      <c r="B106" s="41"/>
      <c r="C106" s="42"/>
      <c r="D106" s="135"/>
      <c r="E106" s="135"/>
      <c r="F106" s="52"/>
      <c r="G106" s="44"/>
      <c r="H106" s="45"/>
      <c r="I106" s="82">
        <f>Tabla1738691112131416173[[#This Row],[SUB-TOTAL]]+Tabla1738691112131416173[[#This Row],[IMPUESTOS]]</f>
        <v>0</v>
      </c>
      <c r="J106" s="164"/>
      <c r="K106" s="46"/>
      <c r="L106" s="47"/>
      <c r="M106" s="48"/>
      <c r="N106" s="49"/>
      <c r="O106" s="50"/>
      <c r="P106" s="51"/>
      <c r="Q106" s="52"/>
      <c r="R106" s="52"/>
      <c r="S106" s="53"/>
      <c r="T106" s="53"/>
      <c r="U106" s="53"/>
      <c r="V106" s="53"/>
      <c r="W106" s="53"/>
      <c r="X106" s="53"/>
      <c r="Y106" s="54"/>
      <c r="Z106" s="55"/>
      <c r="AA106" s="55"/>
      <c r="AB106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06" s="228"/>
    </row>
    <row r="107" spans="1:29" s="37" customFormat="1" ht="23.25" hidden="1" x14ac:dyDescent="0.35">
      <c r="A107" s="36"/>
      <c r="B107" s="41"/>
      <c r="C107" s="42"/>
      <c r="D107" s="135"/>
      <c r="E107" s="135"/>
      <c r="F107" s="52"/>
      <c r="G107" s="44"/>
      <c r="H107" s="45"/>
      <c r="I107" s="82">
        <f>+Tabla1738691112131416173[[#This Row],[SUB-TOTAL]]+H107</f>
        <v>0</v>
      </c>
      <c r="J107" s="164"/>
      <c r="K107" s="46"/>
      <c r="L107" s="47"/>
      <c r="M107" s="48"/>
      <c r="N107" s="49"/>
      <c r="O107" s="50"/>
      <c r="P107" s="51"/>
      <c r="Q107" s="52"/>
      <c r="R107" s="52"/>
      <c r="S107" s="53"/>
      <c r="T107" s="53"/>
      <c r="U107" s="53"/>
      <c r="V107" s="53"/>
      <c r="W107" s="53"/>
      <c r="X107" s="53"/>
      <c r="Y107" s="54"/>
      <c r="Z107" s="55"/>
      <c r="AA107" s="55"/>
      <c r="AB107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07" s="228"/>
    </row>
    <row r="108" spans="1:29" s="37" customFormat="1" ht="23.25" hidden="1" x14ac:dyDescent="0.35">
      <c r="A108" s="36"/>
      <c r="B108" s="41"/>
      <c r="C108" s="42"/>
      <c r="D108" s="57"/>
      <c r="E108" s="135"/>
      <c r="F108" s="52"/>
      <c r="G108" s="44"/>
      <c r="H108" s="45"/>
      <c r="I108" s="82">
        <f>Tabla1738691112131416173[[#This Row],[SUB-TOTAL]]+Tabla1738691112131416173[[#This Row],[IMPUESTOS]]</f>
        <v>0</v>
      </c>
      <c r="J108" s="164"/>
      <c r="K108" s="46"/>
      <c r="L108" s="47"/>
      <c r="M108" s="48"/>
      <c r="N108" s="49"/>
      <c r="O108" s="50"/>
      <c r="P108" s="51"/>
      <c r="Q108" s="52"/>
      <c r="R108" s="52"/>
      <c r="S108" s="53"/>
      <c r="T108" s="53"/>
      <c r="U108" s="53"/>
      <c r="V108" s="53"/>
      <c r="W108" s="53"/>
      <c r="X108" s="53"/>
      <c r="Y108" s="54"/>
      <c r="Z108" s="55"/>
      <c r="AA108" s="44"/>
      <c r="AB108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08" s="228"/>
    </row>
    <row r="109" spans="1:29" s="37" customFormat="1" ht="23.25" hidden="1" x14ac:dyDescent="0.35">
      <c r="A109" s="36"/>
      <c r="B109" s="41"/>
      <c r="C109" s="42"/>
      <c r="D109" s="135"/>
      <c r="E109" s="135"/>
      <c r="F109" s="52"/>
      <c r="G109" s="44"/>
      <c r="H109" s="45"/>
      <c r="I109" s="82">
        <f>+Tabla1738691112131416173[[#This Row],[SUB-TOTAL]]+H109</f>
        <v>0</v>
      </c>
      <c r="J109" s="164"/>
      <c r="K109" s="46"/>
      <c r="L109" s="47"/>
      <c r="M109" s="48"/>
      <c r="N109" s="49"/>
      <c r="O109" s="50"/>
      <c r="P109" s="51"/>
      <c r="Q109" s="52"/>
      <c r="R109" s="52"/>
      <c r="S109" s="53"/>
      <c r="T109" s="53"/>
      <c r="U109" s="53"/>
      <c r="V109" s="53"/>
      <c r="W109" s="53"/>
      <c r="X109" s="53"/>
      <c r="Y109" s="54"/>
      <c r="Z109" s="55"/>
      <c r="AA109" s="55"/>
      <c r="AB109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09" s="228"/>
    </row>
    <row r="110" spans="1:29" s="37" customFormat="1" ht="23.25" hidden="1" x14ac:dyDescent="0.35">
      <c r="A110" s="36"/>
      <c r="B110" s="41"/>
      <c r="C110" s="42"/>
      <c r="D110" s="135"/>
      <c r="E110" s="135"/>
      <c r="F110" s="52"/>
      <c r="G110" s="44"/>
      <c r="H110" s="45"/>
      <c r="I110" s="82">
        <f>Tabla1738691112131416173[[#This Row],[SUB-TOTAL]]+Tabla1738691112131416173[[#This Row],[IMPUESTOS]]</f>
        <v>0</v>
      </c>
      <c r="J110" s="164"/>
      <c r="K110" s="46"/>
      <c r="L110" s="47"/>
      <c r="M110" s="48"/>
      <c r="N110" s="49"/>
      <c r="O110" s="50"/>
      <c r="P110" s="51"/>
      <c r="Q110" s="52"/>
      <c r="R110" s="52"/>
      <c r="S110" s="53"/>
      <c r="T110" s="53"/>
      <c r="U110" s="53"/>
      <c r="V110" s="53"/>
      <c r="W110" s="53"/>
      <c r="X110" s="53"/>
      <c r="Y110" s="54"/>
      <c r="Z110" s="55"/>
      <c r="AA110" s="44"/>
      <c r="AB110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10" s="228"/>
    </row>
    <row r="111" spans="1:29" s="37" customFormat="1" ht="23.25" hidden="1" x14ac:dyDescent="0.35">
      <c r="A111" s="36"/>
      <c r="B111" s="41"/>
      <c r="C111" s="42"/>
      <c r="D111" s="135"/>
      <c r="E111" s="135"/>
      <c r="F111" s="52"/>
      <c r="G111" s="44"/>
      <c r="H111" s="45"/>
      <c r="I111" s="82">
        <f>+Tabla1738691112131416173[[#This Row],[SUB-TOTAL]]+H111</f>
        <v>0</v>
      </c>
      <c r="J111" s="164"/>
      <c r="K111" s="46"/>
      <c r="L111" s="47"/>
      <c r="M111" s="48"/>
      <c r="N111" s="49"/>
      <c r="O111" s="50"/>
      <c r="P111" s="51"/>
      <c r="Q111" s="52"/>
      <c r="R111" s="52"/>
      <c r="S111" s="53"/>
      <c r="T111" s="53"/>
      <c r="U111" s="53"/>
      <c r="V111" s="53"/>
      <c r="W111" s="53"/>
      <c r="X111" s="53"/>
      <c r="Y111" s="54"/>
      <c r="Z111" s="55"/>
      <c r="AA111" s="55"/>
      <c r="AB111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11" s="228"/>
    </row>
    <row r="112" spans="1:29" s="37" customFormat="1" ht="23.25" hidden="1" x14ac:dyDescent="0.35">
      <c r="A112" s="36"/>
      <c r="B112" s="41"/>
      <c r="C112" s="42"/>
      <c r="D112" s="135"/>
      <c r="E112" s="135"/>
      <c r="F112" s="52"/>
      <c r="G112" s="44"/>
      <c r="H112" s="45"/>
      <c r="I112" s="82">
        <f>Tabla1738691112131416173[[#This Row],[SUB-TOTAL]]+Tabla1738691112131416173[[#This Row],[IMPUESTOS]]</f>
        <v>0</v>
      </c>
      <c r="J112" s="164"/>
      <c r="K112" s="46"/>
      <c r="L112" s="47"/>
      <c r="M112" s="48"/>
      <c r="N112" s="49"/>
      <c r="O112" s="50"/>
      <c r="P112" s="51"/>
      <c r="Q112" s="52"/>
      <c r="R112" s="52"/>
      <c r="S112" s="53"/>
      <c r="T112" s="53"/>
      <c r="U112" s="53"/>
      <c r="V112" s="53"/>
      <c r="W112" s="53"/>
      <c r="X112" s="53"/>
      <c r="Y112" s="54"/>
      <c r="Z112" s="55"/>
      <c r="AA112" s="55"/>
      <c r="AB112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12" s="228"/>
    </row>
    <row r="113" spans="1:101" s="37" customFormat="1" ht="23.25" hidden="1" x14ac:dyDescent="0.35">
      <c r="A113" s="36"/>
      <c r="B113" s="56"/>
      <c r="C113" s="66"/>
      <c r="D113" s="135"/>
      <c r="E113" s="135"/>
      <c r="F113" s="52"/>
      <c r="G113" s="44"/>
      <c r="H113" s="45"/>
      <c r="I113" s="82">
        <f>+Tabla1738691112131416173[[#This Row],[SUB-TOTAL]]+H113</f>
        <v>0</v>
      </c>
      <c r="J113" s="164"/>
      <c r="K113" s="46"/>
      <c r="L113" s="47"/>
      <c r="M113" s="48"/>
      <c r="N113" s="49"/>
      <c r="O113" s="50"/>
      <c r="P113" s="51"/>
      <c r="Q113" s="52"/>
      <c r="R113" s="52"/>
      <c r="S113" s="53"/>
      <c r="T113" s="53"/>
      <c r="U113" s="53"/>
      <c r="V113" s="53"/>
      <c r="W113" s="53"/>
      <c r="X113" s="53"/>
      <c r="Y113" s="54"/>
      <c r="Z113" s="55"/>
      <c r="AA113" s="55"/>
      <c r="AB113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13" s="228"/>
    </row>
    <row r="114" spans="1:101" s="37" customFormat="1" ht="23.25" hidden="1" x14ac:dyDescent="0.35">
      <c r="A114" s="36"/>
      <c r="B114" s="41"/>
      <c r="C114" s="42"/>
      <c r="D114" s="135"/>
      <c r="E114" s="135"/>
      <c r="F114" s="52"/>
      <c r="G114" s="44"/>
      <c r="H114" s="45"/>
      <c r="I114" s="82">
        <f>Tabla1738691112131416173[[#This Row],[SUB-TOTAL]]+Tabla1738691112131416173[[#This Row],[IMPUESTOS]]</f>
        <v>0</v>
      </c>
      <c r="J114" s="164"/>
      <c r="K114" s="46"/>
      <c r="L114" s="47"/>
      <c r="M114" s="48"/>
      <c r="N114" s="49"/>
      <c r="O114" s="50"/>
      <c r="P114" s="51"/>
      <c r="Q114" s="52"/>
      <c r="R114" s="52"/>
      <c r="S114" s="53"/>
      <c r="T114" s="53"/>
      <c r="U114" s="53"/>
      <c r="V114" s="53"/>
      <c r="W114" s="53"/>
      <c r="X114" s="53"/>
      <c r="Y114" s="54"/>
      <c r="Z114" s="55"/>
      <c r="AA114" s="55"/>
      <c r="AB114" s="163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14" s="228"/>
    </row>
    <row r="115" spans="1:101" s="37" customFormat="1" ht="23.25" hidden="1" x14ac:dyDescent="0.35">
      <c r="A115" s="36"/>
      <c r="B115" s="41"/>
      <c r="C115" s="42"/>
      <c r="D115" s="135"/>
      <c r="E115" s="135"/>
      <c r="F115" s="52"/>
      <c r="G115" s="234"/>
      <c r="H115" s="235"/>
      <c r="I115" s="82">
        <f>Tabla1738691112131416173[[#This Row],[SUB-TOTAL]]+Tabla1738691112131416173[[#This Row],[IMPUESTOS]]</f>
        <v>0</v>
      </c>
      <c r="J115" s="281"/>
      <c r="K115" s="282"/>
      <c r="L115" s="236"/>
      <c r="M115" s="237"/>
      <c r="N115" s="49"/>
      <c r="O115" s="50"/>
      <c r="P115" s="51"/>
      <c r="Q115" s="52"/>
      <c r="R115" s="52"/>
      <c r="S115" s="238"/>
      <c r="T115" s="238"/>
      <c r="U115" s="238"/>
      <c r="V115" s="238"/>
      <c r="W115" s="238"/>
      <c r="X115" s="238"/>
      <c r="Y115" s="239"/>
      <c r="Z115" s="240"/>
      <c r="AA115" s="240"/>
      <c r="AB115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15" s="228"/>
    </row>
    <row r="116" spans="1:101" s="37" customFormat="1" ht="23.25" hidden="1" x14ac:dyDescent="0.35">
      <c r="A116" s="36"/>
      <c r="B116" s="41"/>
      <c r="C116" s="42"/>
      <c r="D116" s="135"/>
      <c r="E116" s="135"/>
      <c r="F116" s="52"/>
      <c r="G116" s="44"/>
      <c r="H116" s="45"/>
      <c r="I116" s="82">
        <f>+Tabla1738691112131416173[[#This Row],[SUB-TOTAL]]+H116</f>
        <v>0</v>
      </c>
      <c r="J116" s="164"/>
      <c r="K116" s="46"/>
      <c r="L116" s="47"/>
      <c r="M116" s="48"/>
      <c r="N116" s="49"/>
      <c r="O116" s="50"/>
      <c r="P116" s="51"/>
      <c r="Q116" s="52"/>
      <c r="R116" s="52"/>
      <c r="S116" s="53"/>
      <c r="T116" s="53"/>
      <c r="U116" s="53"/>
      <c r="V116" s="53"/>
      <c r="W116" s="53"/>
      <c r="X116" s="53"/>
      <c r="Y116" s="54"/>
      <c r="Z116" s="55"/>
      <c r="AA116" s="55"/>
      <c r="AB116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16" s="228"/>
    </row>
    <row r="117" spans="1:101" s="37" customFormat="1" ht="23.25" hidden="1" x14ac:dyDescent="0.35">
      <c r="A117" s="36"/>
      <c r="B117" s="41"/>
      <c r="C117" s="42"/>
      <c r="D117" s="135"/>
      <c r="E117" s="135"/>
      <c r="F117" s="52"/>
      <c r="G117" s="44"/>
      <c r="H117" s="45"/>
      <c r="I117" s="82">
        <f>+Tabla1738691112131416173[[#This Row],[SUB-TOTAL]]+H117</f>
        <v>0</v>
      </c>
      <c r="J117" s="164"/>
      <c r="K117" s="46"/>
      <c r="L117" s="47"/>
      <c r="M117" s="48"/>
      <c r="N117" s="49"/>
      <c r="O117" s="50"/>
      <c r="P117" s="51"/>
      <c r="Q117" s="52"/>
      <c r="R117" s="52"/>
      <c r="S117" s="53"/>
      <c r="T117" s="53"/>
      <c r="U117" s="53"/>
      <c r="V117" s="53"/>
      <c r="W117" s="53"/>
      <c r="X117" s="53"/>
      <c r="Y117" s="54"/>
      <c r="Z117" s="55"/>
      <c r="AA117" s="55"/>
      <c r="AB117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17" s="228"/>
    </row>
    <row r="118" spans="1:101" s="37" customFormat="1" ht="23.25" hidden="1" x14ac:dyDescent="0.35">
      <c r="A118" s="36"/>
      <c r="B118" s="41"/>
      <c r="C118" s="42"/>
      <c r="D118" s="57"/>
      <c r="E118" s="135"/>
      <c r="F118" s="52"/>
      <c r="G118" s="44"/>
      <c r="H118" s="45"/>
      <c r="I118" s="82">
        <f>Tabla1738691112131416173[[#This Row],[SUB-TOTAL]]+Tabla1738691112131416173[[#This Row],[IMPUESTOS]]</f>
        <v>0</v>
      </c>
      <c r="J118" s="164"/>
      <c r="K118" s="46"/>
      <c r="L118" s="47"/>
      <c r="M118" s="48"/>
      <c r="N118" s="49"/>
      <c r="O118" s="50"/>
      <c r="P118" s="51"/>
      <c r="Q118" s="52"/>
      <c r="R118" s="52"/>
      <c r="S118" s="53"/>
      <c r="T118" s="53"/>
      <c r="U118" s="53"/>
      <c r="V118" s="53"/>
      <c r="W118" s="53"/>
      <c r="X118" s="53"/>
      <c r="Y118" s="54"/>
      <c r="Z118" s="55"/>
      <c r="AA118" s="55"/>
      <c r="AB118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18" s="228"/>
    </row>
    <row r="119" spans="1:101" s="37" customFormat="1" ht="23.25" hidden="1" x14ac:dyDescent="0.35">
      <c r="A119" s="36"/>
      <c r="B119" s="41"/>
      <c r="C119" s="42"/>
      <c r="D119" s="135"/>
      <c r="E119" s="135"/>
      <c r="F119" s="52"/>
      <c r="G119" s="44"/>
      <c r="H119" s="45"/>
      <c r="I119" s="82">
        <f>+Tabla1738691112131416173[[#This Row],[SUB-TOTAL]]+H119</f>
        <v>0</v>
      </c>
      <c r="J119" s="164"/>
      <c r="K119" s="46"/>
      <c r="L119" s="47"/>
      <c r="M119" s="48"/>
      <c r="N119" s="49"/>
      <c r="O119" s="50"/>
      <c r="P119" s="51"/>
      <c r="Q119" s="52"/>
      <c r="R119" s="52"/>
      <c r="S119" s="53"/>
      <c r="T119" s="53"/>
      <c r="U119" s="53"/>
      <c r="V119" s="53"/>
      <c r="W119" s="53"/>
      <c r="X119" s="53"/>
      <c r="Y119" s="54"/>
      <c r="Z119" s="55"/>
      <c r="AA119" s="55"/>
      <c r="AB119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19" s="228"/>
    </row>
    <row r="120" spans="1:101" s="37" customFormat="1" ht="23.25" hidden="1" x14ac:dyDescent="0.35">
      <c r="A120" s="36"/>
      <c r="B120" s="41"/>
      <c r="C120" s="42"/>
      <c r="D120" s="57"/>
      <c r="E120" s="135"/>
      <c r="F120" s="52"/>
      <c r="G120" s="44"/>
      <c r="H120" s="45"/>
      <c r="I120" s="82">
        <f>+Tabla1738691112131416173[[#This Row],[SUB-TOTAL]]+H120</f>
        <v>0</v>
      </c>
      <c r="J120" s="164"/>
      <c r="K120" s="46"/>
      <c r="L120" s="47"/>
      <c r="M120" s="48"/>
      <c r="N120" s="49"/>
      <c r="O120" s="50"/>
      <c r="P120" s="51"/>
      <c r="Q120" s="52"/>
      <c r="R120" s="52"/>
      <c r="S120" s="53"/>
      <c r="T120" s="53"/>
      <c r="U120" s="53"/>
      <c r="V120" s="53"/>
      <c r="W120" s="53"/>
      <c r="X120" s="53"/>
      <c r="Y120" s="54"/>
      <c r="Z120" s="55"/>
      <c r="AA120" s="55"/>
      <c r="AB120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20" s="228"/>
    </row>
    <row r="121" spans="1:101" s="37" customFormat="1" ht="23.25" hidden="1" x14ac:dyDescent="0.35">
      <c r="A121" s="36"/>
      <c r="B121" s="41"/>
      <c r="C121" s="42"/>
      <c r="D121" s="57"/>
      <c r="E121" s="135"/>
      <c r="F121" s="52"/>
      <c r="G121" s="44"/>
      <c r="H121" s="58"/>
      <c r="I121" s="82">
        <f>Tabla1738691112131416173[[#This Row],[SUB-TOTAL]]+Tabla1738691112131416173[[#This Row],[IMPUESTOS]]</f>
        <v>0</v>
      </c>
      <c r="J121" s="46"/>
      <c r="K121" s="46"/>
      <c r="L121" s="47"/>
      <c r="M121" s="48"/>
      <c r="N121" s="49"/>
      <c r="O121" s="50"/>
      <c r="P121" s="51"/>
      <c r="Q121" s="61"/>
      <c r="R121" s="61"/>
      <c r="S121" s="53"/>
      <c r="T121" s="53"/>
      <c r="U121" s="53"/>
      <c r="V121" s="53"/>
      <c r="W121" s="53"/>
      <c r="X121" s="53"/>
      <c r="Y121" s="54"/>
      <c r="Z121" s="55"/>
      <c r="AA121" s="65"/>
      <c r="AB121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21" s="228"/>
    </row>
    <row r="122" spans="1:101" s="37" customFormat="1" ht="23.25" hidden="1" x14ac:dyDescent="0.35">
      <c r="A122" s="36"/>
      <c r="B122" s="41"/>
      <c r="C122" s="42"/>
      <c r="D122" s="135"/>
      <c r="E122" s="135"/>
      <c r="F122" s="52"/>
      <c r="G122" s="44"/>
      <c r="H122" s="45"/>
      <c r="I122" s="82">
        <f>+Tabla1738691112131416173[[#This Row],[SUB-TOTAL]]+H122</f>
        <v>0</v>
      </c>
      <c r="J122" s="164"/>
      <c r="K122" s="46"/>
      <c r="L122" s="47"/>
      <c r="M122" s="48"/>
      <c r="N122" s="49"/>
      <c r="O122" s="50"/>
      <c r="P122" s="51"/>
      <c r="Q122" s="52"/>
      <c r="R122" s="52"/>
      <c r="S122" s="53"/>
      <c r="T122" s="53"/>
      <c r="U122" s="53"/>
      <c r="V122" s="53"/>
      <c r="W122" s="53"/>
      <c r="X122" s="53"/>
      <c r="Y122" s="54"/>
      <c r="Z122" s="55"/>
      <c r="AA122" s="55"/>
      <c r="AB122" s="55">
        <f>+Tabla1738691112131416173[[#This Row],[MONTO RD$ TOTAL]]-Tabla1738691112131416173[[#This Row],[10%]]-Tabla1738691112131416173[[#This Row],[30%]]-Tabla1738691112131416173[[#This Row],[5%]]-Tabla1738691112131416173[[#This Row],[MONTO PAGADO]]-Tabla1738691112131416173[[#This Row],[100%]]</f>
        <v>0</v>
      </c>
      <c r="AC122" s="228"/>
    </row>
    <row r="123" spans="1:101" s="37" customFormat="1" ht="23.25" hidden="1" x14ac:dyDescent="0.35">
      <c r="A123" s="36"/>
      <c r="B123" s="41"/>
      <c r="C123" s="42"/>
      <c r="D123" s="135"/>
      <c r="E123" s="135"/>
      <c r="F123" s="52"/>
      <c r="G123" s="44"/>
      <c r="H123" s="45"/>
      <c r="I123" s="82">
        <f>+Tabla1738691112131416173[[#This Row],[SUB-TOTAL]]+H123</f>
        <v>0</v>
      </c>
      <c r="J123" s="164"/>
      <c r="K123" s="46"/>
      <c r="L123" s="47"/>
      <c r="M123" s="48"/>
      <c r="N123" s="49"/>
      <c r="O123" s="50"/>
      <c r="P123" s="51"/>
      <c r="Q123" s="52"/>
      <c r="R123" s="52"/>
      <c r="S123" s="53"/>
      <c r="T123" s="53"/>
      <c r="U123" s="53"/>
      <c r="V123" s="53"/>
      <c r="W123" s="53"/>
      <c r="X123" s="53"/>
      <c r="Y123" s="54"/>
      <c r="Z123" s="55"/>
      <c r="AA123" s="55"/>
      <c r="AB123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23" s="228"/>
    </row>
    <row r="124" spans="1:101" s="37" customFormat="1" ht="23.25" hidden="1" x14ac:dyDescent="0.35">
      <c r="A124" s="36"/>
      <c r="B124" s="41"/>
      <c r="C124" s="42"/>
      <c r="D124" s="135"/>
      <c r="E124" s="135"/>
      <c r="F124" s="52"/>
      <c r="G124" s="44"/>
      <c r="H124" s="45"/>
      <c r="I124" s="82">
        <f>+Tabla1738691112131416173[[#This Row],[SUB-TOTAL]]+H124</f>
        <v>0</v>
      </c>
      <c r="J124" s="164"/>
      <c r="K124" s="46"/>
      <c r="L124" s="47"/>
      <c r="M124" s="48"/>
      <c r="N124" s="49"/>
      <c r="O124" s="50"/>
      <c r="P124" s="51"/>
      <c r="Q124" s="52"/>
      <c r="R124" s="52"/>
      <c r="S124" s="53"/>
      <c r="T124" s="53"/>
      <c r="U124" s="53"/>
      <c r="V124" s="53"/>
      <c r="W124" s="53"/>
      <c r="X124" s="53"/>
      <c r="Y124" s="54"/>
      <c r="Z124" s="55"/>
      <c r="AA124" s="55"/>
      <c r="AB124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24" s="228"/>
    </row>
    <row r="125" spans="1:101" s="150" customFormat="1" ht="23.25" hidden="1" x14ac:dyDescent="0.35">
      <c r="A125" s="149"/>
      <c r="B125" s="41"/>
      <c r="C125" s="42"/>
      <c r="D125" s="135"/>
      <c r="E125" s="135"/>
      <c r="F125" s="52"/>
      <c r="G125" s="44"/>
      <c r="H125" s="45"/>
      <c r="I125" s="82">
        <f>+Tabla1738691112131416173[[#This Row],[SUB-TOTAL]]+H125</f>
        <v>0</v>
      </c>
      <c r="J125" s="164"/>
      <c r="K125" s="46"/>
      <c r="L125" s="47"/>
      <c r="M125" s="48"/>
      <c r="N125" s="49"/>
      <c r="O125" s="50"/>
      <c r="P125" s="51"/>
      <c r="Q125" s="52"/>
      <c r="R125" s="52"/>
      <c r="S125" s="53"/>
      <c r="T125" s="53"/>
      <c r="U125" s="53"/>
      <c r="V125" s="53"/>
      <c r="W125" s="53"/>
      <c r="X125" s="53"/>
      <c r="Y125" s="54"/>
      <c r="Z125" s="55"/>
      <c r="AA125" s="55"/>
      <c r="AB125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25" s="228"/>
      <c r="AD125" s="162"/>
      <c r="AE125" s="162"/>
      <c r="AF125" s="162"/>
      <c r="AG125" s="162"/>
      <c r="AH125" s="162"/>
      <c r="AI125" s="162"/>
      <c r="AJ125" s="162"/>
      <c r="AK125" s="162"/>
      <c r="AL125" s="162"/>
      <c r="AM125" s="162"/>
      <c r="AN125" s="162"/>
      <c r="AO125" s="162"/>
      <c r="AP125" s="162"/>
      <c r="AQ125" s="162"/>
      <c r="AR125" s="162"/>
      <c r="AS125" s="162"/>
      <c r="AT125" s="162"/>
      <c r="AU125" s="162"/>
      <c r="AV125" s="162"/>
      <c r="AW125" s="162"/>
      <c r="AX125" s="162"/>
      <c r="AY125" s="162"/>
      <c r="AZ125" s="162"/>
      <c r="BA125" s="162"/>
      <c r="BB125" s="162"/>
      <c r="BC125" s="162"/>
      <c r="BD125" s="162"/>
      <c r="BE125" s="162"/>
      <c r="BF125" s="162"/>
      <c r="BG125" s="162"/>
      <c r="BH125" s="162"/>
      <c r="BI125" s="162"/>
      <c r="BJ125" s="162"/>
      <c r="BK125" s="162"/>
      <c r="BL125" s="162"/>
      <c r="BM125" s="162"/>
      <c r="BN125" s="162"/>
      <c r="BO125" s="162"/>
      <c r="BP125" s="162"/>
      <c r="BQ125" s="162"/>
      <c r="BR125" s="162"/>
      <c r="BS125" s="162"/>
      <c r="BT125" s="162"/>
      <c r="BU125" s="162"/>
      <c r="BV125" s="162"/>
      <c r="BW125" s="162"/>
      <c r="BX125" s="162"/>
      <c r="BY125" s="162"/>
      <c r="BZ125" s="162"/>
      <c r="CA125" s="162"/>
      <c r="CB125" s="162"/>
      <c r="CC125" s="162"/>
      <c r="CD125" s="162"/>
      <c r="CE125" s="162"/>
      <c r="CF125" s="162"/>
      <c r="CG125" s="162"/>
      <c r="CH125" s="162"/>
      <c r="CI125" s="162"/>
      <c r="CJ125" s="162"/>
      <c r="CK125" s="162"/>
      <c r="CL125" s="162"/>
      <c r="CM125" s="162"/>
      <c r="CN125" s="162"/>
      <c r="CO125" s="162"/>
      <c r="CP125" s="162"/>
      <c r="CQ125" s="162"/>
      <c r="CR125" s="162"/>
      <c r="CS125" s="162"/>
      <c r="CT125" s="162"/>
      <c r="CU125" s="162"/>
      <c r="CV125" s="162"/>
      <c r="CW125" s="162"/>
    </row>
    <row r="126" spans="1:101" s="37" customFormat="1" ht="23.25" hidden="1" x14ac:dyDescent="0.35">
      <c r="A126" s="36"/>
      <c r="B126" s="41"/>
      <c r="C126" s="42"/>
      <c r="D126" s="135"/>
      <c r="E126" s="135"/>
      <c r="F126" s="52"/>
      <c r="G126" s="44"/>
      <c r="H126" s="45"/>
      <c r="I126" s="44">
        <f>+Tabla1738691112131416173[[#This Row],[SUB-TOTAL]]+H126</f>
        <v>0</v>
      </c>
      <c r="J126" s="164"/>
      <c r="K126" s="46"/>
      <c r="L126" s="47"/>
      <c r="M126" s="48"/>
      <c r="N126" s="49"/>
      <c r="O126" s="50"/>
      <c r="P126" s="51"/>
      <c r="Q126" s="52"/>
      <c r="R126" s="52"/>
      <c r="S126" s="53"/>
      <c r="T126" s="53"/>
      <c r="U126" s="53"/>
      <c r="V126" s="53"/>
      <c r="W126" s="53"/>
      <c r="X126" s="53"/>
      <c r="Y126" s="54"/>
      <c r="Z126" s="55"/>
      <c r="AA126" s="55"/>
      <c r="AB126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26" s="228"/>
    </row>
    <row r="127" spans="1:101" s="37" customFormat="1" ht="23.25" hidden="1" x14ac:dyDescent="0.35">
      <c r="A127" s="36"/>
      <c r="B127" s="41"/>
      <c r="C127" s="42"/>
      <c r="D127" s="135"/>
      <c r="E127" s="135"/>
      <c r="F127" s="52"/>
      <c r="G127" s="44"/>
      <c r="H127" s="45"/>
      <c r="I127" s="44">
        <f>+Tabla1738691112131416173[[#This Row],[SUB-TOTAL]]+H127</f>
        <v>0</v>
      </c>
      <c r="J127" s="164"/>
      <c r="K127" s="46"/>
      <c r="L127" s="47"/>
      <c r="M127" s="48"/>
      <c r="N127" s="49"/>
      <c r="O127" s="50"/>
      <c r="P127" s="51"/>
      <c r="Q127" s="52"/>
      <c r="R127" s="135"/>
      <c r="S127" s="53"/>
      <c r="T127" s="53"/>
      <c r="U127" s="53"/>
      <c r="V127" s="53"/>
      <c r="W127" s="53"/>
      <c r="X127" s="53"/>
      <c r="Y127" s="54"/>
      <c r="Z127" s="55"/>
      <c r="AA127" s="55"/>
      <c r="AB127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27" s="228"/>
    </row>
    <row r="128" spans="1:101" s="37" customFormat="1" ht="23.25" hidden="1" x14ac:dyDescent="0.35">
      <c r="A128" s="36"/>
      <c r="B128" s="41"/>
      <c r="C128" s="42"/>
      <c r="D128" s="135"/>
      <c r="E128" s="135"/>
      <c r="F128" s="52"/>
      <c r="G128" s="44"/>
      <c r="H128" s="45"/>
      <c r="I128" s="44">
        <f>Tabla1738691112131416173[[#This Row],[SUB-TOTAL]]+Tabla1738691112131416173[[#This Row],[IMPUESTOS]]</f>
        <v>0</v>
      </c>
      <c r="J128" s="164"/>
      <c r="K128" s="46"/>
      <c r="L128" s="47"/>
      <c r="M128" s="48"/>
      <c r="N128" s="49"/>
      <c r="O128" s="50"/>
      <c r="P128" s="51"/>
      <c r="Q128" s="52"/>
      <c r="R128" s="52"/>
      <c r="S128" s="53"/>
      <c r="T128" s="53"/>
      <c r="U128" s="53"/>
      <c r="V128" s="53"/>
      <c r="W128" s="53"/>
      <c r="X128" s="53"/>
      <c r="Y128" s="54"/>
      <c r="Z128" s="55"/>
      <c r="AA128" s="55"/>
      <c r="AB128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28" s="228"/>
    </row>
    <row r="129" spans="1:40" s="37" customFormat="1" ht="23.25" hidden="1" x14ac:dyDescent="0.35">
      <c r="A129" s="36"/>
      <c r="B129" s="41"/>
      <c r="C129" s="42"/>
      <c r="D129" s="135"/>
      <c r="E129" s="135"/>
      <c r="F129" s="52"/>
      <c r="G129" s="44"/>
      <c r="H129" s="45"/>
      <c r="I129" s="82">
        <f>+Tabla1738691112131416173[[#This Row],[SUB-TOTAL]]+H129</f>
        <v>0</v>
      </c>
      <c r="J129" s="164"/>
      <c r="K129" s="46"/>
      <c r="L129" s="47"/>
      <c r="M129" s="48"/>
      <c r="N129" s="49"/>
      <c r="O129" s="50"/>
      <c r="P129" s="51"/>
      <c r="Q129" s="52"/>
      <c r="R129" s="52"/>
      <c r="S129" s="53"/>
      <c r="T129" s="53"/>
      <c r="U129" s="53"/>
      <c r="V129" s="53"/>
      <c r="W129" s="53"/>
      <c r="X129" s="53"/>
      <c r="Y129" s="54"/>
      <c r="Z129" s="55"/>
      <c r="AA129" s="55"/>
      <c r="AB129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29" s="228"/>
    </row>
    <row r="130" spans="1:40" s="37" customFormat="1" ht="23.25" hidden="1" x14ac:dyDescent="0.35">
      <c r="A130" s="36"/>
      <c r="B130" s="41"/>
      <c r="C130" s="42"/>
      <c r="D130" s="57"/>
      <c r="E130" s="135"/>
      <c r="F130" s="52"/>
      <c r="G130" s="44"/>
      <c r="H130" s="45"/>
      <c r="I130" s="82">
        <f>+Tabla1738691112131416173[[#This Row],[SUB-TOTAL]]+H130</f>
        <v>0</v>
      </c>
      <c r="J130" s="164"/>
      <c r="K130" s="46"/>
      <c r="L130" s="47"/>
      <c r="M130" s="48"/>
      <c r="N130" s="49"/>
      <c r="O130" s="50"/>
      <c r="P130" s="51"/>
      <c r="Q130" s="52"/>
      <c r="R130" s="52"/>
      <c r="S130" s="53"/>
      <c r="T130" s="53"/>
      <c r="U130" s="53"/>
      <c r="V130" s="53"/>
      <c r="W130" s="53"/>
      <c r="X130" s="53"/>
      <c r="Y130" s="54"/>
      <c r="Z130" s="55"/>
      <c r="AA130" s="55"/>
      <c r="AB130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30" s="228"/>
    </row>
    <row r="131" spans="1:40" s="37" customFormat="1" ht="23.25" hidden="1" x14ac:dyDescent="0.35">
      <c r="A131" s="36"/>
      <c r="B131" s="41"/>
      <c r="C131" s="42"/>
      <c r="D131" s="135"/>
      <c r="E131" s="135"/>
      <c r="F131" s="52"/>
      <c r="G131" s="44"/>
      <c r="H131" s="45"/>
      <c r="I131" s="82">
        <f>Tabla1738691112131416173[[#This Row],[SUB-TOTAL]]+Tabla1738691112131416173[[#This Row],[IMPUESTOS]]</f>
        <v>0</v>
      </c>
      <c r="J131" s="164"/>
      <c r="K131" s="46"/>
      <c r="L131" s="47"/>
      <c r="M131" s="48"/>
      <c r="N131" s="49"/>
      <c r="O131" s="50"/>
      <c r="P131" s="51"/>
      <c r="Q131" s="52"/>
      <c r="R131" s="52"/>
      <c r="S131" s="53"/>
      <c r="T131" s="53"/>
      <c r="U131" s="53"/>
      <c r="V131" s="53"/>
      <c r="W131" s="53"/>
      <c r="X131" s="53"/>
      <c r="Y131" s="54"/>
      <c r="Z131" s="55"/>
      <c r="AA131" s="44"/>
      <c r="AB131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31" s="228"/>
    </row>
    <row r="132" spans="1:40" s="162" customFormat="1" ht="23.25" hidden="1" x14ac:dyDescent="0.35">
      <c r="A132" s="151"/>
      <c r="B132" s="41"/>
      <c r="C132" s="42"/>
      <c r="D132" s="135"/>
      <c r="E132" s="135"/>
      <c r="F132" s="52"/>
      <c r="G132" s="44"/>
      <c r="H132" s="45"/>
      <c r="I132" s="82">
        <f>+Tabla1738691112131416173[[#This Row],[SUB-TOTAL]]+H132</f>
        <v>0</v>
      </c>
      <c r="J132" s="164"/>
      <c r="K132" s="46"/>
      <c r="L132" s="47"/>
      <c r="M132" s="48"/>
      <c r="N132" s="49"/>
      <c r="O132" s="50"/>
      <c r="P132" s="51"/>
      <c r="Q132" s="52"/>
      <c r="R132" s="52"/>
      <c r="S132" s="53"/>
      <c r="T132" s="53"/>
      <c r="U132" s="53"/>
      <c r="V132" s="53"/>
      <c r="W132" s="53"/>
      <c r="X132" s="53"/>
      <c r="Y132" s="54"/>
      <c r="Z132" s="55"/>
      <c r="AA132" s="55"/>
      <c r="AB132" s="55">
        <f>+Tabla1738691112131416173[[#This Row],[MONTO RD$ TOTAL]]-Tabla1738691112131416173[[#This Row],[10%]]-Tabla1738691112131416173[[#This Row],[30%]]-Tabla1738691112131416173[[#This Row],[5%]]-Tabla1738691112131416173[[#This Row],[MONTO PAGADO]]-Tabla1738691112131416173[[#This Row],[100%]]</f>
        <v>0</v>
      </c>
      <c r="AC132" s="228"/>
    </row>
    <row r="133" spans="1:40" s="37" customFormat="1" ht="23.25" hidden="1" x14ac:dyDescent="0.35">
      <c r="A133" s="36"/>
      <c r="B133" s="41"/>
      <c r="C133" s="42"/>
      <c r="D133" s="135"/>
      <c r="E133" s="135"/>
      <c r="F133" s="52"/>
      <c r="G133" s="44"/>
      <c r="H133" s="45"/>
      <c r="I133" s="82">
        <f>Tabla1738691112131416173[[#This Row],[SUB-TOTAL]]+Tabla1738691112131416173[[#This Row],[IMPUESTOS]]</f>
        <v>0</v>
      </c>
      <c r="J133" s="164"/>
      <c r="K133" s="46"/>
      <c r="L133" s="47"/>
      <c r="M133" s="48"/>
      <c r="N133" s="49"/>
      <c r="O133" s="50"/>
      <c r="P133" s="51"/>
      <c r="Q133" s="52"/>
      <c r="R133" s="52"/>
      <c r="S133" s="53"/>
      <c r="T133" s="53"/>
      <c r="U133" s="53"/>
      <c r="V133" s="53"/>
      <c r="W133" s="53"/>
      <c r="X133" s="53"/>
      <c r="Y133" s="54"/>
      <c r="Z133" s="55"/>
      <c r="AA133" s="55"/>
      <c r="AB133" s="163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33" s="228"/>
    </row>
    <row r="134" spans="1:40" s="37" customFormat="1" ht="23.25" hidden="1" x14ac:dyDescent="0.35">
      <c r="A134" s="36"/>
      <c r="B134" s="41"/>
      <c r="C134" s="42"/>
      <c r="D134" s="135"/>
      <c r="E134" s="135"/>
      <c r="F134" s="52"/>
      <c r="G134" s="44"/>
      <c r="H134" s="45"/>
      <c r="I134" s="82">
        <f>+Tabla1738691112131416173[[#This Row],[SUB-TOTAL]]+H134</f>
        <v>0</v>
      </c>
      <c r="J134" s="164"/>
      <c r="K134" s="46"/>
      <c r="L134" s="47"/>
      <c r="M134" s="48"/>
      <c r="N134" s="49"/>
      <c r="O134" s="50"/>
      <c r="P134" s="51"/>
      <c r="Q134" s="52"/>
      <c r="R134" s="52"/>
      <c r="S134" s="53"/>
      <c r="T134" s="53"/>
      <c r="U134" s="53"/>
      <c r="V134" s="53"/>
      <c r="W134" s="53"/>
      <c r="X134" s="53"/>
      <c r="Y134" s="54"/>
      <c r="Z134" s="55"/>
      <c r="AA134" s="55"/>
      <c r="AB134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34" s="228"/>
    </row>
    <row r="135" spans="1:40" s="37" customFormat="1" ht="23.25" hidden="1" x14ac:dyDescent="0.35">
      <c r="A135" s="36"/>
      <c r="B135" s="41"/>
      <c r="C135" s="42"/>
      <c r="D135" s="135"/>
      <c r="E135" s="135"/>
      <c r="F135" s="52"/>
      <c r="G135" s="44"/>
      <c r="H135" s="45"/>
      <c r="I135" s="82">
        <f>+Tabla1738691112131416173[[#This Row],[SUB-TOTAL]]+H135</f>
        <v>0</v>
      </c>
      <c r="J135" s="164"/>
      <c r="K135" s="46"/>
      <c r="L135" s="47"/>
      <c r="M135" s="48"/>
      <c r="N135" s="49"/>
      <c r="O135" s="50"/>
      <c r="P135" s="51"/>
      <c r="Q135" s="52"/>
      <c r="R135" s="52"/>
      <c r="S135" s="53"/>
      <c r="T135" s="53"/>
      <c r="U135" s="53"/>
      <c r="V135" s="53"/>
      <c r="W135" s="53"/>
      <c r="X135" s="53"/>
      <c r="Y135" s="54"/>
      <c r="Z135" s="55"/>
      <c r="AA135" s="55"/>
      <c r="AB135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35" s="228"/>
    </row>
    <row r="136" spans="1:40" s="37" customFormat="1" ht="23.25" hidden="1" x14ac:dyDescent="0.35">
      <c r="A136" s="36"/>
      <c r="B136" s="41"/>
      <c r="C136" s="42"/>
      <c r="D136" s="135"/>
      <c r="E136" s="135"/>
      <c r="F136" s="52"/>
      <c r="G136" s="44"/>
      <c r="H136" s="45"/>
      <c r="I136" s="82">
        <f>Tabla1738691112131416173[[#This Row],[SUB-TOTAL]]+Tabla1738691112131416173[[#This Row],[IMPUESTOS]]</f>
        <v>0</v>
      </c>
      <c r="J136" s="164"/>
      <c r="K136" s="46"/>
      <c r="L136" s="47"/>
      <c r="M136" s="48"/>
      <c r="N136" s="49"/>
      <c r="O136" s="50"/>
      <c r="P136" s="51"/>
      <c r="Q136" s="52"/>
      <c r="R136" s="52"/>
      <c r="S136" s="53"/>
      <c r="T136" s="53"/>
      <c r="U136" s="53"/>
      <c r="V136" s="53"/>
      <c r="W136" s="53"/>
      <c r="X136" s="53"/>
      <c r="Y136" s="54"/>
      <c r="Z136" s="55"/>
      <c r="AA136" s="55"/>
      <c r="AB136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36" s="228"/>
    </row>
    <row r="137" spans="1:40" s="37" customFormat="1" ht="23.25" hidden="1" x14ac:dyDescent="0.35">
      <c r="A137" s="36"/>
      <c r="B137" s="56"/>
      <c r="C137" s="42"/>
      <c r="D137" s="135"/>
      <c r="E137" s="135"/>
      <c r="F137" s="52"/>
      <c r="G137" s="44"/>
      <c r="H137" s="45"/>
      <c r="I137" s="82">
        <f>+Tabla1738691112131416173[[#This Row],[SUB-TOTAL]]+H137</f>
        <v>0</v>
      </c>
      <c r="J137" s="164"/>
      <c r="K137" s="46"/>
      <c r="L137" s="47"/>
      <c r="M137" s="48"/>
      <c r="N137" s="49"/>
      <c r="O137" s="50"/>
      <c r="P137" s="51"/>
      <c r="Q137" s="52"/>
      <c r="R137" s="52"/>
      <c r="S137" s="53"/>
      <c r="T137" s="53"/>
      <c r="U137" s="53"/>
      <c r="V137" s="53"/>
      <c r="W137" s="53"/>
      <c r="X137" s="53"/>
      <c r="Y137" s="54"/>
      <c r="Z137" s="55"/>
      <c r="AA137" s="55"/>
      <c r="AB137" s="55">
        <f>+Tabla1738691112131416173[[#This Row],[MONTO RD$ TOTAL]]-Tabla1738691112131416173[[#This Row],[10%]]-Tabla1738691112131416173[[#This Row],[30%]]-Tabla1738691112131416173[[#This Row],[5%]]-Tabla1738691112131416173[[#This Row],[MONTO PAGADO]]-Tabla1738691112131416173[[#This Row],[100%]]</f>
        <v>0</v>
      </c>
      <c r="AC137" s="228"/>
    </row>
    <row r="138" spans="1:40" s="162" customFormat="1" ht="29.25" hidden="1" customHeight="1" x14ac:dyDescent="0.35">
      <c r="A138" s="36"/>
      <c r="B138" s="41"/>
      <c r="C138" s="42"/>
      <c r="D138" s="135"/>
      <c r="E138" s="135"/>
      <c r="F138" s="52"/>
      <c r="G138" s="44"/>
      <c r="H138" s="45"/>
      <c r="I138" s="82">
        <f>Tabla1738691112131416173[[#This Row],[SUB-TOTAL]]+Tabla1738691112131416173[[#This Row],[IMPUESTOS]]</f>
        <v>0</v>
      </c>
      <c r="J138" s="164"/>
      <c r="K138" s="46"/>
      <c r="L138" s="47"/>
      <c r="M138" s="48"/>
      <c r="N138" s="49"/>
      <c r="O138" s="50"/>
      <c r="P138" s="51"/>
      <c r="Q138" s="52"/>
      <c r="R138" s="52"/>
      <c r="S138" s="53"/>
      <c r="T138" s="53"/>
      <c r="U138" s="53"/>
      <c r="V138" s="53"/>
      <c r="W138" s="53"/>
      <c r="X138" s="53"/>
      <c r="Y138" s="54"/>
      <c r="Z138" s="55"/>
      <c r="AA138" s="44"/>
      <c r="AB138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38" s="228"/>
      <c r="AF138" s="37"/>
    </row>
    <row r="139" spans="1:40" s="255" customFormat="1" ht="23.25" hidden="1" x14ac:dyDescent="0.35">
      <c r="A139" s="254"/>
      <c r="B139" s="41"/>
      <c r="C139" s="42"/>
      <c r="D139" s="135"/>
      <c r="E139" s="135"/>
      <c r="F139" s="52"/>
      <c r="G139" s="72"/>
      <c r="H139" s="73"/>
      <c r="I139" s="82">
        <f>+Tabla1738691112131416173[[#This Row],[SUB-TOTAL]]+H139</f>
        <v>0</v>
      </c>
      <c r="J139" s="74"/>
      <c r="K139" s="75"/>
      <c r="L139" s="47"/>
      <c r="M139" s="48"/>
      <c r="N139" s="49"/>
      <c r="O139" s="50"/>
      <c r="P139" s="51"/>
      <c r="Q139" s="52"/>
      <c r="R139" s="52"/>
      <c r="S139" s="76"/>
      <c r="T139" s="76"/>
      <c r="U139" s="76"/>
      <c r="V139" s="76"/>
      <c r="W139" s="76"/>
      <c r="X139" s="76"/>
      <c r="Y139" s="77"/>
      <c r="Z139" s="78"/>
      <c r="AA139" s="78"/>
      <c r="AB139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39" s="228"/>
      <c r="AD139" s="162"/>
      <c r="AE139" s="162"/>
      <c r="AF139" s="162"/>
      <c r="AG139" s="162"/>
      <c r="AH139" s="162"/>
      <c r="AI139" s="162"/>
      <c r="AJ139" s="162"/>
      <c r="AK139" s="162"/>
      <c r="AL139" s="162"/>
      <c r="AM139" s="162"/>
      <c r="AN139" s="162"/>
    </row>
    <row r="140" spans="1:40" s="255" customFormat="1" ht="23.25" hidden="1" x14ac:dyDescent="0.35">
      <c r="A140" s="36"/>
      <c r="B140" s="41"/>
      <c r="C140" s="42"/>
      <c r="D140" s="135"/>
      <c r="E140" s="135"/>
      <c r="F140" s="52"/>
      <c r="G140" s="44"/>
      <c r="H140" s="45"/>
      <c r="I140" s="82">
        <f>Tabla1738691112131416173[[#This Row],[SUB-TOTAL]]+Tabla1738691112131416173[[#This Row],[IMPUESTOS]]</f>
        <v>0</v>
      </c>
      <c r="J140" s="164"/>
      <c r="K140" s="46"/>
      <c r="L140" s="47"/>
      <c r="M140" s="48"/>
      <c r="N140" s="49"/>
      <c r="O140" s="50"/>
      <c r="P140" s="51"/>
      <c r="Q140" s="52"/>
      <c r="R140" s="52"/>
      <c r="S140" s="53"/>
      <c r="T140" s="53"/>
      <c r="U140" s="53"/>
      <c r="V140" s="53"/>
      <c r="W140" s="53"/>
      <c r="X140" s="53"/>
      <c r="Y140" s="54"/>
      <c r="Z140" s="55"/>
      <c r="AA140" s="44"/>
      <c r="AB140" s="55">
        <f>+Tabla1738691112131416173[[#This Row],[MONTO RD$ TOTAL]]-Tabla1738691112131416173[[#This Row],[10%]]-Tabla1738691112131416173[[#This Row],[30%]]-Tabla1738691112131416173[[#This Row],[5%]]-Tabla1738691112131416173[[#This Row],[MONTO PAGADO]]-Tabla1738691112131416173[[#This Row],[100%]]</f>
        <v>0</v>
      </c>
      <c r="AC140" s="228"/>
      <c r="AD140" s="162"/>
      <c r="AE140" s="162"/>
      <c r="AF140" s="162"/>
      <c r="AG140" s="162"/>
      <c r="AH140" s="162"/>
      <c r="AI140" s="162"/>
      <c r="AJ140" s="162"/>
      <c r="AK140" s="162"/>
      <c r="AL140" s="162"/>
      <c r="AM140" s="162"/>
      <c r="AN140" s="162"/>
    </row>
    <row r="141" spans="1:40" s="162" customFormat="1" ht="23.25" hidden="1" x14ac:dyDescent="0.35">
      <c r="A141" s="151"/>
      <c r="B141" s="41"/>
      <c r="C141" s="42"/>
      <c r="D141" s="135"/>
      <c r="E141" s="135"/>
      <c r="F141" s="52"/>
      <c r="G141" s="44"/>
      <c r="H141" s="45"/>
      <c r="I141" s="82">
        <f>+Tabla1738691112131416173[[#This Row],[SUB-TOTAL]]+H141</f>
        <v>0</v>
      </c>
      <c r="J141" s="164"/>
      <c r="K141" s="46"/>
      <c r="L141" s="47"/>
      <c r="M141" s="48"/>
      <c r="N141" s="49"/>
      <c r="O141" s="50"/>
      <c r="P141" s="51"/>
      <c r="Q141" s="52"/>
      <c r="R141" s="52"/>
      <c r="S141" s="53"/>
      <c r="T141" s="53"/>
      <c r="U141" s="53"/>
      <c r="V141" s="53"/>
      <c r="W141" s="53"/>
      <c r="X141" s="53"/>
      <c r="Y141" s="54"/>
      <c r="Z141" s="55"/>
      <c r="AA141" s="55"/>
      <c r="AB141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41" s="228"/>
    </row>
    <row r="142" spans="1:40" s="255" customFormat="1" ht="23.25" hidden="1" x14ac:dyDescent="0.35">
      <c r="A142" s="254"/>
      <c r="B142" s="56"/>
      <c r="C142" s="42"/>
      <c r="D142" s="135"/>
      <c r="E142" s="135"/>
      <c r="F142" s="52"/>
      <c r="G142" s="44"/>
      <c r="H142" s="45"/>
      <c r="I142" s="82">
        <f>+Tabla1738691112131416173[[#This Row],[SUB-TOTAL]]+H142</f>
        <v>0</v>
      </c>
      <c r="J142" s="164"/>
      <c r="K142" s="46"/>
      <c r="L142" s="47"/>
      <c r="M142" s="48"/>
      <c r="N142" s="49"/>
      <c r="O142" s="50"/>
      <c r="P142" s="51"/>
      <c r="Q142" s="52"/>
      <c r="R142" s="52"/>
      <c r="S142" s="53"/>
      <c r="T142" s="53"/>
      <c r="U142" s="53"/>
      <c r="V142" s="53"/>
      <c r="W142" s="53"/>
      <c r="X142" s="53"/>
      <c r="Y142" s="54"/>
      <c r="Z142" s="55"/>
      <c r="AA142" s="55"/>
      <c r="AB142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42" s="228"/>
      <c r="AD142" s="162"/>
      <c r="AE142" s="162"/>
      <c r="AF142" s="162"/>
      <c r="AG142" s="162"/>
      <c r="AH142" s="162"/>
      <c r="AI142" s="162"/>
      <c r="AJ142" s="162"/>
      <c r="AK142" s="162"/>
      <c r="AL142" s="162"/>
      <c r="AM142" s="162"/>
      <c r="AN142" s="162"/>
    </row>
    <row r="143" spans="1:40" s="162" customFormat="1" ht="23.25" hidden="1" x14ac:dyDescent="0.35">
      <c r="A143" s="36"/>
      <c r="B143" s="41"/>
      <c r="C143" s="42"/>
      <c r="D143" s="135"/>
      <c r="E143" s="135"/>
      <c r="F143" s="52"/>
      <c r="G143" s="44"/>
      <c r="H143" s="45"/>
      <c r="I143" s="82">
        <f>Tabla1738691112131416173[[#This Row],[SUB-TOTAL]]+Tabla1738691112131416173[[#This Row],[IMPUESTOS]]</f>
        <v>0</v>
      </c>
      <c r="J143" s="164"/>
      <c r="K143" s="46"/>
      <c r="L143" s="47"/>
      <c r="M143" s="48"/>
      <c r="N143" s="136"/>
      <c r="O143" s="137"/>
      <c r="P143" s="138"/>
      <c r="Q143" s="139"/>
      <c r="R143" s="139"/>
      <c r="S143" s="53"/>
      <c r="T143" s="53"/>
      <c r="U143" s="53"/>
      <c r="V143" s="53"/>
      <c r="W143" s="53"/>
      <c r="X143" s="53"/>
      <c r="Y143" s="54"/>
      <c r="Z143" s="55"/>
      <c r="AA143" s="55"/>
      <c r="AB143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43" s="228"/>
    </row>
    <row r="144" spans="1:40" s="250" customFormat="1" ht="23.25" hidden="1" x14ac:dyDescent="0.35">
      <c r="A144" s="4"/>
      <c r="B144" s="41"/>
      <c r="C144" s="42"/>
      <c r="D144" s="135"/>
      <c r="E144" s="135"/>
      <c r="F144" s="52"/>
      <c r="G144" s="44"/>
      <c r="H144" s="45"/>
      <c r="I144" s="82">
        <f>+Tabla1738691112131416173[[#This Row],[SUB-TOTAL]]+H144</f>
        <v>0</v>
      </c>
      <c r="J144" s="164"/>
      <c r="K144" s="46"/>
      <c r="L144" s="47"/>
      <c r="M144" s="48"/>
      <c r="N144" s="49"/>
      <c r="O144" s="50"/>
      <c r="P144" s="51"/>
      <c r="Q144" s="52"/>
      <c r="R144" s="52"/>
      <c r="S144" s="53"/>
      <c r="T144" s="53"/>
      <c r="U144" s="53"/>
      <c r="V144" s="53"/>
      <c r="W144" s="53"/>
      <c r="X144" s="53"/>
      <c r="Y144" s="54"/>
      <c r="Z144" s="55"/>
      <c r="AA144" s="55"/>
      <c r="AB144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44" s="228"/>
      <c r="AD144" s="267"/>
      <c r="AE144" s="267"/>
      <c r="AF144" s="267"/>
      <c r="AG144" s="267"/>
      <c r="AH144" s="267"/>
      <c r="AI144" s="267"/>
      <c r="AJ144" s="267"/>
      <c r="AK144" s="267"/>
      <c r="AL144" s="267"/>
      <c r="AM144" s="267"/>
      <c r="AN144" s="267"/>
    </row>
    <row r="145" spans="1:40" s="250" customFormat="1" ht="23.25" hidden="1" x14ac:dyDescent="0.35">
      <c r="A145" s="4"/>
      <c r="B145" s="41"/>
      <c r="C145" s="42"/>
      <c r="D145" s="135"/>
      <c r="E145" s="135"/>
      <c r="F145" s="52"/>
      <c r="G145" s="44"/>
      <c r="H145" s="45"/>
      <c r="I145" s="82">
        <f>+Tabla1738691112131416173[[#This Row],[SUB-TOTAL]]+H145</f>
        <v>0</v>
      </c>
      <c r="J145" s="164"/>
      <c r="K145" s="46"/>
      <c r="L145" s="47"/>
      <c r="M145" s="48"/>
      <c r="N145" s="49"/>
      <c r="O145" s="50"/>
      <c r="P145" s="51"/>
      <c r="Q145" s="52"/>
      <c r="R145" s="52"/>
      <c r="S145" s="53"/>
      <c r="T145" s="53"/>
      <c r="U145" s="53"/>
      <c r="V145" s="53"/>
      <c r="W145" s="53"/>
      <c r="X145" s="53"/>
      <c r="Y145" s="54"/>
      <c r="Z145" s="55"/>
      <c r="AA145" s="55"/>
      <c r="AB145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45" s="228"/>
      <c r="AD145" s="267"/>
      <c r="AE145" s="267"/>
      <c r="AF145" s="267"/>
      <c r="AG145" s="267"/>
      <c r="AH145" s="267"/>
      <c r="AI145" s="267"/>
      <c r="AJ145" s="267"/>
      <c r="AK145" s="267"/>
      <c r="AL145" s="267"/>
      <c r="AM145" s="267"/>
      <c r="AN145" s="267"/>
    </row>
    <row r="146" spans="1:40" s="267" customFormat="1" ht="23.25" hidden="1" x14ac:dyDescent="0.35">
      <c r="A146" s="249"/>
      <c r="B146" s="41"/>
      <c r="C146" s="42"/>
      <c r="D146" s="135"/>
      <c r="E146" s="135"/>
      <c r="F146" s="52"/>
      <c r="G146" s="44"/>
      <c r="H146" s="45"/>
      <c r="I146" s="82">
        <f>+Tabla1738691112131416173[[#This Row],[SUB-TOTAL]]+H146</f>
        <v>0</v>
      </c>
      <c r="J146" s="164"/>
      <c r="K146" s="46"/>
      <c r="L146" s="47"/>
      <c r="M146" s="48"/>
      <c r="N146" s="49"/>
      <c r="O146" s="50"/>
      <c r="P146" s="51"/>
      <c r="Q146" s="52"/>
      <c r="R146" s="52"/>
      <c r="S146" s="53"/>
      <c r="T146" s="53"/>
      <c r="U146" s="53"/>
      <c r="V146" s="53"/>
      <c r="W146" s="53"/>
      <c r="X146" s="53"/>
      <c r="Y146" s="54"/>
      <c r="Z146" s="55"/>
      <c r="AA146" s="55"/>
      <c r="AB146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46" s="228"/>
    </row>
    <row r="147" spans="1:40" s="250" customFormat="1" ht="23.25" hidden="1" x14ac:dyDescent="0.35">
      <c r="A147" s="4"/>
      <c r="B147" s="41"/>
      <c r="C147" s="42"/>
      <c r="D147" s="135"/>
      <c r="E147" s="135"/>
      <c r="F147" s="52"/>
      <c r="G147" s="44"/>
      <c r="H147" s="45"/>
      <c r="I147" s="82">
        <f>+Tabla1738691112131416173[[#This Row],[SUB-TOTAL]]+H147</f>
        <v>0</v>
      </c>
      <c r="J147" s="164"/>
      <c r="K147" s="46"/>
      <c r="L147" s="47"/>
      <c r="M147" s="48"/>
      <c r="N147" s="49"/>
      <c r="O147" s="50"/>
      <c r="P147" s="51"/>
      <c r="Q147" s="52"/>
      <c r="R147" s="52"/>
      <c r="S147" s="53"/>
      <c r="T147" s="53"/>
      <c r="U147" s="53"/>
      <c r="V147" s="53"/>
      <c r="W147" s="53"/>
      <c r="X147" s="53"/>
      <c r="Y147" s="54"/>
      <c r="Z147" s="55"/>
      <c r="AA147" s="55"/>
      <c r="AB147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47" s="228"/>
      <c r="AD147" s="267"/>
      <c r="AE147" s="267"/>
      <c r="AF147" s="267"/>
      <c r="AG147" s="267"/>
      <c r="AH147" s="267"/>
      <c r="AI147" s="267"/>
      <c r="AJ147" s="267"/>
      <c r="AK147" s="267"/>
      <c r="AL147" s="267"/>
      <c r="AM147" s="267"/>
      <c r="AN147" s="267"/>
    </row>
    <row r="148" spans="1:40" ht="23.25" hidden="1" x14ac:dyDescent="0.35">
      <c r="A148" s="4"/>
      <c r="B148" s="41"/>
      <c r="C148" s="42"/>
      <c r="D148" s="135"/>
      <c r="E148" s="135"/>
      <c r="F148" s="52"/>
      <c r="G148" s="44"/>
      <c r="H148" s="45"/>
      <c r="I148" s="82">
        <f>+Tabla1738691112131416173[[#This Row],[SUB-TOTAL]]+H148</f>
        <v>0</v>
      </c>
      <c r="J148" s="164"/>
      <c r="K148" s="46"/>
      <c r="L148" s="47"/>
      <c r="M148" s="48"/>
      <c r="N148" s="49"/>
      <c r="O148" s="50"/>
      <c r="P148" s="51"/>
      <c r="Q148" s="52"/>
      <c r="R148" s="52"/>
      <c r="S148" s="53"/>
      <c r="T148" s="53"/>
      <c r="U148" s="53"/>
      <c r="V148" s="53"/>
      <c r="W148" s="53"/>
      <c r="X148" s="53"/>
      <c r="Y148" s="54"/>
      <c r="Z148" s="55"/>
      <c r="AA148" s="55"/>
      <c r="AB148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48" s="228"/>
      <c r="AD148" s="267"/>
      <c r="AE148" s="267"/>
      <c r="AF148" s="267"/>
      <c r="AG148" s="267"/>
      <c r="AH148" s="267"/>
      <c r="AI148" s="267"/>
      <c r="AJ148" s="267"/>
      <c r="AK148" s="267"/>
      <c r="AL148" s="267"/>
      <c r="AM148" s="267"/>
      <c r="AN148" s="267"/>
    </row>
    <row r="149" spans="1:40" s="250" customFormat="1" ht="23.25" hidden="1" x14ac:dyDescent="0.35">
      <c r="A149" s="249"/>
      <c r="B149" s="41"/>
      <c r="C149" s="42"/>
      <c r="D149" s="135"/>
      <c r="E149" s="135"/>
      <c r="F149" s="52"/>
      <c r="G149" s="44"/>
      <c r="H149" s="45"/>
      <c r="I149" s="82">
        <f>+Tabla1738691112131416173[[#This Row],[SUB-TOTAL]]+H149</f>
        <v>0</v>
      </c>
      <c r="J149" s="164"/>
      <c r="K149" s="46"/>
      <c r="L149" s="47"/>
      <c r="M149" s="48"/>
      <c r="N149" s="49"/>
      <c r="O149" s="50"/>
      <c r="P149" s="51"/>
      <c r="Q149" s="52"/>
      <c r="R149" s="52"/>
      <c r="S149" s="53"/>
      <c r="T149" s="53"/>
      <c r="U149" s="53"/>
      <c r="V149" s="53"/>
      <c r="W149" s="53"/>
      <c r="X149" s="53"/>
      <c r="Y149" s="54"/>
      <c r="Z149" s="55"/>
      <c r="AA149" s="55"/>
      <c r="AB149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49" s="228"/>
      <c r="AD149" s="267"/>
      <c r="AE149" s="267"/>
      <c r="AF149" s="267"/>
      <c r="AG149" s="267"/>
      <c r="AH149" s="267"/>
      <c r="AI149" s="267"/>
      <c r="AJ149" s="267"/>
      <c r="AK149" s="267"/>
      <c r="AL149" s="267"/>
      <c r="AM149" s="267"/>
      <c r="AN149" s="267"/>
    </row>
    <row r="150" spans="1:40" s="267" customFormat="1" ht="23.25" hidden="1" x14ac:dyDescent="0.35">
      <c r="A150" s="249"/>
      <c r="B150" s="41"/>
      <c r="C150" s="42"/>
      <c r="D150" s="135"/>
      <c r="E150" s="135"/>
      <c r="F150" s="52"/>
      <c r="G150" s="44"/>
      <c r="H150" s="45"/>
      <c r="I150" s="82">
        <f>Tabla1738691112131416173[[#This Row],[SUB-TOTAL]]+Tabla1738691112131416173[[#This Row],[IMPUESTOS]]</f>
        <v>0</v>
      </c>
      <c r="J150" s="164"/>
      <c r="K150" s="46"/>
      <c r="L150" s="47"/>
      <c r="M150" s="48"/>
      <c r="N150" s="49"/>
      <c r="O150" s="50"/>
      <c r="P150" s="51"/>
      <c r="Q150" s="52"/>
      <c r="R150" s="52"/>
      <c r="S150" s="53"/>
      <c r="T150" s="53"/>
      <c r="U150" s="53"/>
      <c r="V150" s="53"/>
      <c r="W150" s="53"/>
      <c r="X150" s="53"/>
      <c r="Y150" s="54"/>
      <c r="Z150" s="55"/>
      <c r="AA150" s="44"/>
      <c r="AB150" s="55">
        <f>+Tabla1738691112131416173[[#This Row],[MONTO RD$ TOTAL]]-Tabla1738691112131416173[[#This Row],[10%]]-Tabla1738691112131416173[[#This Row],[30%]]-Tabla1738691112131416173[[#This Row],[5%]]-Tabla1738691112131416173[[#This Row],[MONTO PAGADO]]-Tabla1738691112131416173[[#This Row],[NOTA CR./DCTO/ABONO]]</f>
        <v>0</v>
      </c>
      <c r="AC150" s="228"/>
    </row>
    <row r="151" spans="1:40" ht="23.25" hidden="1" x14ac:dyDescent="0.35">
      <c r="A151" s="4"/>
      <c r="B151" s="41"/>
      <c r="C151" s="42"/>
      <c r="D151" s="135"/>
      <c r="E151" s="135"/>
      <c r="F151" s="52"/>
      <c r="G151" s="44"/>
      <c r="H151" s="45"/>
      <c r="I151" s="82">
        <f>+Tabla1738691112131416173[[#This Row],[SUB-TOTAL]]+H151</f>
        <v>0</v>
      </c>
      <c r="J151" s="164"/>
      <c r="K151" s="46"/>
      <c r="L151" s="47"/>
      <c r="M151" s="48"/>
      <c r="N151" s="49"/>
      <c r="O151" s="50"/>
      <c r="P151" s="51"/>
      <c r="Q151" s="52"/>
      <c r="R151" s="52"/>
      <c r="S151" s="53"/>
      <c r="T151" s="53"/>
      <c r="U151" s="53"/>
      <c r="V151" s="53"/>
      <c r="W151" s="53"/>
      <c r="X151" s="53"/>
      <c r="Y151" s="54"/>
      <c r="Z151" s="55"/>
      <c r="AA151" s="55"/>
      <c r="AB151" s="55">
        <f>+Tabla1738691112131416173[[#This Row],[MONTO RD$ TOTAL]]-Tabla1738691112131416173[[#This Row],[10%]]-Tabla1738691112131416173[[#This Row],[30%]]-Tabla1738691112131416173[[#This Row],[5%]]-Tabla1738691112131416173[[#This Row],[MONTO PAGADO]]-Tabla1738691112131416173[[#This Row],[100%]]</f>
        <v>0</v>
      </c>
      <c r="AC151" s="228"/>
      <c r="AD151" s="267"/>
      <c r="AE151" s="267"/>
      <c r="AF151" s="267"/>
      <c r="AG151" s="267"/>
      <c r="AH151" s="267"/>
      <c r="AI151" s="267"/>
      <c r="AJ151" s="267"/>
      <c r="AK151" s="267"/>
      <c r="AL151" s="267"/>
      <c r="AM151" s="267"/>
      <c r="AN151" s="267"/>
    </row>
    <row r="152" spans="1:40" ht="23.25" hidden="1" x14ac:dyDescent="0.35">
      <c r="A152" s="4"/>
      <c r="B152" s="41"/>
      <c r="C152" s="42"/>
      <c r="D152" s="135"/>
      <c r="E152" s="135"/>
      <c r="F152" s="52"/>
      <c r="G152" s="44"/>
      <c r="H152" s="45"/>
      <c r="I152" s="82">
        <f>+Tabla1738691112131416173[[#This Row],[SUB-TOTAL]]+H152</f>
        <v>0</v>
      </c>
      <c r="J152" s="164"/>
      <c r="K152" s="46"/>
      <c r="L152" s="47"/>
      <c r="M152" s="48"/>
      <c r="N152" s="49"/>
      <c r="O152" s="50"/>
      <c r="P152" s="51"/>
      <c r="Q152" s="52"/>
      <c r="R152" s="52"/>
      <c r="S152" s="53"/>
      <c r="T152" s="53"/>
      <c r="U152" s="53"/>
      <c r="V152" s="53"/>
      <c r="W152" s="53"/>
      <c r="X152" s="53"/>
      <c r="Y152" s="54"/>
      <c r="Z152" s="55"/>
      <c r="AA152" s="55"/>
      <c r="AB152" s="55">
        <f>+Tabla1738691112131416173[[#This Row],[MONTO RD$ TOTAL]]-Tabla1738691112131416173[[#This Row],[10%]]-Tabla1738691112131416173[[#This Row],[30%]]-Tabla1738691112131416173[[#This Row],[5%]]-Tabla1738691112131416173[[#This Row],[MONTO PAGADO]]-Tabla1738691112131416173[[#This Row],[100%]]</f>
        <v>0</v>
      </c>
      <c r="AC152" s="228"/>
      <c r="AD152" s="267"/>
      <c r="AE152" s="267"/>
      <c r="AF152" s="267"/>
      <c r="AG152" s="267"/>
      <c r="AH152" s="267"/>
      <c r="AI152" s="267"/>
      <c r="AJ152" s="267"/>
      <c r="AK152" s="267"/>
      <c r="AL152" s="267"/>
      <c r="AM152" s="267"/>
      <c r="AN152" s="267"/>
    </row>
    <row r="153" spans="1:40" s="251" customFormat="1" ht="23.25" hidden="1" x14ac:dyDescent="0.35">
      <c r="A153" s="249"/>
      <c r="B153" s="41"/>
      <c r="C153" s="42"/>
      <c r="D153" s="135"/>
      <c r="E153" s="135"/>
      <c r="F153" s="52"/>
      <c r="G153" s="44"/>
      <c r="H153" s="45"/>
      <c r="I153" s="82">
        <f>+Tabla1738691112131416173[[#This Row],[SUB-TOTAL]]+H153</f>
        <v>0</v>
      </c>
      <c r="J153" s="164"/>
      <c r="K153" s="46"/>
      <c r="L153" s="47"/>
      <c r="M153" s="48"/>
      <c r="N153" s="49"/>
      <c r="O153" s="50"/>
      <c r="P153" s="51"/>
      <c r="Q153" s="52"/>
      <c r="R153" s="52"/>
      <c r="S153" s="53"/>
      <c r="T153" s="53"/>
      <c r="U153" s="53"/>
      <c r="V153" s="53"/>
      <c r="W153" s="53"/>
      <c r="X153" s="53"/>
      <c r="Y153" s="54"/>
      <c r="Z153" s="55"/>
      <c r="AA153" s="55"/>
      <c r="AB153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53" s="228"/>
      <c r="AD153" s="269"/>
      <c r="AE153" s="269"/>
      <c r="AF153" s="269"/>
      <c r="AG153" s="269"/>
      <c r="AH153" s="269"/>
      <c r="AI153" s="269"/>
      <c r="AJ153" s="269"/>
      <c r="AK153" s="269"/>
      <c r="AL153" s="269"/>
      <c r="AM153" s="269"/>
      <c r="AN153" s="269"/>
    </row>
    <row r="154" spans="1:40" s="250" customFormat="1" ht="23.25" hidden="1" x14ac:dyDescent="0.35">
      <c r="A154" s="4"/>
      <c r="B154" s="41"/>
      <c r="C154" s="42"/>
      <c r="D154" s="135"/>
      <c r="E154" s="135"/>
      <c r="F154" s="52"/>
      <c r="G154" s="152"/>
      <c r="H154" s="153"/>
      <c r="I154" s="82">
        <f>+Tabla1738691112131416173[[#This Row],[SUB-TOTAL]]+H154</f>
        <v>0</v>
      </c>
      <c r="J154" s="154"/>
      <c r="K154" s="155"/>
      <c r="L154" s="47"/>
      <c r="M154" s="156"/>
      <c r="N154" s="157"/>
      <c r="O154" s="158"/>
      <c r="P154" s="51"/>
      <c r="Q154" s="159"/>
      <c r="R154" s="159"/>
      <c r="S154" s="160"/>
      <c r="T154" s="160"/>
      <c r="U154" s="160"/>
      <c r="V154" s="160"/>
      <c r="W154" s="160"/>
      <c r="X154" s="160"/>
      <c r="Y154" s="161"/>
      <c r="Z154" s="65"/>
      <c r="AA154" s="279"/>
      <c r="AB154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54" s="228"/>
      <c r="AD154" s="267"/>
      <c r="AE154" s="267"/>
      <c r="AF154" s="267"/>
      <c r="AG154" s="267"/>
      <c r="AH154" s="267"/>
      <c r="AI154" s="267"/>
      <c r="AJ154" s="267"/>
      <c r="AK154" s="267"/>
      <c r="AL154" s="267"/>
      <c r="AM154" s="267"/>
      <c r="AN154" s="267"/>
    </row>
    <row r="155" spans="1:40" s="250" customFormat="1" ht="23.25" hidden="1" x14ac:dyDescent="0.35">
      <c r="A155" s="4"/>
      <c r="B155" s="41"/>
      <c r="C155" s="42"/>
      <c r="D155" s="135"/>
      <c r="E155" s="135"/>
      <c r="F155" s="52"/>
      <c r="G155" s="152"/>
      <c r="H155" s="153"/>
      <c r="I155" s="82">
        <f>+Tabla1738691112131416173[[#This Row],[SUB-TOTAL]]+H155</f>
        <v>0</v>
      </c>
      <c r="J155" s="164"/>
      <c r="K155" s="46"/>
      <c r="L155" s="47"/>
      <c r="M155" s="156"/>
      <c r="N155" s="157"/>
      <c r="O155" s="158"/>
      <c r="P155" s="51"/>
      <c r="Q155" s="159"/>
      <c r="R155" s="159"/>
      <c r="S155" s="160"/>
      <c r="T155" s="160"/>
      <c r="U155" s="160"/>
      <c r="V155" s="160"/>
      <c r="W155" s="161"/>
      <c r="X155" s="65"/>
      <c r="Y155" s="65"/>
      <c r="Z155" s="55"/>
      <c r="AA155" s="106"/>
      <c r="AB155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55" s="228"/>
      <c r="AD155" s="267"/>
      <c r="AE155" s="267"/>
      <c r="AF155" s="267"/>
      <c r="AG155" s="267"/>
      <c r="AH155" s="267"/>
      <c r="AI155" s="267"/>
      <c r="AJ155" s="267"/>
      <c r="AK155" s="267"/>
      <c r="AL155" s="267"/>
      <c r="AM155" s="267"/>
      <c r="AN155" s="267"/>
    </row>
    <row r="156" spans="1:40" s="250" customFormat="1" ht="23.25" hidden="1" x14ac:dyDescent="0.35">
      <c r="A156" s="4"/>
      <c r="B156" s="41"/>
      <c r="C156" s="233"/>
      <c r="D156" s="135"/>
      <c r="E156" s="135"/>
      <c r="F156" s="52"/>
      <c r="G156" s="44"/>
      <c r="H156" s="45"/>
      <c r="I156" s="82">
        <f>Tabla1738691112131416173[[#This Row],[SUB-TOTAL]]+Tabla1738691112131416173[[#This Row],[IMPUESTOS]]</f>
        <v>0</v>
      </c>
      <c r="J156" s="164"/>
      <c r="K156" s="46"/>
      <c r="L156" s="47"/>
      <c r="M156" s="48"/>
      <c r="N156" s="49"/>
      <c r="O156" s="50"/>
      <c r="P156" s="51"/>
      <c r="Q156" s="52"/>
      <c r="R156" s="52"/>
      <c r="S156" s="53"/>
      <c r="T156" s="53"/>
      <c r="U156" s="53"/>
      <c r="V156" s="53"/>
      <c r="W156" s="53"/>
      <c r="X156" s="53"/>
      <c r="Y156" s="54"/>
      <c r="Z156" s="55"/>
      <c r="AA156" s="106"/>
      <c r="AB156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56" s="228"/>
      <c r="AD156" s="267"/>
      <c r="AE156" s="267"/>
      <c r="AF156" s="267"/>
      <c r="AG156" s="267"/>
      <c r="AH156" s="267"/>
      <c r="AI156" s="267"/>
      <c r="AJ156" s="267"/>
      <c r="AK156" s="267"/>
      <c r="AL156" s="267"/>
      <c r="AM156" s="267"/>
      <c r="AN156" s="267"/>
    </row>
    <row r="157" spans="1:40" s="267" customFormat="1" ht="23.25" hidden="1" x14ac:dyDescent="0.35">
      <c r="A157" s="249"/>
      <c r="B157" s="68"/>
      <c r="C157" s="42"/>
      <c r="D157" s="135"/>
      <c r="E157" s="135"/>
      <c r="F157" s="227"/>
      <c r="G157" s="44"/>
      <c r="H157" s="45"/>
      <c r="I157" s="44">
        <f>+Tabla1738691112131416173[[#This Row],[SUB-TOTAL]]+H157</f>
        <v>0</v>
      </c>
      <c r="J157" s="164"/>
      <c r="K157" s="46"/>
      <c r="L157" s="47"/>
      <c r="M157" s="48"/>
      <c r="N157" s="49"/>
      <c r="O157" s="50"/>
      <c r="P157" s="51"/>
      <c r="Q157" s="52"/>
      <c r="R157" s="51"/>
      <c r="S157" s="53"/>
      <c r="T157" s="53"/>
      <c r="U157" s="53"/>
      <c r="V157" s="53"/>
      <c r="W157" s="53"/>
      <c r="X157" s="53"/>
      <c r="Y157" s="54"/>
      <c r="Z157" s="55"/>
      <c r="AA157" s="106"/>
      <c r="AB157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57" s="228"/>
      <c r="AF157" s="250"/>
    </row>
    <row r="158" spans="1:40" s="267" customFormat="1" ht="23.25" hidden="1" x14ac:dyDescent="0.35">
      <c r="A158" s="249"/>
      <c r="B158" s="41"/>
      <c r="C158" s="42"/>
      <c r="D158" s="135"/>
      <c r="E158" s="135"/>
      <c r="F158" s="52"/>
      <c r="G158" s="44"/>
      <c r="H158" s="45"/>
      <c r="I158" s="82">
        <f>+Tabla1738691112131416173[[#This Row],[SUB-TOTAL]]+H158</f>
        <v>0</v>
      </c>
      <c r="J158" s="164"/>
      <c r="K158" s="46"/>
      <c r="L158" s="47"/>
      <c r="M158" s="48"/>
      <c r="N158" s="49"/>
      <c r="O158" s="50"/>
      <c r="P158" s="51"/>
      <c r="Q158" s="52"/>
      <c r="R158" s="52"/>
      <c r="S158" s="53"/>
      <c r="T158" s="53"/>
      <c r="U158" s="53"/>
      <c r="V158" s="53"/>
      <c r="W158" s="53"/>
      <c r="X158" s="53"/>
      <c r="Y158" s="54"/>
      <c r="Z158" s="55"/>
      <c r="AA158" s="106"/>
      <c r="AB158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58" s="228"/>
      <c r="AF158" s="250"/>
    </row>
    <row r="159" spans="1:40" s="267" customFormat="1" ht="23.25" hidden="1" x14ac:dyDescent="0.35">
      <c r="A159" s="249"/>
      <c r="B159" s="41"/>
      <c r="C159" s="42"/>
      <c r="D159" s="135"/>
      <c r="E159" s="135"/>
      <c r="F159" s="52"/>
      <c r="G159" s="44"/>
      <c r="H159" s="45"/>
      <c r="I159" s="82">
        <f>+Tabla1738691112131416173[[#This Row],[SUB-TOTAL]]+H159</f>
        <v>0</v>
      </c>
      <c r="J159" s="164"/>
      <c r="K159" s="46"/>
      <c r="L159" s="47"/>
      <c r="M159" s="148"/>
      <c r="N159" s="49"/>
      <c r="O159" s="50"/>
      <c r="P159" s="51"/>
      <c r="Q159" s="52"/>
      <c r="R159" s="52"/>
      <c r="S159" s="53"/>
      <c r="T159" s="53"/>
      <c r="U159" s="53"/>
      <c r="V159" s="53"/>
      <c r="W159" s="53"/>
      <c r="X159" s="53"/>
      <c r="Y159" s="54"/>
      <c r="Z159" s="55"/>
      <c r="AA159" s="106"/>
      <c r="AB159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59" s="228"/>
      <c r="AF159" s="250"/>
    </row>
    <row r="160" spans="1:40" s="267" customFormat="1" ht="23.25" hidden="1" x14ac:dyDescent="0.35">
      <c r="A160" s="273"/>
      <c r="B160" s="41"/>
      <c r="C160" s="42"/>
      <c r="D160" s="135"/>
      <c r="E160" s="135"/>
      <c r="F160" s="52"/>
      <c r="G160" s="44"/>
      <c r="H160" s="45"/>
      <c r="I160" s="82">
        <f>+Tabla1738691112131416173[[#This Row],[SUB-TOTAL]]+H160</f>
        <v>0</v>
      </c>
      <c r="J160" s="164"/>
      <c r="K160" s="46"/>
      <c r="L160" s="47"/>
      <c r="M160" s="48"/>
      <c r="N160" s="49"/>
      <c r="O160" s="50"/>
      <c r="P160" s="51"/>
      <c r="Q160" s="52"/>
      <c r="R160" s="52"/>
      <c r="S160" s="53"/>
      <c r="T160" s="53"/>
      <c r="U160" s="53"/>
      <c r="V160" s="53"/>
      <c r="W160" s="53"/>
      <c r="X160" s="53"/>
      <c r="Y160" s="54"/>
      <c r="Z160" s="55"/>
      <c r="AA160" s="106"/>
      <c r="AB160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60" s="228"/>
    </row>
    <row r="161" spans="1:39" s="267" customFormat="1" ht="23.25" hidden="1" x14ac:dyDescent="0.35">
      <c r="A161" s="273"/>
      <c r="B161" s="41"/>
      <c r="C161" s="42"/>
      <c r="D161" s="135"/>
      <c r="E161" s="135"/>
      <c r="F161" s="52"/>
      <c r="G161" s="44"/>
      <c r="H161" s="45"/>
      <c r="I161" s="82">
        <f>+Tabla1738691112131416173[[#This Row],[SUB-TOTAL]]+H161</f>
        <v>0</v>
      </c>
      <c r="J161" s="164"/>
      <c r="K161" s="46"/>
      <c r="L161" s="47"/>
      <c r="M161" s="48"/>
      <c r="N161" s="49"/>
      <c r="O161" s="50"/>
      <c r="P161" s="51"/>
      <c r="Q161" s="52"/>
      <c r="R161" s="52"/>
      <c r="S161" s="53"/>
      <c r="T161" s="53"/>
      <c r="U161" s="53"/>
      <c r="V161" s="53"/>
      <c r="W161" s="53"/>
      <c r="X161" s="53"/>
      <c r="Y161" s="54"/>
      <c r="Z161" s="55"/>
      <c r="AA161" s="106"/>
      <c r="AB161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61" s="228"/>
    </row>
    <row r="162" spans="1:39" s="269" customFormat="1" ht="23.25" hidden="1" x14ac:dyDescent="0.35">
      <c r="A162" s="273"/>
      <c r="B162" s="41"/>
      <c r="C162" s="42"/>
      <c r="D162" s="135"/>
      <c r="E162" s="135"/>
      <c r="F162" s="52"/>
      <c r="G162" s="44"/>
      <c r="H162" s="45"/>
      <c r="I162" s="82">
        <f>Tabla1738691112131416173[[#This Row],[SUB-TOTAL]]+Tabla1738691112131416173[[#This Row],[IMPUESTOS]]</f>
        <v>0</v>
      </c>
      <c r="J162" s="164"/>
      <c r="K162" s="46"/>
      <c r="L162" s="47"/>
      <c r="M162" s="48"/>
      <c r="N162" s="49"/>
      <c r="O162" s="50"/>
      <c r="P162" s="51"/>
      <c r="Q162" s="52"/>
      <c r="R162" s="52"/>
      <c r="S162" s="53"/>
      <c r="T162" s="53"/>
      <c r="U162" s="53"/>
      <c r="V162" s="53"/>
      <c r="W162" s="53"/>
      <c r="X162" s="53"/>
      <c r="Y162" s="54"/>
      <c r="Z162" s="55"/>
      <c r="AA162" s="106"/>
      <c r="AB162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62" s="228"/>
      <c r="AF162" s="267"/>
    </row>
    <row r="163" spans="1:39" s="267" customFormat="1" ht="29.25" hidden="1" customHeight="1" x14ac:dyDescent="0.35">
      <c r="A163" s="273"/>
      <c r="B163" s="41"/>
      <c r="C163" s="42"/>
      <c r="D163" s="135"/>
      <c r="E163" s="135"/>
      <c r="F163" s="52"/>
      <c r="G163" s="44"/>
      <c r="H163" s="45"/>
      <c r="I163" s="82">
        <f>Tabla1738691112131416173[[#This Row],[SUB-TOTAL]]+Tabla1738691112131416173[[#This Row],[IMPUESTOS]]</f>
        <v>0</v>
      </c>
      <c r="J163" s="164"/>
      <c r="K163" s="46"/>
      <c r="L163" s="47"/>
      <c r="M163" s="48"/>
      <c r="N163" s="49"/>
      <c r="O163" s="50"/>
      <c r="P163" s="51"/>
      <c r="Q163" s="52"/>
      <c r="R163" s="52"/>
      <c r="S163" s="53"/>
      <c r="T163" s="53"/>
      <c r="U163" s="53"/>
      <c r="V163" s="53"/>
      <c r="W163" s="53"/>
      <c r="X163" s="53"/>
      <c r="Y163" s="54"/>
      <c r="Z163" s="55"/>
      <c r="AA163" s="106"/>
      <c r="AB163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63" s="228"/>
    </row>
    <row r="164" spans="1:39" s="267" customFormat="1" ht="23.25" hidden="1" x14ac:dyDescent="0.35">
      <c r="A164" s="273"/>
      <c r="B164" s="41"/>
      <c r="C164" s="42"/>
      <c r="D164" s="135"/>
      <c r="E164" s="135"/>
      <c r="F164" s="52"/>
      <c r="G164" s="44"/>
      <c r="H164" s="45"/>
      <c r="I164" s="82">
        <f>+Tabla1738691112131416173[[#This Row],[SUB-TOTAL]]+H164</f>
        <v>0</v>
      </c>
      <c r="J164" s="164"/>
      <c r="K164" s="46"/>
      <c r="L164" s="47"/>
      <c r="M164" s="48"/>
      <c r="N164" s="49"/>
      <c r="O164" s="50"/>
      <c r="P164" s="51"/>
      <c r="Q164" s="52"/>
      <c r="R164" s="52"/>
      <c r="S164" s="53"/>
      <c r="T164" s="53"/>
      <c r="U164" s="53"/>
      <c r="V164" s="53"/>
      <c r="W164" s="53"/>
      <c r="X164" s="53"/>
      <c r="Y164" s="54"/>
      <c r="Z164" s="55"/>
      <c r="AA164" s="106"/>
      <c r="AB164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64" s="228"/>
    </row>
    <row r="165" spans="1:39" s="267" customFormat="1" ht="23.25" hidden="1" x14ac:dyDescent="0.35">
      <c r="A165" s="249"/>
      <c r="B165" s="41"/>
      <c r="C165" s="42"/>
      <c r="D165" s="135"/>
      <c r="E165" s="135"/>
      <c r="F165" s="52"/>
      <c r="G165" s="44"/>
      <c r="H165" s="45"/>
      <c r="I165" s="82">
        <f>+Tabla1738691112131416173[[#This Row],[SUB-TOTAL]]+H165</f>
        <v>0</v>
      </c>
      <c r="J165" s="164"/>
      <c r="K165" s="46"/>
      <c r="L165" s="47"/>
      <c r="M165" s="48"/>
      <c r="N165" s="49"/>
      <c r="O165" s="50"/>
      <c r="P165" s="51"/>
      <c r="Q165" s="52"/>
      <c r="R165" s="52"/>
      <c r="S165" s="53"/>
      <c r="T165" s="53"/>
      <c r="U165" s="53"/>
      <c r="V165" s="53"/>
      <c r="W165" s="53"/>
      <c r="X165" s="53"/>
      <c r="Y165" s="54"/>
      <c r="Z165" s="55"/>
      <c r="AA165" s="106"/>
      <c r="AB165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65" s="228"/>
      <c r="AF165" s="250"/>
    </row>
    <row r="166" spans="1:39" s="250" customFormat="1" ht="23.25" hidden="1" x14ac:dyDescent="0.35">
      <c r="A166" s="249"/>
      <c r="B166" s="41"/>
      <c r="C166" s="42"/>
      <c r="D166" s="135"/>
      <c r="E166" s="135"/>
      <c r="F166" s="52"/>
      <c r="G166" s="44"/>
      <c r="H166" s="45"/>
      <c r="I166" s="82">
        <f>Tabla1738691112131416173[[#This Row],[SUB-TOTAL]]+Tabla1738691112131416173[[#This Row],[IMPUESTOS]]</f>
        <v>0</v>
      </c>
      <c r="J166" s="164"/>
      <c r="K166" s="46"/>
      <c r="L166" s="47"/>
      <c r="M166" s="48"/>
      <c r="N166" s="49"/>
      <c r="O166" s="50"/>
      <c r="P166" s="51"/>
      <c r="Q166" s="52"/>
      <c r="R166" s="52"/>
      <c r="S166" s="53"/>
      <c r="T166" s="53"/>
      <c r="U166" s="53"/>
      <c r="V166" s="53"/>
      <c r="W166" s="53"/>
      <c r="X166" s="53"/>
      <c r="Y166" s="54"/>
      <c r="Z166" s="55"/>
      <c r="AA166" s="106"/>
      <c r="AB166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66" s="228"/>
      <c r="AD166" s="267"/>
      <c r="AE166" s="267"/>
      <c r="AF166" s="267"/>
      <c r="AG166" s="267"/>
      <c r="AH166" s="267"/>
      <c r="AI166" s="267"/>
      <c r="AJ166" s="267"/>
      <c r="AK166" s="267"/>
      <c r="AL166" s="267"/>
      <c r="AM166" s="267"/>
    </row>
    <row r="167" spans="1:39" s="250" customFormat="1" ht="23.25" hidden="1" x14ac:dyDescent="0.35">
      <c r="A167" s="249"/>
      <c r="B167" s="41"/>
      <c r="C167" s="42"/>
      <c r="D167" s="135"/>
      <c r="E167" s="135"/>
      <c r="F167" s="52"/>
      <c r="G167" s="44"/>
      <c r="H167" s="45"/>
      <c r="I167" s="82">
        <f>Tabla1738691112131416173[[#This Row],[SUB-TOTAL]]+Tabla1738691112131416173[[#This Row],[IMPUESTOS]]</f>
        <v>0</v>
      </c>
      <c r="J167" s="164"/>
      <c r="K167" s="46"/>
      <c r="L167" s="47"/>
      <c r="M167" s="48"/>
      <c r="N167" s="49"/>
      <c r="O167" s="50"/>
      <c r="P167" s="51"/>
      <c r="Q167" s="52"/>
      <c r="R167" s="52"/>
      <c r="S167" s="53"/>
      <c r="T167" s="53"/>
      <c r="U167" s="53"/>
      <c r="V167" s="53"/>
      <c r="W167" s="53"/>
      <c r="X167" s="53"/>
      <c r="Y167" s="54"/>
      <c r="Z167" s="55"/>
      <c r="AA167" s="106"/>
      <c r="AB167" s="55">
        <f>+Tabla1738691112131416173[[#This Row],[MONTO RD$ TOTAL]]-Tabla1738691112131416173[[#This Row],[10%]]-Tabla1738691112131416173[[#This Row],[30%]]-Tabla1738691112131416173[[#This Row],[5%]]-Tabla1738691112131416173[[#This Row],[MONTO PAGADO]]+Tabla1738691112131416173[[#This Row],[CTD 2%]]+Tabla1738691112131416173[[#This Row],[ISC 10%]]</f>
        <v>0</v>
      </c>
      <c r="AC167" s="228"/>
      <c r="AD167" s="267"/>
      <c r="AE167" s="267"/>
      <c r="AF167" s="267"/>
      <c r="AG167" s="267"/>
      <c r="AH167" s="267"/>
      <c r="AI167" s="267"/>
      <c r="AJ167" s="267"/>
      <c r="AK167" s="267"/>
      <c r="AL167" s="267"/>
      <c r="AM167" s="267"/>
    </row>
    <row r="168" spans="1:39" s="250" customFormat="1" ht="23.25" hidden="1" x14ac:dyDescent="0.35">
      <c r="A168" s="273"/>
      <c r="B168" s="41"/>
      <c r="C168" s="42"/>
      <c r="D168" s="135"/>
      <c r="E168" s="135"/>
      <c r="F168" s="52"/>
      <c r="G168" s="44"/>
      <c r="H168" s="45"/>
      <c r="I168" s="82">
        <f>Tabla1738691112131416173[[#This Row],[SUB-TOTAL]]+Tabla1738691112131416173[[#This Row],[IMPUESTOS]]</f>
        <v>0</v>
      </c>
      <c r="J168" s="164"/>
      <c r="K168" s="46"/>
      <c r="L168" s="47"/>
      <c r="M168" s="48"/>
      <c r="N168" s="49"/>
      <c r="O168" s="50"/>
      <c r="P168" s="51"/>
      <c r="Q168" s="52"/>
      <c r="R168" s="52"/>
      <c r="S168" s="53"/>
      <c r="T168" s="53"/>
      <c r="U168" s="53"/>
      <c r="V168" s="53"/>
      <c r="W168" s="53"/>
      <c r="X168" s="53"/>
      <c r="Y168" s="54"/>
      <c r="Z168" s="55"/>
      <c r="AA168" s="106"/>
      <c r="AB168" s="55">
        <f>+Tabla1738691112131416173[[#This Row],[MONTO RD$ TOTAL]]-Tabla1738691112131416173[[#This Row],[10%]]-Tabla1738691112131416173[[#This Row],[30%]]-Tabla1738691112131416173[[#This Row],[5%]]-Tabla1738691112131416173[[#This Row],[MONTO PAGADO]]+Tabla1738691112131416173[[#This Row],[CTD 2%]]+Tabla1738691112131416173[[#This Row],[ISC 10%]]</f>
        <v>0</v>
      </c>
      <c r="AC168" s="228"/>
      <c r="AD168" s="267"/>
      <c r="AE168" s="267"/>
      <c r="AF168" s="267"/>
      <c r="AG168" s="267"/>
      <c r="AH168" s="267"/>
      <c r="AI168" s="267"/>
      <c r="AJ168" s="267"/>
      <c r="AK168" s="267"/>
      <c r="AL168" s="267"/>
      <c r="AM168" s="267"/>
    </row>
    <row r="169" spans="1:39" s="267" customFormat="1" ht="23.25" hidden="1" x14ac:dyDescent="0.35">
      <c r="A169" s="249"/>
      <c r="B169" s="41"/>
      <c r="C169" s="42"/>
      <c r="D169" s="135"/>
      <c r="E169" s="135"/>
      <c r="F169" s="52"/>
      <c r="G169" s="44"/>
      <c r="H169" s="45"/>
      <c r="I169" s="82">
        <f>+Tabla1738691112131416173[[#This Row],[SUB-TOTAL]]+H169</f>
        <v>0</v>
      </c>
      <c r="J169" s="164"/>
      <c r="K169" s="46"/>
      <c r="L169" s="47"/>
      <c r="M169" s="48"/>
      <c r="N169" s="49"/>
      <c r="O169" s="50"/>
      <c r="P169" s="51"/>
      <c r="Q169" s="52"/>
      <c r="R169" s="52"/>
      <c r="S169" s="53"/>
      <c r="T169" s="53"/>
      <c r="U169" s="53"/>
      <c r="V169" s="53"/>
      <c r="W169" s="53"/>
      <c r="X169" s="53"/>
      <c r="Y169" s="54"/>
      <c r="Z169" s="55"/>
      <c r="AA169" s="106"/>
      <c r="AB169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69" s="228"/>
    </row>
    <row r="170" spans="1:39" s="267" customFormat="1" ht="23.25" hidden="1" x14ac:dyDescent="0.35">
      <c r="A170" s="249"/>
      <c r="B170" s="41"/>
      <c r="C170" s="42"/>
      <c r="D170" s="135"/>
      <c r="E170" s="135"/>
      <c r="F170" s="52"/>
      <c r="G170" s="44"/>
      <c r="H170" s="45"/>
      <c r="I170" s="82">
        <f>Tabla1738691112131416173[[#This Row],[SUB-TOTAL]]+Tabla1738691112131416173[[#This Row],[IMPUESTOS]]</f>
        <v>0</v>
      </c>
      <c r="J170" s="164"/>
      <c r="K170" s="46"/>
      <c r="L170" s="47"/>
      <c r="M170" s="48"/>
      <c r="N170" s="49"/>
      <c r="O170" s="50"/>
      <c r="P170" s="51"/>
      <c r="Q170" s="52"/>
      <c r="R170" s="52"/>
      <c r="S170" s="53"/>
      <c r="T170" s="53"/>
      <c r="U170" s="53"/>
      <c r="V170" s="53"/>
      <c r="W170" s="53"/>
      <c r="X170" s="53"/>
      <c r="Y170" s="54"/>
      <c r="Z170" s="55"/>
      <c r="AA170" s="55"/>
      <c r="AB170" s="55">
        <f>+Tabla1738691112131416173[[#This Row],[MONTO RD$ TOTAL]]-Tabla1738691112131416173[[#This Row],[10%]]-Tabla1738691112131416173[[#This Row],[30%]]-Tabla1738691112131416173[[#This Row],[5%]]-Tabla1738691112131416173[[#This Row],[MONTO PAGADO]]+Tabla1738691112131416173[[#This Row],[CTD 2%]]+Tabla1738691112131416173[[#This Row],[ISC 10%]]</f>
        <v>0</v>
      </c>
      <c r="AC170" s="228"/>
    </row>
    <row r="171" spans="1:39" s="267" customFormat="1" ht="23.25" hidden="1" x14ac:dyDescent="0.35">
      <c r="A171" s="274"/>
      <c r="B171" s="41"/>
      <c r="C171" s="42"/>
      <c r="D171" s="135"/>
      <c r="E171" s="135"/>
      <c r="F171" s="52"/>
      <c r="G171" s="44"/>
      <c r="H171" s="45"/>
      <c r="I171" s="82">
        <f>Tabla1738691112131416173[[#This Row],[SUB-TOTAL]]+Tabla1738691112131416173[[#This Row],[IMPUESTOS]]</f>
        <v>0</v>
      </c>
      <c r="J171" s="164"/>
      <c r="K171" s="46"/>
      <c r="L171" s="47"/>
      <c r="M171" s="48"/>
      <c r="N171" s="49"/>
      <c r="O171" s="50"/>
      <c r="P171" s="51"/>
      <c r="Q171" s="52"/>
      <c r="R171" s="52"/>
      <c r="S171" s="53"/>
      <c r="T171" s="53"/>
      <c r="U171" s="53"/>
      <c r="V171" s="53"/>
      <c r="W171" s="53"/>
      <c r="X171" s="53"/>
      <c r="Y171" s="54"/>
      <c r="Z171" s="55"/>
      <c r="AA171" s="55"/>
      <c r="AB171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71" s="228"/>
    </row>
    <row r="172" spans="1:39" s="250" customFormat="1" ht="23.25" hidden="1" x14ac:dyDescent="0.35">
      <c r="A172" s="273"/>
      <c r="B172" s="41"/>
      <c r="C172" s="42"/>
      <c r="D172" s="135"/>
      <c r="E172" s="135"/>
      <c r="F172" s="52"/>
      <c r="G172" s="44"/>
      <c r="H172" s="45"/>
      <c r="I172" s="82">
        <f>Tabla1738691112131416173[[#This Row],[SUB-TOTAL]]+Tabla1738691112131416173[[#This Row],[IMPUESTOS]]</f>
        <v>0</v>
      </c>
      <c r="J172" s="164"/>
      <c r="K172" s="46"/>
      <c r="L172" s="47"/>
      <c r="M172" s="48"/>
      <c r="N172" s="49"/>
      <c r="O172" s="50"/>
      <c r="P172" s="51"/>
      <c r="Q172" s="52"/>
      <c r="R172" s="52"/>
      <c r="S172" s="53"/>
      <c r="T172" s="53"/>
      <c r="U172" s="53"/>
      <c r="V172" s="53"/>
      <c r="W172" s="53"/>
      <c r="X172" s="53"/>
      <c r="Y172" s="54"/>
      <c r="Z172" s="55"/>
      <c r="AA172" s="55"/>
      <c r="AB172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72" s="268"/>
      <c r="AD172" s="267"/>
      <c r="AE172" s="267"/>
      <c r="AF172" s="267"/>
      <c r="AG172" s="267"/>
      <c r="AH172" s="267"/>
      <c r="AI172" s="267"/>
      <c r="AJ172" s="267"/>
      <c r="AK172" s="267"/>
      <c r="AL172" s="267"/>
      <c r="AM172" s="267"/>
    </row>
    <row r="173" spans="1:39" s="250" customFormat="1" ht="23.25" hidden="1" x14ac:dyDescent="0.35">
      <c r="A173" s="273"/>
      <c r="B173" s="41"/>
      <c r="C173" s="42"/>
      <c r="D173" s="135"/>
      <c r="E173" s="135"/>
      <c r="F173" s="52"/>
      <c r="G173" s="44"/>
      <c r="H173" s="58"/>
      <c r="I173" s="82">
        <f>+Tabla1738691112131416173[[#This Row],[SUB-TOTAL]]+H173</f>
        <v>0</v>
      </c>
      <c r="J173" s="46"/>
      <c r="K173" s="46"/>
      <c r="L173" s="47"/>
      <c r="M173" s="48"/>
      <c r="N173" s="59"/>
      <c r="O173" s="60"/>
      <c r="P173" s="51"/>
      <c r="Q173" s="61"/>
      <c r="R173" s="61"/>
      <c r="S173" s="53"/>
      <c r="T173" s="53"/>
      <c r="U173" s="53"/>
      <c r="V173" s="53"/>
      <c r="W173" s="53"/>
      <c r="X173" s="53"/>
      <c r="Y173" s="54"/>
      <c r="Z173" s="55"/>
      <c r="AA173" s="65"/>
      <c r="AB173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73" s="228"/>
      <c r="AD173" s="267"/>
      <c r="AE173" s="267"/>
      <c r="AF173" s="267"/>
      <c r="AG173" s="267"/>
      <c r="AH173" s="267"/>
      <c r="AI173" s="267"/>
      <c r="AJ173" s="267"/>
      <c r="AK173" s="267"/>
      <c r="AL173" s="267"/>
      <c r="AM173" s="267"/>
    </row>
    <row r="174" spans="1:39" s="267" customFormat="1" ht="23.25" hidden="1" x14ac:dyDescent="0.35">
      <c r="A174" s="273"/>
      <c r="B174" s="41"/>
      <c r="C174" s="42"/>
      <c r="D174" s="135"/>
      <c r="E174" s="135"/>
      <c r="F174" s="52"/>
      <c r="G174" s="44"/>
      <c r="H174" s="45"/>
      <c r="I174" s="82">
        <f>+Tabla1738691112131416173[[#This Row],[SUB-TOTAL]]+H174</f>
        <v>0</v>
      </c>
      <c r="J174" s="164"/>
      <c r="K174" s="46"/>
      <c r="L174" s="47"/>
      <c r="M174" s="48"/>
      <c r="N174" s="49"/>
      <c r="O174" s="50"/>
      <c r="P174" s="51"/>
      <c r="Q174" s="52"/>
      <c r="R174" s="52"/>
      <c r="S174" s="53"/>
      <c r="T174" s="53"/>
      <c r="U174" s="53"/>
      <c r="V174" s="53"/>
      <c r="W174" s="53"/>
      <c r="X174" s="53"/>
      <c r="Y174" s="54"/>
      <c r="Z174" s="55"/>
      <c r="AA174" s="55"/>
      <c r="AB174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74" s="228"/>
    </row>
    <row r="175" spans="1:39" s="267" customFormat="1" ht="23.25" hidden="1" x14ac:dyDescent="0.35">
      <c r="A175" s="273"/>
      <c r="B175" s="41"/>
      <c r="C175" s="42"/>
      <c r="D175" s="135"/>
      <c r="E175" s="135"/>
      <c r="F175" s="52"/>
      <c r="G175" s="234"/>
      <c r="H175" s="235"/>
      <c r="I175" s="82">
        <f>Tabla1738691112131416173[[#This Row],[SUB-TOTAL]]+Tabla1738691112131416173[[#This Row],[IMPUESTOS]]</f>
        <v>0</v>
      </c>
      <c r="J175" s="281"/>
      <c r="K175" s="282"/>
      <c r="L175" s="236"/>
      <c r="M175" s="237"/>
      <c r="N175" s="49"/>
      <c r="O175" s="50"/>
      <c r="P175" s="51"/>
      <c r="Q175" s="52"/>
      <c r="R175" s="52"/>
      <c r="S175" s="238"/>
      <c r="T175" s="238"/>
      <c r="U175" s="238"/>
      <c r="V175" s="238"/>
      <c r="W175" s="238"/>
      <c r="X175" s="238"/>
      <c r="Y175" s="239"/>
      <c r="Z175" s="240"/>
      <c r="AA175" s="55"/>
      <c r="AB175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75" s="228"/>
    </row>
    <row r="176" spans="1:39" s="250" customFormat="1" ht="23.25" hidden="1" x14ac:dyDescent="0.35">
      <c r="A176" s="273"/>
      <c r="B176" s="41"/>
      <c r="C176" s="42"/>
      <c r="D176" s="135"/>
      <c r="E176" s="135"/>
      <c r="F176" s="52"/>
      <c r="G176" s="44"/>
      <c r="H176" s="45"/>
      <c r="I176" s="82">
        <f>+Tabla1738691112131416173[[#This Row],[SUB-TOTAL]]+H176</f>
        <v>0</v>
      </c>
      <c r="J176" s="164"/>
      <c r="K176" s="46"/>
      <c r="L176" s="47"/>
      <c r="M176" s="48"/>
      <c r="N176" s="49"/>
      <c r="O176" s="50"/>
      <c r="P176" s="51"/>
      <c r="Q176" s="52"/>
      <c r="R176" s="52"/>
      <c r="S176" s="53"/>
      <c r="T176" s="53"/>
      <c r="U176" s="53"/>
      <c r="V176" s="53"/>
      <c r="W176" s="53"/>
      <c r="X176" s="53"/>
      <c r="Y176" s="54"/>
      <c r="Z176" s="55"/>
      <c r="AA176" s="55"/>
      <c r="AB176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76" s="228"/>
      <c r="AD176" s="267"/>
      <c r="AE176" s="267"/>
      <c r="AF176" s="267"/>
      <c r="AG176" s="267"/>
      <c r="AH176" s="267"/>
      <c r="AI176" s="267"/>
      <c r="AJ176" s="267"/>
      <c r="AK176" s="267"/>
      <c r="AL176" s="267"/>
      <c r="AM176" s="267"/>
    </row>
    <row r="177" spans="1:39" s="267" customFormat="1" ht="23.25" hidden="1" x14ac:dyDescent="0.35">
      <c r="A177" s="273"/>
      <c r="B177" s="41"/>
      <c r="C177" s="42"/>
      <c r="D177" s="135"/>
      <c r="E177" s="135"/>
      <c r="F177" s="135"/>
      <c r="G177" s="44"/>
      <c r="H177" s="45"/>
      <c r="I177" s="82">
        <f>Tabla1738691112131416173[[#This Row],[SUB-TOTAL]]+Tabla1738691112131416173[[#This Row],[IMPUESTOS]]</f>
        <v>0</v>
      </c>
      <c r="J177" s="164"/>
      <c r="K177" s="46"/>
      <c r="L177" s="47"/>
      <c r="M177" s="48"/>
      <c r="N177" s="49"/>
      <c r="O177" s="50"/>
      <c r="P177" s="51"/>
      <c r="Q177" s="52"/>
      <c r="R177" s="52"/>
      <c r="S177" s="53"/>
      <c r="T177" s="53"/>
      <c r="U177" s="53"/>
      <c r="V177" s="53"/>
      <c r="W177" s="53"/>
      <c r="X177" s="53"/>
      <c r="Y177" s="54"/>
      <c r="Z177" s="55"/>
      <c r="AA177" s="65"/>
      <c r="AB177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77" s="228"/>
    </row>
    <row r="178" spans="1:39" s="267" customFormat="1" ht="23.25" hidden="1" x14ac:dyDescent="0.35">
      <c r="A178" s="273"/>
      <c r="B178" s="41"/>
      <c r="C178" s="42"/>
      <c r="D178" s="135"/>
      <c r="E178" s="135"/>
      <c r="F178" s="52"/>
      <c r="G178" s="234"/>
      <c r="H178" s="235"/>
      <c r="I178" s="82">
        <f>Tabla1738691112131416173[[#This Row],[SUB-TOTAL]]+Tabla1738691112131416173[[#This Row],[IMPUESTOS]]</f>
        <v>0</v>
      </c>
      <c r="J178" s="281"/>
      <c r="K178" s="282"/>
      <c r="L178" s="47"/>
      <c r="M178" s="48"/>
      <c r="N178" s="49"/>
      <c r="O178" s="50"/>
      <c r="P178" s="51"/>
      <c r="Q178" s="52"/>
      <c r="R178" s="52"/>
      <c r="S178" s="238"/>
      <c r="T178" s="238"/>
      <c r="U178" s="238"/>
      <c r="V178" s="238"/>
      <c r="W178" s="238"/>
      <c r="X178" s="238"/>
      <c r="Y178" s="239"/>
      <c r="Z178" s="240"/>
      <c r="AA178" s="55"/>
      <c r="AB178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78" s="228"/>
    </row>
    <row r="179" spans="1:39" s="267" customFormat="1" ht="23.25" hidden="1" x14ac:dyDescent="0.35">
      <c r="A179" s="273"/>
      <c r="B179" s="41"/>
      <c r="C179" s="42"/>
      <c r="D179" s="135"/>
      <c r="E179" s="135"/>
      <c r="F179" s="52"/>
      <c r="G179" s="234"/>
      <c r="H179" s="235"/>
      <c r="I179" s="82">
        <f>Tabla1738691112131416173[[#This Row],[SUB-TOTAL]]+Tabla1738691112131416173[[#This Row],[IMPUESTOS]]</f>
        <v>0</v>
      </c>
      <c r="J179" s="281"/>
      <c r="K179" s="282"/>
      <c r="L179" s="236"/>
      <c r="M179" s="237"/>
      <c r="N179" s="49"/>
      <c r="O179" s="50"/>
      <c r="P179" s="51"/>
      <c r="Q179" s="52"/>
      <c r="R179" s="52"/>
      <c r="S179" s="238"/>
      <c r="T179" s="238"/>
      <c r="U179" s="238"/>
      <c r="V179" s="238"/>
      <c r="W179" s="238"/>
      <c r="X179" s="238"/>
      <c r="Y179" s="239"/>
      <c r="Z179" s="240"/>
      <c r="AA179" s="55"/>
      <c r="AB179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79" s="228"/>
    </row>
    <row r="180" spans="1:39" s="267" customFormat="1" ht="23.25" hidden="1" x14ac:dyDescent="0.35">
      <c r="A180" s="273"/>
      <c r="B180" s="56"/>
      <c r="C180" s="42"/>
      <c r="D180" s="135"/>
      <c r="E180" s="135"/>
      <c r="F180" s="52"/>
      <c r="G180" s="44"/>
      <c r="H180" s="45"/>
      <c r="I180" s="82">
        <f>Tabla1738691112131416173[[#This Row],[SUB-TOTAL]]+Tabla1738691112131416173[[#This Row],[IMPUESTOS]]</f>
        <v>0</v>
      </c>
      <c r="J180" s="164"/>
      <c r="K180" s="46"/>
      <c r="L180" s="47"/>
      <c r="M180" s="48"/>
      <c r="N180" s="49"/>
      <c r="O180" s="50"/>
      <c r="P180" s="51"/>
      <c r="Q180" s="52"/>
      <c r="R180" s="52"/>
      <c r="S180" s="53"/>
      <c r="T180" s="53"/>
      <c r="U180" s="53"/>
      <c r="V180" s="53"/>
      <c r="W180" s="53"/>
      <c r="X180" s="53"/>
      <c r="Y180" s="54"/>
      <c r="Z180" s="55"/>
      <c r="AA180" s="55"/>
      <c r="AB180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80" s="228"/>
    </row>
    <row r="181" spans="1:39" s="267" customFormat="1" ht="23.25" hidden="1" x14ac:dyDescent="0.35">
      <c r="A181" s="273"/>
      <c r="B181" s="41"/>
      <c r="C181" s="42"/>
      <c r="D181" s="135"/>
      <c r="E181" s="135"/>
      <c r="F181" s="52"/>
      <c r="G181" s="44"/>
      <c r="H181" s="45"/>
      <c r="I181" s="82">
        <f>+Tabla1738691112131416173[[#This Row],[SUB-TOTAL]]+H181</f>
        <v>0</v>
      </c>
      <c r="J181" s="164"/>
      <c r="K181" s="46"/>
      <c r="L181" s="47"/>
      <c r="M181" s="48"/>
      <c r="N181" s="49"/>
      <c r="O181" s="50"/>
      <c r="P181" s="51"/>
      <c r="Q181" s="52"/>
      <c r="R181" s="52"/>
      <c r="S181" s="53"/>
      <c r="T181" s="53"/>
      <c r="U181" s="53"/>
      <c r="V181" s="53"/>
      <c r="W181" s="53"/>
      <c r="X181" s="53"/>
      <c r="Y181" s="54"/>
      <c r="Z181" s="55"/>
      <c r="AA181" s="55"/>
      <c r="AB181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81" s="228"/>
    </row>
    <row r="182" spans="1:39" s="278" customFormat="1" ht="23.25" hidden="1" x14ac:dyDescent="0.35">
      <c r="A182" s="274"/>
      <c r="B182" s="56"/>
      <c r="C182" s="42"/>
      <c r="D182" s="135"/>
      <c r="E182" s="135"/>
      <c r="F182" s="52"/>
      <c r="G182" s="44"/>
      <c r="H182" s="45"/>
      <c r="I182" s="82">
        <f>+Tabla1738691112131416173[[#This Row],[SUB-TOTAL]]+H182</f>
        <v>0</v>
      </c>
      <c r="J182" s="164"/>
      <c r="K182" s="46"/>
      <c r="L182" s="47"/>
      <c r="M182" s="48"/>
      <c r="N182" s="49"/>
      <c r="O182" s="50"/>
      <c r="P182" s="51"/>
      <c r="Q182" s="52"/>
      <c r="R182" s="52"/>
      <c r="S182" s="53"/>
      <c r="T182" s="53"/>
      <c r="U182" s="53"/>
      <c r="V182" s="53"/>
      <c r="W182" s="53"/>
      <c r="X182" s="53"/>
      <c r="Y182" s="54"/>
      <c r="Z182" s="55"/>
      <c r="AA182" s="55"/>
      <c r="AB182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82" s="228"/>
      <c r="AD182" s="269"/>
      <c r="AE182" s="269"/>
      <c r="AF182" s="267"/>
      <c r="AG182" s="269"/>
      <c r="AH182" s="269"/>
      <c r="AI182" s="269"/>
      <c r="AJ182" s="269"/>
      <c r="AK182" s="269"/>
      <c r="AL182" s="269"/>
      <c r="AM182" s="269"/>
    </row>
    <row r="183" spans="1:39" s="269" customFormat="1" ht="23.25" hidden="1" x14ac:dyDescent="0.35">
      <c r="A183" s="273"/>
      <c r="B183" s="41"/>
      <c r="C183" s="42"/>
      <c r="D183" s="135"/>
      <c r="E183" s="135"/>
      <c r="F183" s="52"/>
      <c r="G183" s="44"/>
      <c r="H183" s="45"/>
      <c r="I183" s="82">
        <f>+Tabla1738691112131416173[[#This Row],[SUB-TOTAL]]+H183</f>
        <v>0</v>
      </c>
      <c r="J183" s="164"/>
      <c r="K183" s="46"/>
      <c r="L183" s="47"/>
      <c r="M183" s="48"/>
      <c r="N183" s="49"/>
      <c r="O183" s="50"/>
      <c r="P183" s="51"/>
      <c r="Q183" s="52"/>
      <c r="R183" s="52"/>
      <c r="S183" s="53"/>
      <c r="T183" s="53"/>
      <c r="U183" s="53"/>
      <c r="V183" s="53"/>
      <c r="W183" s="53"/>
      <c r="X183" s="53"/>
      <c r="Y183" s="54"/>
      <c r="Z183" s="55"/>
      <c r="AA183" s="55"/>
      <c r="AB183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83" s="228"/>
      <c r="AF183" s="267"/>
    </row>
    <row r="184" spans="1:39" s="267" customFormat="1" ht="23.25" hidden="1" x14ac:dyDescent="0.35">
      <c r="A184" s="273"/>
      <c r="B184" s="41"/>
      <c r="C184" s="42"/>
      <c r="D184" s="135"/>
      <c r="E184" s="135"/>
      <c r="F184" s="52"/>
      <c r="G184" s="44"/>
      <c r="H184" s="45"/>
      <c r="I184" s="82">
        <f>+Tabla1738691112131416173[[#This Row],[SUB-TOTAL]]+H184</f>
        <v>0</v>
      </c>
      <c r="J184" s="164"/>
      <c r="K184" s="46"/>
      <c r="L184" s="47"/>
      <c r="M184" s="48"/>
      <c r="N184" s="49"/>
      <c r="O184" s="50"/>
      <c r="P184" s="51"/>
      <c r="Q184" s="52"/>
      <c r="R184" s="52"/>
      <c r="S184" s="53"/>
      <c r="T184" s="53"/>
      <c r="U184" s="53"/>
      <c r="V184" s="53"/>
      <c r="W184" s="53"/>
      <c r="X184" s="53"/>
      <c r="Y184" s="54"/>
      <c r="Z184" s="55"/>
      <c r="AA184" s="55"/>
      <c r="AB184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84" s="228"/>
    </row>
    <row r="185" spans="1:39" s="267" customFormat="1" ht="23.25" hidden="1" x14ac:dyDescent="0.35">
      <c r="A185" s="273"/>
      <c r="B185" s="41"/>
      <c r="C185" s="42"/>
      <c r="D185" s="135"/>
      <c r="E185" s="135"/>
      <c r="F185" s="52"/>
      <c r="G185" s="44"/>
      <c r="H185" s="45"/>
      <c r="I185" s="82">
        <f>+Tabla1738691112131416173[[#This Row],[SUB-TOTAL]]+H185</f>
        <v>0</v>
      </c>
      <c r="J185" s="164"/>
      <c r="K185" s="46"/>
      <c r="L185" s="47"/>
      <c r="M185" s="48"/>
      <c r="N185" s="49"/>
      <c r="O185" s="50"/>
      <c r="P185" s="51"/>
      <c r="Q185" s="52"/>
      <c r="R185" s="52"/>
      <c r="S185" s="53"/>
      <c r="T185" s="53"/>
      <c r="U185" s="53"/>
      <c r="V185" s="53"/>
      <c r="W185" s="53"/>
      <c r="X185" s="53"/>
      <c r="Y185" s="54"/>
      <c r="Z185" s="55"/>
      <c r="AA185" s="55"/>
      <c r="AB185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85" s="228"/>
    </row>
    <row r="186" spans="1:39" s="250" customFormat="1" ht="23.25" hidden="1" x14ac:dyDescent="0.35">
      <c r="A186" s="273"/>
      <c r="B186" s="41"/>
      <c r="C186" s="42"/>
      <c r="D186" s="135"/>
      <c r="E186" s="135"/>
      <c r="F186" s="52"/>
      <c r="G186" s="44"/>
      <c r="H186" s="45"/>
      <c r="I186" s="82">
        <f>Tabla1738691112131416173[[#This Row],[SUB-TOTAL]]+Tabla1738691112131416173[[#This Row],[IMPUESTOS]]</f>
        <v>0</v>
      </c>
      <c r="J186" s="164"/>
      <c r="K186" s="46"/>
      <c r="L186" s="47"/>
      <c r="M186" s="48"/>
      <c r="N186" s="49"/>
      <c r="O186" s="50"/>
      <c r="P186" s="51"/>
      <c r="Q186" s="52"/>
      <c r="R186" s="52"/>
      <c r="S186" s="53"/>
      <c r="T186" s="53"/>
      <c r="U186" s="53"/>
      <c r="V186" s="53"/>
      <c r="W186" s="53"/>
      <c r="X186" s="53"/>
      <c r="Y186" s="54"/>
      <c r="Z186" s="55"/>
      <c r="AA186" s="55"/>
      <c r="AB186" s="55">
        <f>+Tabla1738691112131416173[[#This Row],[MONTO RD$ TOTAL]]-Tabla1738691112131416173[[#This Row],[10%]]-Tabla1738691112131416173[[#This Row],[30%]]-Tabla1738691112131416173[[#This Row],[5%]]-Tabla1738691112131416173[[#This Row],[MONTO PAGADO]]+Tabla1738691112131416173[[#This Row],[CTD 2%]]+Tabla1738691112131416173[[#This Row],[ISC 10%]]</f>
        <v>0</v>
      </c>
      <c r="AC186" s="228"/>
      <c r="AF186" s="267"/>
    </row>
    <row r="187" spans="1:39" s="269" customFormat="1" ht="23.25" hidden="1" x14ac:dyDescent="0.35">
      <c r="A187" s="273"/>
      <c r="B187" s="41"/>
      <c r="C187" s="42"/>
      <c r="D187" s="135"/>
      <c r="E187" s="135"/>
      <c r="F187" s="52"/>
      <c r="G187" s="44"/>
      <c r="H187" s="58"/>
      <c r="I187" s="82">
        <f>+Tabla1738691112131416173[[#This Row],[SUB-TOTAL]]+H187</f>
        <v>0</v>
      </c>
      <c r="J187" s="46"/>
      <c r="K187" s="46"/>
      <c r="L187" s="47"/>
      <c r="M187" s="48"/>
      <c r="N187" s="49"/>
      <c r="O187" s="50"/>
      <c r="P187" s="51"/>
      <c r="Q187" s="61"/>
      <c r="R187" s="61"/>
      <c r="S187" s="62"/>
      <c r="T187" s="62"/>
      <c r="U187" s="62"/>
      <c r="V187" s="62"/>
      <c r="W187" s="62"/>
      <c r="X187" s="62"/>
      <c r="Y187" s="63"/>
      <c r="Z187" s="64"/>
      <c r="AA187" s="65"/>
      <c r="AB187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87" s="228"/>
      <c r="AF187" s="267"/>
    </row>
    <row r="188" spans="1:39" s="269" customFormat="1" ht="23.25" hidden="1" x14ac:dyDescent="0.35">
      <c r="A188" s="274"/>
      <c r="B188" s="41"/>
      <c r="C188" s="42"/>
      <c r="D188" s="135"/>
      <c r="E188" s="135"/>
      <c r="F188" s="52"/>
      <c r="G188" s="44"/>
      <c r="H188" s="45"/>
      <c r="I188" s="82">
        <f>Tabla1738691112131416173[[#This Row],[SUB-TOTAL]]+Tabla1738691112131416173[[#This Row],[IMPUESTOS]]</f>
        <v>0</v>
      </c>
      <c r="J188" s="164"/>
      <c r="K188" s="46"/>
      <c r="L188" s="47"/>
      <c r="M188" s="48"/>
      <c r="N188" s="49"/>
      <c r="O188" s="50"/>
      <c r="P188" s="51"/>
      <c r="Q188" s="61"/>
      <c r="R188" s="61"/>
      <c r="S188" s="53"/>
      <c r="T188" s="53"/>
      <c r="U188" s="53"/>
      <c r="V188" s="53"/>
      <c r="W188" s="53"/>
      <c r="X188" s="53"/>
      <c r="Y188" s="54"/>
      <c r="Z188" s="55"/>
      <c r="AA188" s="55"/>
      <c r="AB188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88" s="228"/>
      <c r="AF188" s="277"/>
    </row>
    <row r="189" spans="1:39" s="267" customFormat="1" ht="23.25" hidden="1" x14ac:dyDescent="0.35">
      <c r="A189" s="249"/>
      <c r="B189" s="41"/>
      <c r="C189" s="42"/>
      <c r="D189" s="135"/>
      <c r="E189" s="135"/>
      <c r="F189" s="52"/>
      <c r="G189" s="44"/>
      <c r="H189" s="45"/>
      <c r="I189" s="82">
        <f>+Tabla1738691112131416173[[#This Row],[SUB-TOTAL]]+H189</f>
        <v>0</v>
      </c>
      <c r="J189" s="164"/>
      <c r="K189" s="46"/>
      <c r="L189" s="47"/>
      <c r="M189" s="48"/>
      <c r="N189" s="49"/>
      <c r="O189" s="50"/>
      <c r="P189" s="51"/>
      <c r="Q189" s="52"/>
      <c r="R189" s="52"/>
      <c r="S189" s="53"/>
      <c r="T189" s="53"/>
      <c r="U189" s="53"/>
      <c r="V189" s="53"/>
      <c r="W189" s="53"/>
      <c r="X189" s="53"/>
      <c r="Y189" s="54"/>
      <c r="Z189" s="55"/>
      <c r="AA189" s="55"/>
      <c r="AB189" s="55"/>
      <c r="AC189" s="228"/>
      <c r="AF189" s="250"/>
    </row>
    <row r="190" spans="1:39" s="267" customFormat="1" ht="23.25" hidden="1" x14ac:dyDescent="0.35">
      <c r="A190" s="249"/>
      <c r="B190" s="41"/>
      <c r="C190" s="42"/>
      <c r="D190" s="135"/>
      <c r="E190" s="135"/>
      <c r="F190" s="52"/>
      <c r="G190" s="44"/>
      <c r="H190" s="45"/>
      <c r="I190" s="82">
        <f>+Tabla1738691112131416173[[#This Row],[SUB-TOTAL]]+H190</f>
        <v>0</v>
      </c>
      <c r="J190" s="164"/>
      <c r="K190" s="46"/>
      <c r="L190" s="47"/>
      <c r="M190" s="48"/>
      <c r="N190" s="49"/>
      <c r="O190" s="50"/>
      <c r="P190" s="51"/>
      <c r="Q190" s="52"/>
      <c r="R190" s="52"/>
      <c r="S190" s="53"/>
      <c r="T190" s="53"/>
      <c r="U190" s="53"/>
      <c r="V190" s="53"/>
      <c r="W190" s="53"/>
      <c r="X190" s="53"/>
      <c r="Y190" s="54"/>
      <c r="Z190" s="55"/>
      <c r="AA190" s="55"/>
      <c r="AB190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90" s="228"/>
      <c r="AF190" s="250"/>
    </row>
    <row r="191" spans="1:39" s="267" customFormat="1" ht="23.25" hidden="1" x14ac:dyDescent="0.35">
      <c r="A191" s="249"/>
      <c r="B191" s="69"/>
      <c r="C191" s="70"/>
      <c r="D191" s="71"/>
      <c r="E191" s="71"/>
      <c r="F191" s="52"/>
      <c r="G191" s="44"/>
      <c r="H191" s="45"/>
      <c r="I191" s="82">
        <f>Tabla1738691112131416173[[#This Row],[SUB-TOTAL]]+Tabla1738691112131416173[[#This Row],[IMPUESTOS]]</f>
        <v>0</v>
      </c>
      <c r="J191" s="164"/>
      <c r="K191" s="46"/>
      <c r="L191" s="47"/>
      <c r="M191" s="48"/>
      <c r="N191" s="49"/>
      <c r="O191" s="50"/>
      <c r="P191" s="51"/>
      <c r="Q191" s="52"/>
      <c r="R191" s="52"/>
      <c r="S191" s="53"/>
      <c r="T191" s="53"/>
      <c r="U191" s="53"/>
      <c r="V191" s="53"/>
      <c r="W191" s="53"/>
      <c r="X191" s="53"/>
      <c r="Y191" s="54"/>
      <c r="Z191" s="55"/>
      <c r="AA191" s="55"/>
      <c r="AB191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91" s="228"/>
      <c r="AF191" s="250"/>
    </row>
    <row r="192" spans="1:39" s="269" customFormat="1" ht="23.25" hidden="1" x14ac:dyDescent="0.35">
      <c r="A192" s="273"/>
      <c r="B192" s="56"/>
      <c r="C192" s="42"/>
      <c r="D192" s="135"/>
      <c r="E192" s="135"/>
      <c r="F192" s="52"/>
      <c r="G192" s="44"/>
      <c r="H192" s="45"/>
      <c r="I192" s="82">
        <f>Tabla1738691112131416173[[#This Row],[SUB-TOTAL]]+Tabla1738691112131416173[[#This Row],[IMPUESTOS]]</f>
        <v>0</v>
      </c>
      <c r="J192" s="164"/>
      <c r="K192" s="46"/>
      <c r="L192" s="47"/>
      <c r="M192" s="48"/>
      <c r="N192" s="49"/>
      <c r="O192" s="50"/>
      <c r="P192" s="51"/>
      <c r="Q192" s="52"/>
      <c r="R192" s="52"/>
      <c r="S192" s="53"/>
      <c r="T192" s="53"/>
      <c r="U192" s="53"/>
      <c r="V192" s="53"/>
      <c r="W192" s="54"/>
      <c r="X192" s="55"/>
      <c r="Y192" s="54"/>
      <c r="Z192" s="55"/>
      <c r="AA192" s="55"/>
      <c r="AB192" s="55">
        <f>+Tabla1738691112131416173[[#This Row],[MONTO RD$ TOTAL]]-Tabla1738691112131416173[[#This Row],[10%]]-Tabla1738691112131416173[[#This Row],[30%]]-Tabla1738691112131416173[[#This Row],[5%]]-Tabla1738691112131416173[[#This Row],[MONTO PAGADO]]-Tabla1738691112131416173[[#This Row],[100%]]</f>
        <v>0</v>
      </c>
      <c r="AC192" s="228"/>
      <c r="AF192" s="267"/>
    </row>
    <row r="193" spans="1:32" s="269" customFormat="1" ht="23.25" hidden="1" x14ac:dyDescent="0.35">
      <c r="A193" s="273"/>
      <c r="B193" s="56"/>
      <c r="C193" s="42"/>
      <c r="D193" s="135"/>
      <c r="E193" s="135"/>
      <c r="F193" s="52"/>
      <c r="G193" s="44"/>
      <c r="H193" s="45"/>
      <c r="I193" s="82">
        <f>Tabla1738691112131416173[[#This Row],[SUB-TOTAL]]+Tabla1738691112131416173[[#This Row],[IMPUESTOS]]</f>
        <v>0</v>
      </c>
      <c r="J193" s="164"/>
      <c r="K193" s="46"/>
      <c r="L193" s="47"/>
      <c r="M193" s="48"/>
      <c r="N193" s="49"/>
      <c r="O193" s="50"/>
      <c r="P193" s="51"/>
      <c r="Q193" s="52"/>
      <c r="R193" s="52"/>
      <c r="S193" s="53"/>
      <c r="T193" s="53"/>
      <c r="U193" s="53"/>
      <c r="V193" s="53"/>
      <c r="W193" s="53"/>
      <c r="X193" s="53"/>
      <c r="Y193" s="54"/>
      <c r="Z193" s="55"/>
      <c r="AA193" s="44"/>
      <c r="AB193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93" s="228"/>
      <c r="AF193" s="267"/>
    </row>
    <row r="194" spans="1:32" s="269" customFormat="1" ht="23.25" hidden="1" x14ac:dyDescent="0.35">
      <c r="A194" s="274"/>
      <c r="B194" s="41"/>
      <c r="C194" s="42"/>
      <c r="D194" s="135"/>
      <c r="E194" s="135"/>
      <c r="F194" s="52"/>
      <c r="G194" s="44"/>
      <c r="H194" s="45"/>
      <c r="I194" s="82">
        <f>Tabla1738691112131416173[[#This Row],[SUB-TOTAL]]+Tabla1738691112131416173[[#This Row],[IMPUESTOS]]</f>
        <v>0</v>
      </c>
      <c r="J194" s="164"/>
      <c r="K194" s="46"/>
      <c r="L194" s="47"/>
      <c r="M194" s="48"/>
      <c r="N194" s="49"/>
      <c r="O194" s="50"/>
      <c r="P194" s="51"/>
      <c r="Q194" s="52"/>
      <c r="R194" s="52"/>
      <c r="S194" s="53"/>
      <c r="T194" s="53"/>
      <c r="U194" s="53"/>
      <c r="V194" s="53"/>
      <c r="W194" s="53"/>
      <c r="X194" s="53"/>
      <c r="Y194" s="54"/>
      <c r="Z194" s="55"/>
      <c r="AA194" s="55"/>
      <c r="AB194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94" s="228"/>
      <c r="AF194" s="277"/>
    </row>
    <row r="195" spans="1:32" s="269" customFormat="1" ht="23.25" hidden="1" x14ac:dyDescent="0.35">
      <c r="A195" s="274"/>
      <c r="B195" s="41"/>
      <c r="C195" s="42"/>
      <c r="D195" s="135"/>
      <c r="E195" s="135"/>
      <c r="F195" s="52"/>
      <c r="G195" s="44"/>
      <c r="H195" s="45"/>
      <c r="I195" s="82">
        <f>Tabla1738691112131416173[[#This Row],[SUB-TOTAL]]+Tabla1738691112131416173[[#This Row],[IMPUESTOS]]</f>
        <v>0</v>
      </c>
      <c r="J195" s="164"/>
      <c r="K195" s="46"/>
      <c r="L195" s="47"/>
      <c r="M195" s="48"/>
      <c r="N195" s="49"/>
      <c r="O195" s="50"/>
      <c r="P195" s="51"/>
      <c r="Q195" s="52"/>
      <c r="R195" s="52"/>
      <c r="S195" s="53"/>
      <c r="T195" s="53"/>
      <c r="U195" s="53"/>
      <c r="V195" s="53"/>
      <c r="W195" s="53"/>
      <c r="X195" s="53"/>
      <c r="Y195" s="54"/>
      <c r="Z195" s="55"/>
      <c r="AA195" s="55"/>
      <c r="AB195" s="55">
        <f>+Tabla1738691112131416173[[#This Row],[MONTO RD$ TOTAL]]-Tabla1738691112131416173[[#This Row],[10%]]-Tabla1738691112131416173[[#This Row],[30%]]-Tabla1738691112131416173[[#This Row],[5%]]-Tabla1738691112131416173[[#This Row],[MONTO PAGADO]]-Tabla1738691112131416173[[#This Row],[100%]]</f>
        <v>0</v>
      </c>
      <c r="AC195" s="228"/>
      <c r="AF195" s="277"/>
    </row>
    <row r="196" spans="1:32" s="269" customFormat="1" ht="23.25" hidden="1" x14ac:dyDescent="0.35">
      <c r="A196" s="249"/>
      <c r="B196" s="41"/>
      <c r="C196" s="42"/>
      <c r="D196" s="135"/>
      <c r="E196" s="135"/>
      <c r="F196" s="52"/>
      <c r="G196" s="44"/>
      <c r="H196" s="45"/>
      <c r="I196" s="82">
        <f>Tabla1738691112131416173[[#This Row],[SUB-TOTAL]]+Tabla1738691112131416173[[#This Row],[IMPUESTOS]]</f>
        <v>0</v>
      </c>
      <c r="J196" s="164"/>
      <c r="K196" s="46"/>
      <c r="L196" s="47"/>
      <c r="M196" s="48"/>
      <c r="N196" s="49"/>
      <c r="O196" s="50"/>
      <c r="P196" s="51"/>
      <c r="Q196" s="52"/>
      <c r="R196" s="52"/>
      <c r="S196" s="53"/>
      <c r="T196" s="53"/>
      <c r="U196" s="53"/>
      <c r="V196" s="53"/>
      <c r="W196" s="53"/>
      <c r="X196" s="53"/>
      <c r="Y196" s="54"/>
      <c r="Z196" s="55"/>
      <c r="AA196" s="44"/>
      <c r="AB196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96" s="228"/>
      <c r="AF196" s="250"/>
    </row>
    <row r="197" spans="1:32" s="269" customFormat="1" ht="23.25" hidden="1" x14ac:dyDescent="0.35">
      <c r="A197" s="274"/>
      <c r="B197" s="41"/>
      <c r="C197" s="42"/>
      <c r="D197" s="135"/>
      <c r="E197" s="135"/>
      <c r="F197" s="52"/>
      <c r="G197" s="44"/>
      <c r="H197" s="45"/>
      <c r="I197" s="82">
        <f>+Tabla1738691112131416173[[#This Row],[SUB-TOTAL]]+H197</f>
        <v>0</v>
      </c>
      <c r="J197" s="164"/>
      <c r="K197" s="46"/>
      <c r="L197" s="47"/>
      <c r="M197" s="48"/>
      <c r="N197" s="49"/>
      <c r="O197" s="50"/>
      <c r="P197" s="51"/>
      <c r="Q197" s="52"/>
      <c r="R197" s="52"/>
      <c r="S197" s="53"/>
      <c r="T197" s="53"/>
      <c r="U197" s="53"/>
      <c r="V197" s="53"/>
      <c r="W197" s="53"/>
      <c r="X197" s="53"/>
      <c r="Y197" s="54"/>
      <c r="Z197" s="55"/>
      <c r="AA197" s="55"/>
      <c r="AB197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97" s="228"/>
      <c r="AF197" s="277"/>
    </row>
    <row r="198" spans="1:32" s="267" customFormat="1" ht="23.25" hidden="1" x14ac:dyDescent="0.35">
      <c r="A198" s="273"/>
      <c r="B198" s="41"/>
      <c r="C198" s="42"/>
      <c r="D198" s="135"/>
      <c r="E198" s="135"/>
      <c r="F198" s="52"/>
      <c r="G198" s="44"/>
      <c r="H198" s="45"/>
      <c r="I198" s="82">
        <f>Tabla1738691112131416173[[#This Row],[SUB-TOTAL]]+Tabla1738691112131416173[[#This Row],[IMPUESTOS]]</f>
        <v>0</v>
      </c>
      <c r="J198" s="164"/>
      <c r="K198" s="46"/>
      <c r="L198" s="47"/>
      <c r="M198" s="48"/>
      <c r="N198" s="49"/>
      <c r="O198" s="50"/>
      <c r="P198" s="51"/>
      <c r="Q198" s="52"/>
      <c r="R198" s="52"/>
      <c r="S198" s="53"/>
      <c r="T198" s="53"/>
      <c r="U198" s="53"/>
      <c r="V198" s="53"/>
      <c r="W198" s="53"/>
      <c r="X198" s="53"/>
      <c r="Y198" s="54"/>
      <c r="Z198" s="55"/>
      <c r="AA198" s="55"/>
      <c r="AB198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98" s="242"/>
    </row>
    <row r="199" spans="1:32" ht="23.25" x14ac:dyDescent="0.35">
      <c r="A199" s="4"/>
      <c r="B199" s="41"/>
      <c r="C199" s="42"/>
      <c r="D199" s="135"/>
      <c r="E199" s="135"/>
      <c r="F199" s="52"/>
      <c r="G199" s="44"/>
      <c r="H199" s="45"/>
      <c r="I199" s="82">
        <f>Tabla1738691112131416173[[#This Row],[SUB-TOTAL]]+Tabla1738691112131416173[[#This Row],[IMPUESTOS]]</f>
        <v>0</v>
      </c>
      <c r="J199" s="164"/>
      <c r="K199" s="46"/>
      <c r="L199" s="47"/>
      <c r="M199" s="48"/>
      <c r="N199" s="49"/>
      <c r="O199" s="50"/>
      <c r="P199" s="51"/>
      <c r="Q199" s="52"/>
      <c r="R199" s="52"/>
      <c r="S199" s="53"/>
      <c r="T199" s="53"/>
      <c r="U199" s="53"/>
      <c r="V199" s="53"/>
      <c r="W199" s="53"/>
      <c r="X199" s="53"/>
      <c r="Y199" s="54"/>
      <c r="Z199" s="55"/>
      <c r="AA199" s="55"/>
      <c r="AB199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199" s="242"/>
    </row>
    <row r="200" spans="1:32" ht="23.25" x14ac:dyDescent="0.35">
      <c r="A200" s="4"/>
      <c r="B200" s="41"/>
      <c r="C200" s="42"/>
      <c r="D200" s="135"/>
      <c r="E200" s="135"/>
      <c r="F200" s="52"/>
      <c r="G200" s="44"/>
      <c r="H200" s="45"/>
      <c r="I200" s="82">
        <f>Tabla1738691112131416173[[#This Row],[SUB-TOTAL]]+Tabla1738691112131416173[[#This Row],[IMPUESTOS]]</f>
        <v>0</v>
      </c>
      <c r="J200" s="164"/>
      <c r="K200" s="46"/>
      <c r="L200" s="47"/>
      <c r="M200" s="48"/>
      <c r="N200" s="49"/>
      <c r="O200" s="50"/>
      <c r="P200" s="51"/>
      <c r="Q200" s="52"/>
      <c r="R200" s="52"/>
      <c r="S200" s="53"/>
      <c r="T200" s="53"/>
      <c r="U200" s="53"/>
      <c r="V200" s="53"/>
      <c r="W200" s="53"/>
      <c r="X200" s="53"/>
      <c r="Y200" s="54"/>
      <c r="Z200" s="55"/>
      <c r="AA200" s="55"/>
      <c r="AB200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200" s="242"/>
    </row>
    <row r="201" spans="1:32" ht="23.25" x14ac:dyDescent="0.35">
      <c r="A201" s="4"/>
      <c r="B201" s="41"/>
      <c r="C201" s="42"/>
      <c r="D201" s="135"/>
      <c r="E201" s="135"/>
      <c r="F201" s="52"/>
      <c r="G201" s="44"/>
      <c r="H201" s="45"/>
      <c r="I201" s="82">
        <f>Tabla1738691112131416173[[#This Row],[SUB-TOTAL]]+Tabla1738691112131416173[[#This Row],[IMPUESTOS]]</f>
        <v>0</v>
      </c>
      <c r="J201" s="164"/>
      <c r="K201" s="46"/>
      <c r="L201" s="47"/>
      <c r="M201" s="48"/>
      <c r="N201" s="49"/>
      <c r="O201" s="50"/>
      <c r="P201" s="51"/>
      <c r="Q201" s="52"/>
      <c r="R201" s="52"/>
      <c r="S201" s="53"/>
      <c r="T201" s="53"/>
      <c r="U201" s="53"/>
      <c r="V201" s="53"/>
      <c r="W201" s="53"/>
      <c r="X201" s="53"/>
      <c r="Y201" s="54"/>
      <c r="Z201" s="55"/>
      <c r="AA201" s="55"/>
      <c r="AB201" s="55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201" s="242"/>
    </row>
    <row r="202" spans="1:32" ht="24" thickBot="1" x14ac:dyDescent="0.4">
      <c r="A202" s="4"/>
      <c r="B202" s="56"/>
      <c r="C202" s="66"/>
      <c r="D202" s="57"/>
      <c r="E202" s="57"/>
      <c r="F202" s="52"/>
      <c r="G202" s="85"/>
      <c r="H202" s="86"/>
      <c r="I202" s="87"/>
      <c r="J202" s="88"/>
      <c r="K202" s="89"/>
      <c r="L202" s="83"/>
      <c r="M202" s="90"/>
      <c r="N202" s="91"/>
      <c r="O202" s="92"/>
      <c r="P202" s="93"/>
      <c r="Q202" s="84"/>
      <c r="R202" s="84"/>
      <c r="S202" s="79"/>
      <c r="T202" s="79"/>
      <c r="U202" s="79"/>
      <c r="V202" s="79"/>
      <c r="W202" s="79"/>
      <c r="X202" s="79"/>
      <c r="Y202" s="80"/>
      <c r="Z202" s="81"/>
      <c r="AA202" s="81"/>
      <c r="AB202" s="81">
        <f>+Tabla1738691112131416173[[#This Row],[MONTO RD$ TOTAL]]-Tabla1738691112131416173[[#This Row],[10%]]-Tabla1738691112131416173[[#This Row],[30%]]-Tabla1738691112131416173[[#This Row],[5%]]-Tabla1738691112131416173[[#This Row],[MONTO PAGADO]]</f>
        <v>0</v>
      </c>
      <c r="AC202" s="228"/>
    </row>
    <row r="203" spans="1:32" s="40" customFormat="1" ht="24" thickBot="1" x14ac:dyDescent="0.4">
      <c r="A203" s="4"/>
      <c r="B203" s="289"/>
      <c r="C203" s="290"/>
      <c r="D203" s="291"/>
      <c r="E203" s="291"/>
      <c r="F203" s="292"/>
      <c r="G203" s="293"/>
      <c r="H203" s="294"/>
      <c r="I203" s="293"/>
      <c r="J203" s="295"/>
      <c r="K203" s="296"/>
      <c r="L203" s="292"/>
      <c r="M203" s="296"/>
      <c r="N203" s="297"/>
      <c r="O203" s="298"/>
      <c r="P203" s="290"/>
      <c r="Q203" s="290"/>
      <c r="R203" s="290"/>
      <c r="S203" s="299"/>
      <c r="T203" s="299"/>
      <c r="U203" s="299"/>
      <c r="V203" s="299"/>
      <c r="W203" s="299"/>
      <c r="X203" s="299"/>
      <c r="Y203" s="300"/>
      <c r="Z203" s="299"/>
      <c r="AA203" s="299" t="s">
        <v>327</v>
      </c>
      <c r="AB203" s="301"/>
      <c r="AC203" s="302"/>
    </row>
    <row r="204" spans="1:32" s="40" customFormat="1" ht="33" thickBot="1" x14ac:dyDescent="0.55000000000000004">
      <c r="A204" s="4"/>
      <c r="B204" s="95" t="s">
        <v>21</v>
      </c>
      <c r="C204" s="96"/>
      <c r="D204" s="97"/>
      <c r="E204" s="97"/>
      <c r="F204" s="97"/>
      <c r="G204" s="98">
        <f>SUM(G21:G203)</f>
        <v>12701306.429999998</v>
      </c>
      <c r="H204" s="99">
        <f>SUM(H21:H203)</f>
        <v>845624.14999999991</v>
      </c>
      <c r="I204" s="100">
        <f>SUM(I20:I203)</f>
        <v>13371930.579999998</v>
      </c>
      <c r="J204" s="101"/>
      <c r="K204" s="102"/>
      <c r="L204" s="97"/>
      <c r="M204" s="103"/>
      <c r="N204" s="96"/>
      <c r="O204" s="104"/>
      <c r="P204" s="96"/>
      <c r="Q204" s="96"/>
      <c r="R204" s="96"/>
      <c r="S204" s="105"/>
      <c r="T204" s="115"/>
      <c r="U204" s="115"/>
      <c r="V204" s="115"/>
      <c r="W204" s="115"/>
      <c r="X204" s="115"/>
      <c r="Y204" s="116"/>
      <c r="Z204" s="115"/>
      <c r="AA204" s="144" t="e">
        <f ca="1">SUM(AA21:AA203)</f>
        <v>#REF!</v>
      </c>
      <c r="AB204" s="94">
        <f>SUM(AB21:AB203)</f>
        <v>9.9999999656574801E-3</v>
      </c>
      <c r="AC204"/>
    </row>
    <row r="205" spans="1:32" ht="32.25" x14ac:dyDescent="0.5">
      <c r="A205" s="4"/>
      <c r="B205" s="107"/>
      <c r="C205" s="108"/>
      <c r="D205" s="107"/>
      <c r="E205" s="107"/>
      <c r="F205" s="107"/>
      <c r="G205" s="107"/>
      <c r="H205" s="108"/>
      <c r="I205" s="109"/>
      <c r="J205" s="107"/>
      <c r="K205" s="107"/>
      <c r="L205" s="107"/>
      <c r="M205" s="110"/>
      <c r="N205" s="107"/>
      <c r="O205" s="111"/>
      <c r="P205" s="111"/>
      <c r="Q205" s="111"/>
      <c r="R205" s="111"/>
      <c r="S205" s="111"/>
      <c r="T205" s="115"/>
      <c r="U205" s="115"/>
      <c r="V205" s="115"/>
      <c r="W205" s="115"/>
      <c r="X205" s="115"/>
      <c r="Y205" s="116"/>
      <c r="Z205" s="122"/>
      <c r="AA205" s="285"/>
      <c r="AB205" s="107"/>
    </row>
    <row r="206" spans="1:32" ht="23.25" x14ac:dyDescent="0.35">
      <c r="A206" s="4"/>
      <c r="B206" s="108"/>
      <c r="C206" s="108"/>
      <c r="D206" s="108"/>
      <c r="E206" s="108"/>
      <c r="F206" s="108"/>
      <c r="G206" s="108"/>
      <c r="H206" s="108"/>
      <c r="I206" s="112"/>
      <c r="J206" s="108"/>
      <c r="K206" s="108"/>
      <c r="L206" s="108"/>
      <c r="M206" s="108"/>
      <c r="N206" s="113"/>
      <c r="O206" s="108"/>
      <c r="P206" s="108"/>
      <c r="Q206" s="108"/>
      <c r="R206" s="108"/>
      <c r="S206" s="108"/>
      <c r="T206" s="303"/>
      <c r="U206" s="304"/>
      <c r="V206" s="304"/>
      <c r="W206" s="107"/>
      <c r="X206" s="107"/>
      <c r="Y206" s="107"/>
      <c r="Z206" s="107"/>
      <c r="AA206" s="231"/>
      <c r="AB206" s="108"/>
    </row>
    <row r="207" spans="1:32" ht="32.25" x14ac:dyDescent="0.5">
      <c r="A207" s="4"/>
      <c r="B207" s="115"/>
      <c r="C207" s="115"/>
      <c r="D207" s="115"/>
      <c r="E207" s="115"/>
      <c r="F207" s="115"/>
      <c r="G207" s="115"/>
      <c r="H207" s="115"/>
      <c r="I207" s="112"/>
      <c r="J207" s="115"/>
      <c r="K207" s="115"/>
      <c r="L207" s="115"/>
      <c r="M207" s="115"/>
      <c r="N207" s="116"/>
      <c r="O207" s="115"/>
      <c r="P207" s="115"/>
      <c r="Q207" s="115"/>
      <c r="R207" s="115"/>
      <c r="S207" s="115"/>
      <c r="T207" s="108"/>
      <c r="U207" s="108"/>
      <c r="V207" s="108"/>
      <c r="W207" s="112"/>
      <c r="X207" s="108"/>
      <c r="Y207" s="113"/>
      <c r="Z207" s="280"/>
      <c r="AA207" s="143"/>
      <c r="AB207" s="115"/>
    </row>
    <row r="208" spans="1:32" ht="32.25" x14ac:dyDescent="0.5">
      <c r="A208" s="4"/>
      <c r="B208" s="115"/>
      <c r="C208" s="116"/>
      <c r="D208" s="116"/>
      <c r="E208" s="117"/>
      <c r="F208" s="116"/>
      <c r="G208" s="115"/>
      <c r="H208" s="118"/>
      <c r="I208" s="140"/>
      <c r="J208" s="119"/>
      <c r="K208" s="120"/>
      <c r="L208" s="117"/>
      <c r="M208" s="118"/>
      <c r="N208" s="116"/>
      <c r="O208" s="121"/>
      <c r="P208" s="116"/>
      <c r="Q208" s="116"/>
      <c r="R208" s="116"/>
      <c r="S208" s="115"/>
      <c r="T208" s="305"/>
      <c r="U208" s="115"/>
      <c r="V208" s="115"/>
      <c r="W208" s="115"/>
      <c r="X208" s="115"/>
      <c r="Y208" s="116"/>
      <c r="Z208" s="115"/>
      <c r="AA208" s="144"/>
      <c r="AB208" s="115"/>
      <c r="AC208" s="114"/>
    </row>
    <row r="209" spans="1:29" ht="32.25" x14ac:dyDescent="0.5">
      <c r="A209" s="4"/>
      <c r="B209" s="107"/>
      <c r="C209" s="108"/>
      <c r="D209" s="107"/>
      <c r="E209" s="107"/>
      <c r="F209" s="107"/>
      <c r="G209" s="107"/>
      <c r="H209" s="108"/>
      <c r="I209" s="109"/>
      <c r="J209" s="107"/>
      <c r="K209" s="107"/>
      <c r="L209" s="107"/>
      <c r="M209" s="110"/>
      <c r="N209" s="107"/>
      <c r="O209" s="111"/>
      <c r="P209" s="111"/>
      <c r="Q209" s="111"/>
      <c r="R209" s="111"/>
      <c r="S209" s="111"/>
      <c r="T209" s="115"/>
      <c r="U209" s="115"/>
      <c r="V209" s="115"/>
      <c r="W209" s="115"/>
      <c r="X209" s="115"/>
      <c r="Y209" s="116"/>
      <c r="Z209" s="122"/>
      <c r="AA209" s="119"/>
      <c r="AB209" s="107"/>
      <c r="AC209" s="114"/>
    </row>
    <row r="210" spans="1:29" s="114" customFormat="1" ht="32.25" x14ac:dyDescent="0.5">
      <c r="B210" s="108"/>
      <c r="C210" s="108"/>
      <c r="D210" s="108"/>
      <c r="E210" s="108"/>
      <c r="F210" s="108"/>
      <c r="G210" s="108"/>
      <c r="H210" s="108"/>
      <c r="I210" s="112"/>
      <c r="J210" s="108"/>
      <c r="K210" s="108"/>
      <c r="L210" s="108"/>
      <c r="M210" s="145"/>
      <c r="N210" s="113"/>
      <c r="O210" s="108"/>
      <c r="P210" s="108"/>
      <c r="Q210" s="108"/>
      <c r="R210" s="108"/>
      <c r="S210" s="108"/>
      <c r="T210" s="115"/>
      <c r="U210" s="115"/>
      <c r="V210" s="115"/>
      <c r="W210" s="116"/>
      <c r="X210" s="122"/>
      <c r="Y210" s="119"/>
      <c r="Z210" s="115"/>
      <c r="AA210" s="115"/>
      <c r="AB210" s="108"/>
      <c r="AC210"/>
    </row>
    <row r="211" spans="1:29" s="114" customFormat="1" ht="32.25" x14ac:dyDescent="0.5">
      <c r="B211" s="115"/>
      <c r="C211" s="115"/>
      <c r="D211" s="115"/>
      <c r="E211" s="115"/>
      <c r="F211" s="115"/>
      <c r="G211" s="115"/>
      <c r="H211" s="115"/>
      <c r="I211" s="143"/>
      <c r="J211" s="115"/>
      <c r="K211" s="115"/>
      <c r="L211" s="115"/>
      <c r="M211" s="115"/>
      <c r="N211" s="116"/>
      <c r="O211" s="115"/>
      <c r="P211" s="115"/>
      <c r="Q211" s="115"/>
      <c r="R211" s="115"/>
      <c r="S211" s="115"/>
      <c r="T211" s="116"/>
      <c r="U211" s="116"/>
      <c r="V211" s="116"/>
      <c r="W211" s="116"/>
      <c r="X211" s="116"/>
      <c r="Y211" s="125"/>
      <c r="Z211" s="115"/>
      <c r="AA211" s="306"/>
      <c r="AB211" s="115"/>
      <c r="AC211"/>
    </row>
    <row r="212" spans="1:29" ht="32.25" x14ac:dyDescent="0.5">
      <c r="A212" s="4"/>
      <c r="B212" s="115"/>
      <c r="C212" s="116"/>
      <c r="D212" s="116"/>
      <c r="E212" s="117"/>
      <c r="F212" s="116"/>
      <c r="G212" s="115"/>
      <c r="H212" s="118"/>
      <c r="I212" s="119"/>
      <c r="J212" s="119"/>
      <c r="K212" s="120"/>
      <c r="L212" s="117"/>
      <c r="M212" s="146"/>
      <c r="N212" s="116"/>
      <c r="O212" s="121"/>
      <c r="P212" s="116"/>
      <c r="Q212" s="116"/>
      <c r="R212" s="116"/>
      <c r="S212" s="115"/>
      <c r="T212" s="116"/>
      <c r="U212" s="116"/>
      <c r="V212" s="116"/>
      <c r="W212" s="116"/>
      <c r="X212" s="116"/>
      <c r="Y212" s="125"/>
      <c r="Z212" s="115"/>
      <c r="AA212" s="119"/>
      <c r="AB212" s="115"/>
      <c r="AC212" s="114"/>
    </row>
    <row r="213" spans="1:29" ht="32.25" x14ac:dyDescent="0.5">
      <c r="A213" s="4"/>
      <c r="B213" s="115"/>
      <c r="C213" s="116"/>
      <c r="D213" s="116"/>
      <c r="E213" s="117"/>
      <c r="F213" s="116"/>
      <c r="G213" s="115"/>
      <c r="H213" s="118"/>
      <c r="I213" s="119"/>
      <c r="J213" s="119"/>
      <c r="K213" s="120"/>
      <c r="L213" s="117"/>
      <c r="M213" s="121"/>
      <c r="N213" s="116"/>
      <c r="O213" s="116"/>
      <c r="P213" s="116"/>
      <c r="Q213" s="115"/>
      <c r="R213" s="115"/>
      <c r="S213" s="115"/>
      <c r="T213" s="115"/>
      <c r="U213" s="115"/>
      <c r="V213" s="115"/>
      <c r="W213" s="115"/>
      <c r="X213" s="115"/>
      <c r="Y213" s="116"/>
      <c r="Z213" s="122"/>
      <c r="AA213" s="119"/>
      <c r="AB213" s="115"/>
      <c r="AC213" s="114"/>
    </row>
    <row r="214" spans="1:29" s="114" customFormat="1" ht="32.25" x14ac:dyDescent="0.5">
      <c r="B214" s="123"/>
      <c r="C214" s="117" t="s">
        <v>26</v>
      </c>
      <c r="D214" s="116"/>
      <c r="E214" s="117"/>
      <c r="F214" s="117"/>
      <c r="G214" s="123"/>
      <c r="H214" s="117" t="s">
        <v>33</v>
      </c>
      <c r="I214" s="116"/>
      <c r="J214" s="124"/>
      <c r="K214" s="124"/>
      <c r="L214" s="115"/>
      <c r="M214" s="115"/>
      <c r="N214" s="116"/>
      <c r="O214" s="121"/>
      <c r="P214" s="116"/>
      <c r="Q214" s="123"/>
      <c r="R214" s="117" t="s">
        <v>38</v>
      </c>
      <c r="S214" s="116"/>
      <c r="Y214" s="127"/>
      <c r="Z214" s="133"/>
      <c r="AA214" s="130"/>
      <c r="AB214" s="115"/>
    </row>
    <row r="215" spans="1:29" s="114" customFormat="1" ht="32.25" x14ac:dyDescent="0.5">
      <c r="B215" s="123"/>
      <c r="C215" s="117" t="s">
        <v>27</v>
      </c>
      <c r="D215" s="116"/>
      <c r="E215" s="117"/>
      <c r="F215" s="117"/>
      <c r="G215" s="123"/>
      <c r="H215" s="117" t="s">
        <v>31</v>
      </c>
      <c r="I215" s="116"/>
      <c r="J215" s="124"/>
      <c r="K215" s="124"/>
      <c r="L215" s="115"/>
      <c r="M215" s="115"/>
      <c r="N215" s="116"/>
      <c r="O215" s="121"/>
      <c r="P215" s="123"/>
      <c r="Q215" s="123"/>
      <c r="R215" s="117" t="s">
        <v>39</v>
      </c>
      <c r="S215" s="116"/>
      <c r="Y215" s="127"/>
      <c r="AB215" s="115"/>
    </row>
    <row r="216" spans="1:29" s="114" customFormat="1" ht="32.25" x14ac:dyDescent="0.5">
      <c r="B216" s="123"/>
      <c r="C216" s="116"/>
      <c r="D216" s="116"/>
      <c r="E216" s="117"/>
      <c r="F216" s="116"/>
      <c r="G216" s="115"/>
      <c r="H216" s="118"/>
      <c r="I216" s="119"/>
      <c r="J216" s="119"/>
      <c r="K216" s="120"/>
      <c r="L216" s="117"/>
      <c r="M216" s="118"/>
      <c r="N216" s="116"/>
      <c r="O216" s="121"/>
      <c r="P216" s="116"/>
      <c r="Q216" s="116"/>
      <c r="R216" s="116"/>
      <c r="S216" s="115"/>
      <c r="T216" s="4"/>
      <c r="U216" s="4"/>
      <c r="V216" s="4"/>
      <c r="W216" s="4"/>
      <c r="X216" s="4"/>
      <c r="Y216" s="6"/>
      <c r="Z216" s="4"/>
      <c r="AA216" s="4"/>
      <c r="AB216" s="115"/>
    </row>
    <row r="217" spans="1:29" s="114" customFormat="1" ht="32.25" x14ac:dyDescent="0.5">
      <c r="B217" s="126"/>
      <c r="C217" s="127"/>
      <c r="D217" s="127"/>
      <c r="E217" s="128"/>
      <c r="F217" s="127"/>
      <c r="H217" s="129"/>
      <c r="I217" s="130"/>
      <c r="J217" s="130"/>
      <c r="K217" s="131"/>
      <c r="L217" s="128"/>
      <c r="M217" s="129"/>
      <c r="N217" s="127"/>
      <c r="O217" s="132"/>
      <c r="P217" s="127"/>
      <c r="Q217" s="127"/>
      <c r="R217" s="127"/>
      <c r="T217" s="4"/>
      <c r="U217" s="4"/>
      <c r="V217" s="4"/>
      <c r="W217" s="4"/>
      <c r="X217" s="4"/>
      <c r="Y217" s="6"/>
      <c r="Z217" s="4"/>
      <c r="AA217" s="284"/>
    </row>
    <row r="218" spans="1:29" s="114" customFormat="1" ht="32.25" x14ac:dyDescent="0.5">
      <c r="B218" s="134"/>
      <c r="C218" s="127"/>
      <c r="N218" s="127"/>
      <c r="T218"/>
      <c r="U218"/>
      <c r="V218"/>
      <c r="W218"/>
      <c r="X218"/>
      <c r="Y218" s="2"/>
      <c r="Z218"/>
      <c r="AA218"/>
    </row>
    <row r="219" spans="1:29" s="114" customFormat="1" ht="32.25" x14ac:dyDescent="0.5">
      <c r="B219" s="7"/>
      <c r="C219" s="6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6"/>
      <c r="O219" s="4"/>
      <c r="P219" s="4"/>
      <c r="Q219" s="4"/>
      <c r="R219" s="4"/>
      <c r="S219" s="4"/>
      <c r="T219"/>
      <c r="U219"/>
      <c r="V219"/>
      <c r="W219"/>
      <c r="X219"/>
      <c r="Y219" s="2"/>
      <c r="Z219"/>
      <c r="AA219"/>
      <c r="AB219" s="4"/>
    </row>
    <row r="220" spans="1:29" s="114" customFormat="1" ht="32.25" x14ac:dyDescent="0.5">
      <c r="B220" s="8"/>
      <c r="C220" s="6"/>
      <c r="D220" s="4"/>
      <c r="E220" s="4"/>
      <c r="F220" s="4"/>
      <c r="G220" s="4"/>
      <c r="H220" s="286"/>
      <c r="I220" s="286"/>
      <c r="J220" s="286"/>
      <c r="K220" s="286"/>
      <c r="L220" s="286"/>
      <c r="M220" s="4"/>
      <c r="N220" s="6"/>
      <c r="O220" s="4"/>
      <c r="P220" s="4"/>
      <c r="Q220" s="4"/>
      <c r="R220" s="4"/>
      <c r="S220" s="4"/>
      <c r="T220"/>
      <c r="U220"/>
      <c r="V220"/>
      <c r="W220"/>
      <c r="X220"/>
      <c r="Y220" s="2"/>
      <c r="Z220"/>
      <c r="AA220"/>
      <c r="AB220" s="4"/>
      <c r="AC220"/>
    </row>
    <row r="221" spans="1:29" s="114" customFormat="1" ht="32.25" x14ac:dyDescent="0.5">
      <c r="B221"/>
      <c r="C221"/>
      <c r="D221"/>
      <c r="E221"/>
      <c r="F221"/>
      <c r="G221"/>
      <c r="H221"/>
      <c r="I221"/>
      <c r="J221"/>
      <c r="K221"/>
      <c r="L221"/>
      <c r="M221"/>
      <c r="N221" s="2"/>
      <c r="O221"/>
      <c r="P221"/>
      <c r="Q221"/>
      <c r="R221"/>
      <c r="S221"/>
      <c r="T221"/>
      <c r="U221"/>
      <c r="V221"/>
      <c r="W221"/>
      <c r="X221"/>
      <c r="Y221" s="2"/>
      <c r="Z221"/>
      <c r="AA221"/>
      <c r="AB221"/>
      <c r="AC221"/>
    </row>
    <row r="222" spans="1:29" ht="23.25" x14ac:dyDescent="0.35">
      <c r="A222" s="4"/>
    </row>
    <row r="223" spans="1:29" ht="23.25" x14ac:dyDescent="0.35">
      <c r="B223" s="4"/>
    </row>
    <row r="224" spans="1:29" ht="26.25" x14ac:dyDescent="0.4">
      <c r="B224" s="165"/>
      <c r="C224" s="147"/>
      <c r="H224" s="287"/>
    </row>
    <row r="225" spans="2:2" ht="23.25" x14ac:dyDescent="0.35">
      <c r="B225" s="4"/>
    </row>
    <row r="226" spans="2:2" ht="23.25" x14ac:dyDescent="0.35">
      <c r="B226" s="4"/>
    </row>
    <row r="227" spans="2:2" ht="23.25" x14ac:dyDescent="0.35">
      <c r="B227" s="4"/>
    </row>
    <row r="228" spans="2:2" ht="33.75" x14ac:dyDescent="0.5">
      <c r="B228" s="241"/>
    </row>
    <row r="257" spans="6:6" ht="26.25" x14ac:dyDescent="0.4">
      <c r="F257" s="141"/>
    </row>
    <row r="258" spans="6:6" ht="26.25" x14ac:dyDescent="0.4">
      <c r="F258" s="142"/>
    </row>
    <row r="259" spans="6:6" ht="26.25" x14ac:dyDescent="0.4">
      <c r="F259" s="142"/>
    </row>
    <row r="260" spans="6:6" ht="26.25" x14ac:dyDescent="0.4">
      <c r="F260" s="142"/>
    </row>
    <row r="261" spans="6:6" ht="26.25" x14ac:dyDescent="0.4">
      <c r="F261" s="142"/>
    </row>
    <row r="262" spans="6:6" ht="26.25" x14ac:dyDescent="0.4">
      <c r="F262" s="142"/>
    </row>
    <row r="263" spans="6:6" ht="26.25" x14ac:dyDescent="0.4">
      <c r="F263" s="142"/>
    </row>
    <row r="264" spans="6:6" ht="26.25" x14ac:dyDescent="0.4">
      <c r="F264" s="142"/>
    </row>
    <row r="265" spans="6:6" ht="26.25" x14ac:dyDescent="0.4">
      <c r="F265" s="142"/>
    </row>
    <row r="266" spans="6:6" ht="26.25" x14ac:dyDescent="0.4">
      <c r="F266" s="142"/>
    </row>
    <row r="267" spans="6:6" ht="26.25" x14ac:dyDescent="0.4">
      <c r="F267" s="142"/>
    </row>
    <row r="268" spans="6:6" ht="26.25" x14ac:dyDescent="0.4">
      <c r="F268" s="141"/>
    </row>
    <row r="269" spans="6:6" ht="26.25" x14ac:dyDescent="0.4">
      <c r="F269" s="141"/>
    </row>
    <row r="270" spans="6:6" ht="26.25" x14ac:dyDescent="0.4">
      <c r="F270" s="141"/>
    </row>
  </sheetData>
  <mergeCells count="6">
    <mergeCell ref="B19:AB19"/>
    <mergeCell ref="B14:AB14"/>
    <mergeCell ref="B15:AA15"/>
    <mergeCell ref="B16:AB16"/>
    <mergeCell ref="B17:AB17"/>
    <mergeCell ref="B18:AB18"/>
  </mergeCells>
  <phoneticPr fontId="4" type="noConversion"/>
  <pageMargins left="0.7" right="0.7" top="0.75" bottom="0.75" header="0.3" footer="0.3"/>
  <pageSetup paperSize="9" scale="21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J24"/>
  <sheetViews>
    <sheetView workbookViewId="0">
      <selection activeCell="B9" sqref="B9"/>
    </sheetView>
  </sheetViews>
  <sheetFormatPr baseColWidth="10" defaultRowHeight="15" x14ac:dyDescent="0.25"/>
  <cols>
    <col min="2" max="2" width="46.7109375" customWidth="1"/>
    <col min="3" max="3" width="21.42578125" customWidth="1"/>
    <col min="4" max="4" width="16.5703125" customWidth="1"/>
    <col min="5" max="5" width="18.28515625" customWidth="1"/>
    <col min="6" max="6" width="21" customWidth="1"/>
    <col min="7" max="7" width="21" bestFit="1" customWidth="1"/>
    <col min="8" max="8" width="15" customWidth="1"/>
    <col min="9" max="9" width="21" bestFit="1" customWidth="1"/>
    <col min="10" max="10" width="21" customWidth="1"/>
  </cols>
  <sheetData>
    <row r="5" spans="1:10" ht="37.5" customHeight="1" thickBot="1" x14ac:dyDescent="0.3">
      <c r="B5" s="243" t="s">
        <v>2</v>
      </c>
      <c r="C5" s="244" t="s">
        <v>3</v>
      </c>
      <c r="D5" s="244" t="s">
        <v>4</v>
      </c>
      <c r="E5" s="244" t="s">
        <v>5</v>
      </c>
      <c r="F5" s="244" t="s">
        <v>6</v>
      </c>
      <c r="G5" s="245" t="s">
        <v>7</v>
      </c>
      <c r="H5" s="246" t="s">
        <v>8</v>
      </c>
      <c r="I5" s="262" t="s">
        <v>9</v>
      </c>
      <c r="J5" s="264" t="s">
        <v>83</v>
      </c>
    </row>
    <row r="6" spans="1:10" ht="16.5" thickTop="1" x14ac:dyDescent="0.25">
      <c r="A6">
        <v>1</v>
      </c>
      <c r="B6" s="256" t="s">
        <v>54</v>
      </c>
      <c r="C6" s="257">
        <v>101140496</v>
      </c>
      <c r="D6" s="258">
        <v>45992</v>
      </c>
      <c r="E6" s="258">
        <v>45996</v>
      </c>
      <c r="F6" s="259" t="s">
        <v>55</v>
      </c>
      <c r="G6" s="260">
        <v>594880</v>
      </c>
      <c r="H6" s="261"/>
      <c r="I6" s="263">
        <v>594880</v>
      </c>
      <c r="J6" s="265" t="s">
        <v>84</v>
      </c>
    </row>
    <row r="7" spans="1:10" ht="15.75" x14ac:dyDescent="0.25">
      <c r="A7">
        <v>2</v>
      </c>
      <c r="B7" s="266" t="s">
        <v>48</v>
      </c>
      <c r="C7" s="257">
        <v>122001085</v>
      </c>
      <c r="D7" s="258">
        <v>45992</v>
      </c>
      <c r="E7" s="258">
        <v>46000</v>
      </c>
      <c r="F7" s="259" t="s">
        <v>49</v>
      </c>
      <c r="G7" s="260">
        <v>81700</v>
      </c>
      <c r="H7" s="261">
        <v>14706</v>
      </c>
      <c r="I7" s="263">
        <v>96406</v>
      </c>
      <c r="J7" s="265" t="s">
        <v>85</v>
      </c>
    </row>
    <row r="8" spans="1:10" ht="15.75" x14ac:dyDescent="0.25">
      <c r="A8">
        <v>4</v>
      </c>
      <c r="B8" s="266" t="s">
        <v>61</v>
      </c>
      <c r="C8" s="257">
        <v>130767564</v>
      </c>
      <c r="D8" s="258">
        <v>46001</v>
      </c>
      <c r="E8" s="258">
        <v>46007</v>
      </c>
      <c r="F8" s="259" t="s">
        <v>62</v>
      </c>
      <c r="G8" s="260">
        <v>12630</v>
      </c>
      <c r="H8" s="261">
        <v>2273.4</v>
      </c>
      <c r="I8" s="263">
        <v>14903.4</v>
      </c>
      <c r="J8" s="265" t="s">
        <v>86</v>
      </c>
    </row>
    <row r="9" spans="1:10" ht="15.75" x14ac:dyDescent="0.25">
      <c r="A9">
        <v>5</v>
      </c>
      <c r="B9" s="266" t="s">
        <v>58</v>
      </c>
      <c r="C9" s="257">
        <v>131354238</v>
      </c>
      <c r="D9" s="258">
        <v>46007</v>
      </c>
      <c r="E9" s="258">
        <v>46008</v>
      </c>
      <c r="F9" s="259" t="s">
        <v>63</v>
      </c>
      <c r="G9" s="260">
        <v>32000</v>
      </c>
      <c r="H9" s="261"/>
      <c r="I9" s="263">
        <v>32000</v>
      </c>
      <c r="J9" s="265"/>
    </row>
    <row r="10" spans="1:10" ht="15.75" x14ac:dyDescent="0.25">
      <c r="A10">
        <v>7</v>
      </c>
      <c r="B10" s="266" t="s">
        <v>65</v>
      </c>
      <c r="C10" s="257">
        <v>132818989</v>
      </c>
      <c r="D10" s="258">
        <v>46006</v>
      </c>
      <c r="E10" s="258">
        <v>46010</v>
      </c>
      <c r="F10" s="259" t="s">
        <v>66</v>
      </c>
      <c r="G10" s="260">
        <v>543329.21</v>
      </c>
      <c r="H10" s="261">
        <v>72429.429999999993</v>
      </c>
      <c r="I10" s="263">
        <v>615758.6399999999</v>
      </c>
      <c r="J10" s="265" t="s">
        <v>84</v>
      </c>
    </row>
    <row r="11" spans="1:10" ht="15.75" x14ac:dyDescent="0.25">
      <c r="A11">
        <v>8</v>
      </c>
      <c r="B11" s="266" t="s">
        <v>51</v>
      </c>
      <c r="C11" s="257">
        <v>132157281</v>
      </c>
      <c r="D11" s="258">
        <v>46009</v>
      </c>
      <c r="E11" s="258">
        <v>46010</v>
      </c>
      <c r="F11" s="259" t="s">
        <v>64</v>
      </c>
      <c r="G11" s="260">
        <v>137638.98000000001</v>
      </c>
      <c r="H11" s="261"/>
      <c r="I11" s="263">
        <v>137638.98000000001</v>
      </c>
      <c r="J11" s="265" t="s">
        <v>84</v>
      </c>
    </row>
    <row r="12" spans="1:10" ht="15.75" x14ac:dyDescent="0.25">
      <c r="A12">
        <v>9</v>
      </c>
      <c r="B12" s="256" t="s">
        <v>57</v>
      </c>
      <c r="C12" s="257">
        <v>101070587</v>
      </c>
      <c r="D12" s="258">
        <v>46007</v>
      </c>
      <c r="E12" s="258">
        <v>46010</v>
      </c>
      <c r="F12" s="259" t="s">
        <v>67</v>
      </c>
      <c r="G12" s="260">
        <v>52830.87999999999</v>
      </c>
      <c r="H12" s="261"/>
      <c r="I12" s="263">
        <v>52830.87999999999</v>
      </c>
      <c r="J12" s="265"/>
    </row>
    <row r="13" spans="1:10" ht="15.75" x14ac:dyDescent="0.25">
      <c r="A13">
        <v>10</v>
      </c>
      <c r="B13" s="256" t="s">
        <v>53</v>
      </c>
      <c r="C13" s="257">
        <v>131007562</v>
      </c>
      <c r="D13" s="258">
        <v>46009</v>
      </c>
      <c r="E13" s="258" t="s">
        <v>68</v>
      </c>
      <c r="F13" s="259" t="s">
        <v>69</v>
      </c>
      <c r="G13" s="260">
        <v>66000</v>
      </c>
      <c r="H13" s="261"/>
      <c r="I13" s="263">
        <v>66000</v>
      </c>
      <c r="J13" s="265"/>
    </row>
    <row r="14" spans="1:10" ht="15.75" x14ac:dyDescent="0.25">
      <c r="A14">
        <v>11</v>
      </c>
      <c r="B14" s="256" t="s">
        <v>70</v>
      </c>
      <c r="C14" s="257">
        <v>133483823</v>
      </c>
      <c r="D14" s="258" t="s">
        <v>71</v>
      </c>
      <c r="E14" s="258">
        <v>46010</v>
      </c>
      <c r="F14" s="259" t="s">
        <v>72</v>
      </c>
      <c r="G14" s="260">
        <v>157455</v>
      </c>
      <c r="H14" s="261">
        <v>28341.9</v>
      </c>
      <c r="I14" s="263">
        <v>185796.9</v>
      </c>
      <c r="J14" s="265"/>
    </row>
    <row r="15" spans="1:10" ht="15.75" x14ac:dyDescent="0.25">
      <c r="A15">
        <v>12</v>
      </c>
      <c r="B15" s="256" t="s">
        <v>52</v>
      </c>
      <c r="C15" s="257">
        <v>101196017</v>
      </c>
      <c r="D15" s="258">
        <v>46010</v>
      </c>
      <c r="E15" s="258">
        <v>46010</v>
      </c>
      <c r="F15" s="259" t="s">
        <v>73</v>
      </c>
      <c r="G15" s="260">
        <v>186310.5</v>
      </c>
      <c r="H15" s="261">
        <v>33535.89</v>
      </c>
      <c r="I15" s="263">
        <v>219846.39</v>
      </c>
      <c r="J15" s="265"/>
    </row>
    <row r="16" spans="1:10" ht="15.75" x14ac:dyDescent="0.25">
      <c r="A16">
        <v>13</v>
      </c>
      <c r="B16" s="256" t="s">
        <v>59</v>
      </c>
      <c r="C16" s="257">
        <v>130493154</v>
      </c>
      <c r="D16" s="258">
        <v>46008</v>
      </c>
      <c r="E16" s="258">
        <v>46010</v>
      </c>
      <c r="F16" s="259" t="s">
        <v>74</v>
      </c>
      <c r="G16" s="260">
        <v>7011.21</v>
      </c>
      <c r="H16" s="261">
        <v>1262.02</v>
      </c>
      <c r="I16" s="263">
        <v>8273.23</v>
      </c>
      <c r="J16" s="265"/>
    </row>
    <row r="17" spans="1:10" ht="15.75" x14ac:dyDescent="0.25">
      <c r="A17">
        <v>14</v>
      </c>
      <c r="B17" s="256" t="s">
        <v>59</v>
      </c>
      <c r="C17" s="257">
        <v>130493154</v>
      </c>
      <c r="D17" s="258">
        <v>46008</v>
      </c>
      <c r="E17" s="258">
        <v>46010</v>
      </c>
      <c r="F17" s="259" t="s">
        <v>75</v>
      </c>
      <c r="G17" s="260">
        <v>11908.82</v>
      </c>
      <c r="H17" s="261">
        <v>2143.59</v>
      </c>
      <c r="I17" s="263">
        <v>14052.41</v>
      </c>
      <c r="J17" s="265"/>
    </row>
    <row r="18" spans="1:10" ht="15.75" x14ac:dyDescent="0.25">
      <c r="A18">
        <v>15</v>
      </c>
      <c r="B18" s="256" t="s">
        <v>59</v>
      </c>
      <c r="C18" s="257">
        <v>130493154</v>
      </c>
      <c r="D18" s="258" t="s">
        <v>76</v>
      </c>
      <c r="E18" s="258">
        <v>46010</v>
      </c>
      <c r="F18" s="259" t="s">
        <v>77</v>
      </c>
      <c r="G18" s="260">
        <v>10207.56</v>
      </c>
      <c r="H18" s="261">
        <v>1837.36</v>
      </c>
      <c r="I18" s="263">
        <v>12044.92</v>
      </c>
      <c r="J18" s="265"/>
    </row>
    <row r="19" spans="1:10" ht="15.75" x14ac:dyDescent="0.25">
      <c r="A19">
        <v>16</v>
      </c>
      <c r="B19" s="256" t="s">
        <v>59</v>
      </c>
      <c r="C19" s="257">
        <v>130493154</v>
      </c>
      <c r="D19" s="258" t="s">
        <v>76</v>
      </c>
      <c r="E19" s="258">
        <v>46010</v>
      </c>
      <c r="F19" s="259" t="s">
        <v>78</v>
      </c>
      <c r="G19" s="260">
        <v>1191264</v>
      </c>
      <c r="H19" s="261">
        <v>214427.51999999999</v>
      </c>
      <c r="I19" s="263">
        <v>1405691.52</v>
      </c>
      <c r="J19" s="265"/>
    </row>
    <row r="20" spans="1:10" ht="15.75" x14ac:dyDescent="0.25">
      <c r="A20">
        <v>17</v>
      </c>
      <c r="B20" s="256" t="s">
        <v>50</v>
      </c>
      <c r="C20" s="257">
        <v>132370287</v>
      </c>
      <c r="D20" s="258">
        <v>46009</v>
      </c>
      <c r="E20" s="258">
        <v>46010</v>
      </c>
      <c r="F20" s="259" t="s">
        <v>79</v>
      </c>
      <c r="G20" s="260">
        <v>171241.2</v>
      </c>
      <c r="H20" s="261">
        <v>30823.42</v>
      </c>
      <c r="I20" s="263">
        <v>202064.62</v>
      </c>
      <c r="J20" s="265"/>
    </row>
    <row r="21" spans="1:10" ht="15.75" x14ac:dyDescent="0.25">
      <c r="A21">
        <v>18</v>
      </c>
      <c r="B21" s="256" t="s">
        <v>50</v>
      </c>
      <c r="C21" s="257">
        <v>132370287</v>
      </c>
      <c r="D21" s="258">
        <v>46009</v>
      </c>
      <c r="E21" s="258">
        <v>46010</v>
      </c>
      <c r="F21" s="259" t="s">
        <v>80</v>
      </c>
      <c r="G21" s="260">
        <v>202200</v>
      </c>
      <c r="H21" s="261">
        <v>36396</v>
      </c>
      <c r="I21" s="263">
        <v>238596</v>
      </c>
      <c r="J21" s="265"/>
    </row>
    <row r="22" spans="1:10" ht="15.75" x14ac:dyDescent="0.25">
      <c r="A22">
        <v>19</v>
      </c>
      <c r="B22" s="256" t="s">
        <v>60</v>
      </c>
      <c r="C22" s="257">
        <v>132267419</v>
      </c>
      <c r="D22" s="258">
        <v>46010</v>
      </c>
      <c r="E22" s="258">
        <v>46013</v>
      </c>
      <c r="F22" s="259" t="s">
        <v>81</v>
      </c>
      <c r="G22" s="260">
        <v>23164</v>
      </c>
      <c r="H22" s="261">
        <v>4169.5200000000004</v>
      </c>
      <c r="I22" s="263">
        <v>27333.52</v>
      </c>
      <c r="J22" s="265"/>
    </row>
    <row r="23" spans="1:10" ht="15.75" x14ac:dyDescent="0.25">
      <c r="A23">
        <v>20</v>
      </c>
      <c r="B23" s="256" t="s">
        <v>60</v>
      </c>
      <c r="C23" s="257">
        <v>132267419</v>
      </c>
      <c r="D23" s="258">
        <v>46010</v>
      </c>
      <c r="E23" s="258">
        <v>46013</v>
      </c>
      <c r="F23" s="259" t="s">
        <v>56</v>
      </c>
      <c r="G23" s="260">
        <v>180046.41</v>
      </c>
      <c r="H23" s="261">
        <v>32408.35</v>
      </c>
      <c r="I23" s="263">
        <v>212454.76</v>
      </c>
      <c r="J23" s="265"/>
    </row>
    <row r="24" spans="1:10" ht="15.75" x14ac:dyDescent="0.25">
      <c r="A24">
        <v>21</v>
      </c>
      <c r="B24" s="256" t="s">
        <v>60</v>
      </c>
      <c r="C24" s="257">
        <v>132267419</v>
      </c>
      <c r="D24" s="258">
        <v>46010</v>
      </c>
      <c r="E24" s="258">
        <v>46013</v>
      </c>
      <c r="F24" s="259" t="s">
        <v>82</v>
      </c>
      <c r="G24" s="260">
        <v>183486</v>
      </c>
      <c r="H24" s="261">
        <v>33027.480000000003</v>
      </c>
      <c r="I24" s="263">
        <v>216513.48</v>
      </c>
      <c r="J24" s="265"/>
    </row>
  </sheetData>
  <pageMargins left="0.7" right="0.7" top="0.75" bottom="0.75" header="0.3" footer="0.3"/>
  <pageSetup paperSize="9" scale="6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22" sqref="D22"/>
    </sheetView>
  </sheetViews>
  <sheetFormatPr baseColWidth="10" defaultRowHeight="15" x14ac:dyDescent="0.25"/>
  <cols>
    <col min="2" max="2" width="27.5703125" customWidth="1"/>
    <col min="3" max="3" width="37.28515625" customWidth="1"/>
    <col min="4" max="4" width="33.85546875" customWidth="1"/>
  </cols>
  <sheetData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F382"/>
  <sheetViews>
    <sheetView tabSelected="1" topLeftCell="B1" zoomScale="73" zoomScaleNormal="73" workbookViewId="0">
      <selection activeCell="C20" sqref="C20"/>
    </sheetView>
  </sheetViews>
  <sheetFormatPr baseColWidth="10" defaultRowHeight="18.75" x14ac:dyDescent="0.3"/>
  <cols>
    <col min="1" max="1" width="5.85546875" style="166" hidden="1" customWidth="1"/>
    <col min="2" max="2" width="72.42578125" style="166" customWidth="1"/>
    <col min="3" max="3" width="23.28515625" style="166" customWidth="1"/>
    <col min="4" max="4" width="20.5703125" style="166" customWidth="1"/>
    <col min="5" max="5" width="18.5703125" style="166" hidden="1" customWidth="1"/>
    <col min="6" max="6" width="25.5703125" style="166" customWidth="1"/>
    <col min="7" max="7" width="28.85546875" style="166" hidden="1" customWidth="1"/>
    <col min="8" max="8" width="26.42578125" style="166" hidden="1" customWidth="1"/>
    <col min="9" max="9" width="21.42578125" style="166" customWidth="1"/>
    <col min="10" max="10" width="0.140625" style="166" customWidth="1"/>
    <col min="11" max="11" width="3.5703125" style="166" hidden="1" customWidth="1"/>
    <col min="12" max="12" width="19.28515625" style="166" hidden="1" customWidth="1"/>
    <col min="13" max="13" width="70.42578125" style="166" customWidth="1"/>
    <col min="14" max="14" width="21.140625" style="211" customWidth="1"/>
    <col min="15" max="15" width="23.140625" style="166" hidden="1" customWidth="1"/>
    <col min="16" max="16" width="23" style="166" hidden="1" customWidth="1"/>
    <col min="17" max="17" width="12.28515625" style="166" hidden="1" customWidth="1"/>
    <col min="18" max="18" width="16.28515625" style="166" hidden="1" customWidth="1"/>
    <col min="19" max="19" width="26.140625" style="166" hidden="1" customWidth="1"/>
    <col min="20" max="21" width="0.140625" style="166" hidden="1" customWidth="1"/>
    <col min="22" max="22" width="11.28515625" style="166" hidden="1" customWidth="1"/>
    <col min="23" max="23" width="10" style="211" hidden="1" customWidth="1"/>
    <col min="24" max="24" width="14.7109375" style="166" hidden="1" customWidth="1"/>
    <col min="25" max="25" width="30" style="166" customWidth="1"/>
    <col min="26" max="26" width="20.85546875" style="166" customWidth="1"/>
    <col min="27" max="27" width="21.5703125" style="166" customWidth="1"/>
    <col min="28" max="28" width="11.42578125" style="166"/>
    <col min="29" max="29" width="3.7109375" style="166" customWidth="1"/>
    <col min="30" max="30" width="11.42578125" style="166" hidden="1" customWidth="1"/>
    <col min="31" max="16384" width="11.42578125" style="166"/>
  </cols>
  <sheetData>
    <row r="2" spans="1:44" x14ac:dyDescent="0.3">
      <c r="B2" s="309" t="s">
        <v>32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</row>
    <row r="3" spans="1:44" x14ac:dyDescent="0.3">
      <c r="B3" s="309" t="s">
        <v>30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167"/>
    </row>
    <row r="4" spans="1:44" x14ac:dyDescent="0.3">
      <c r="B4" s="310" t="s">
        <v>29</v>
      </c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</row>
    <row r="5" spans="1:44" x14ac:dyDescent="0.3">
      <c r="B5" s="309" t="s">
        <v>0</v>
      </c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</row>
    <row r="6" spans="1:44" x14ac:dyDescent="0.3">
      <c r="B6" s="309" t="s">
        <v>117</v>
      </c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</row>
    <row r="7" spans="1:44" ht="20.25" customHeight="1" x14ac:dyDescent="0.3">
      <c r="B7" s="309" t="s">
        <v>1</v>
      </c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</row>
    <row r="8" spans="1:44" s="168" customFormat="1" ht="43.5" customHeight="1" x14ac:dyDescent="0.3">
      <c r="B8" s="169" t="s">
        <v>2</v>
      </c>
      <c r="C8" s="169" t="s">
        <v>3</v>
      </c>
      <c r="D8" s="169" t="s">
        <v>4</v>
      </c>
      <c r="E8" s="169" t="s">
        <v>5</v>
      </c>
      <c r="F8" s="169" t="s">
        <v>40</v>
      </c>
      <c r="G8" s="170" t="s">
        <v>7</v>
      </c>
      <c r="H8" s="171" t="s">
        <v>8</v>
      </c>
      <c r="I8" s="170" t="s">
        <v>9</v>
      </c>
      <c r="J8" s="172" t="s">
        <v>10</v>
      </c>
      <c r="K8" s="172" t="s">
        <v>11</v>
      </c>
      <c r="L8" s="173" t="s">
        <v>12</v>
      </c>
      <c r="M8" s="173" t="s">
        <v>13</v>
      </c>
      <c r="N8" s="174" t="s">
        <v>41</v>
      </c>
      <c r="O8" s="175" t="s">
        <v>34</v>
      </c>
      <c r="P8" s="174" t="s">
        <v>14</v>
      </c>
      <c r="Q8" s="174" t="s">
        <v>15</v>
      </c>
      <c r="R8" s="174" t="s">
        <v>16</v>
      </c>
      <c r="S8" s="174" t="s">
        <v>17</v>
      </c>
      <c r="T8" s="174" t="s">
        <v>18</v>
      </c>
      <c r="U8" s="176" t="s">
        <v>22</v>
      </c>
      <c r="V8" s="176" t="s">
        <v>23</v>
      </c>
      <c r="W8" s="176" t="s">
        <v>24</v>
      </c>
      <c r="X8" s="177" t="s">
        <v>25</v>
      </c>
      <c r="Y8" s="174" t="s">
        <v>19</v>
      </c>
      <c r="Z8" s="174" t="s">
        <v>20</v>
      </c>
      <c r="AA8" s="178" t="s">
        <v>42</v>
      </c>
    </row>
    <row r="9" spans="1:44" s="180" customFormat="1" x14ac:dyDescent="0.3">
      <c r="A9" s="179"/>
      <c r="B9" s="311" t="s">
        <v>102</v>
      </c>
      <c r="C9" s="312">
        <v>101140496</v>
      </c>
      <c r="D9" s="313">
        <v>46055</v>
      </c>
      <c r="E9" s="313">
        <v>46057</v>
      </c>
      <c r="F9" s="314" t="s">
        <v>100</v>
      </c>
      <c r="G9" s="315"/>
      <c r="H9" s="316"/>
      <c r="I9" s="315">
        <v>162600</v>
      </c>
      <c r="J9" s="317"/>
      <c r="K9" s="318"/>
      <c r="L9" s="319"/>
      <c r="M9" s="320" t="s">
        <v>128</v>
      </c>
      <c r="N9" s="321">
        <v>46064</v>
      </c>
      <c r="O9" s="322"/>
      <c r="P9" s="323"/>
      <c r="Q9" s="314"/>
      <c r="R9" s="314"/>
      <c r="S9" s="324"/>
      <c r="T9" s="324"/>
      <c r="U9" s="324"/>
      <c r="V9" s="324"/>
      <c r="W9" s="325"/>
      <c r="X9" s="326"/>
      <c r="Y9" s="315">
        <v>162600</v>
      </c>
      <c r="Z9" s="326"/>
      <c r="AA9" s="327" t="s">
        <v>87</v>
      </c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</row>
    <row r="10" spans="1:44" s="179" customFormat="1" x14ac:dyDescent="0.3">
      <c r="B10" s="311" t="s">
        <v>102</v>
      </c>
      <c r="C10" s="312">
        <v>101140497</v>
      </c>
      <c r="D10" s="313">
        <v>46055</v>
      </c>
      <c r="E10" s="313">
        <v>46057</v>
      </c>
      <c r="F10" s="314" t="s">
        <v>164</v>
      </c>
      <c r="G10" s="328"/>
      <c r="H10" s="329"/>
      <c r="I10" s="330">
        <v>342500</v>
      </c>
      <c r="J10" s="331"/>
      <c r="K10" s="332"/>
      <c r="L10" s="333"/>
      <c r="M10" s="320" t="s">
        <v>128</v>
      </c>
      <c r="N10" s="321">
        <v>46064</v>
      </c>
      <c r="O10" s="334"/>
      <c r="P10" s="335"/>
      <c r="Q10" s="336"/>
      <c r="R10" s="336"/>
      <c r="S10" s="337"/>
      <c r="T10" s="337"/>
      <c r="U10" s="337"/>
      <c r="V10" s="337"/>
      <c r="W10" s="338"/>
      <c r="X10" s="339"/>
      <c r="Y10" s="330">
        <v>342500</v>
      </c>
      <c r="Z10" s="326"/>
      <c r="AA10" s="327" t="s">
        <v>87</v>
      </c>
    </row>
    <row r="11" spans="1:44" s="179" customFormat="1" x14ac:dyDescent="0.3">
      <c r="B11" s="311" t="s">
        <v>102</v>
      </c>
      <c r="C11" s="312">
        <v>101140496</v>
      </c>
      <c r="D11" s="313">
        <v>46055</v>
      </c>
      <c r="E11" s="313">
        <v>46057</v>
      </c>
      <c r="F11" s="314" t="s">
        <v>99</v>
      </c>
      <c r="G11" s="328"/>
      <c r="H11" s="329"/>
      <c r="I11" s="330">
        <v>17250</v>
      </c>
      <c r="J11" s="331"/>
      <c r="K11" s="332"/>
      <c r="L11" s="333"/>
      <c r="M11" s="320" t="s">
        <v>128</v>
      </c>
      <c r="N11" s="321">
        <v>46064</v>
      </c>
      <c r="O11" s="334"/>
      <c r="P11" s="335"/>
      <c r="Q11" s="336"/>
      <c r="R11" s="336"/>
      <c r="S11" s="337"/>
      <c r="T11" s="337"/>
      <c r="U11" s="337"/>
      <c r="V11" s="337"/>
      <c r="W11" s="338"/>
      <c r="X11" s="339"/>
      <c r="Y11" s="330">
        <v>17250</v>
      </c>
      <c r="Z11" s="326"/>
      <c r="AA11" s="327" t="s">
        <v>87</v>
      </c>
    </row>
    <row r="12" spans="1:44" s="179" customFormat="1" x14ac:dyDescent="0.3">
      <c r="B12" s="311" t="s">
        <v>102</v>
      </c>
      <c r="C12" s="312">
        <v>101140496</v>
      </c>
      <c r="D12" s="313">
        <v>46055</v>
      </c>
      <c r="E12" s="313">
        <v>46057</v>
      </c>
      <c r="F12" s="314" t="s">
        <v>101</v>
      </c>
      <c r="G12" s="328"/>
      <c r="H12" s="329"/>
      <c r="I12" s="330">
        <v>126000</v>
      </c>
      <c r="J12" s="331"/>
      <c r="K12" s="332"/>
      <c r="L12" s="333"/>
      <c r="M12" s="320" t="s">
        <v>128</v>
      </c>
      <c r="N12" s="321">
        <v>46064</v>
      </c>
      <c r="O12" s="334"/>
      <c r="P12" s="335"/>
      <c r="Q12" s="336"/>
      <c r="R12" s="336"/>
      <c r="S12" s="337"/>
      <c r="T12" s="337"/>
      <c r="U12" s="337"/>
      <c r="V12" s="337"/>
      <c r="W12" s="338"/>
      <c r="X12" s="339"/>
      <c r="Y12" s="330">
        <v>126000</v>
      </c>
      <c r="Z12" s="326"/>
      <c r="AA12" s="327" t="s">
        <v>87</v>
      </c>
    </row>
    <row r="13" spans="1:44" s="181" customFormat="1" x14ac:dyDescent="0.3">
      <c r="B13" s="311" t="s">
        <v>97</v>
      </c>
      <c r="C13" s="312">
        <v>101533961</v>
      </c>
      <c r="D13" s="313">
        <v>46056</v>
      </c>
      <c r="E13" s="313">
        <v>46057</v>
      </c>
      <c r="F13" s="314" t="s">
        <v>98</v>
      </c>
      <c r="G13" s="328"/>
      <c r="H13" s="329"/>
      <c r="I13" s="330">
        <v>47500</v>
      </c>
      <c r="J13" s="331"/>
      <c r="K13" s="332"/>
      <c r="L13" s="333"/>
      <c r="M13" s="320" t="s">
        <v>136</v>
      </c>
      <c r="N13" s="321">
        <v>46064</v>
      </c>
      <c r="O13" s="334"/>
      <c r="P13" s="335"/>
      <c r="Q13" s="336"/>
      <c r="R13" s="336"/>
      <c r="S13" s="337"/>
      <c r="T13" s="337"/>
      <c r="U13" s="337"/>
      <c r="V13" s="337"/>
      <c r="W13" s="338"/>
      <c r="X13" s="339"/>
      <c r="Y13" s="330">
        <v>47500</v>
      </c>
      <c r="Z13" s="326"/>
      <c r="AA13" s="327" t="s">
        <v>87</v>
      </c>
    </row>
    <row r="14" spans="1:44" s="179" customFormat="1" x14ac:dyDescent="0.3">
      <c r="B14" s="311" t="s">
        <v>115</v>
      </c>
      <c r="C14" s="312">
        <v>131398073</v>
      </c>
      <c r="D14" s="313">
        <v>46056</v>
      </c>
      <c r="E14" s="313">
        <v>46059</v>
      </c>
      <c r="F14" s="314" t="s">
        <v>118</v>
      </c>
      <c r="G14" s="328"/>
      <c r="H14" s="329"/>
      <c r="I14" s="330">
        <v>216000</v>
      </c>
      <c r="J14" s="331"/>
      <c r="K14" s="332"/>
      <c r="L14" s="333"/>
      <c r="M14" s="320" t="s">
        <v>140</v>
      </c>
      <c r="N14" s="321">
        <v>46064</v>
      </c>
      <c r="O14" s="334"/>
      <c r="P14" s="335"/>
      <c r="Q14" s="336"/>
      <c r="R14" s="336"/>
      <c r="S14" s="337"/>
      <c r="T14" s="337"/>
      <c r="U14" s="337"/>
      <c r="V14" s="337"/>
      <c r="W14" s="338"/>
      <c r="X14" s="339"/>
      <c r="Y14" s="330">
        <v>216000</v>
      </c>
      <c r="Z14" s="326"/>
      <c r="AA14" s="327" t="s">
        <v>87</v>
      </c>
    </row>
    <row r="15" spans="1:44" s="179" customFormat="1" x14ac:dyDescent="0.3">
      <c r="B15" s="311" t="s">
        <v>116</v>
      </c>
      <c r="C15" s="312">
        <v>131687202</v>
      </c>
      <c r="D15" s="313">
        <v>46057</v>
      </c>
      <c r="E15" s="313">
        <v>46059</v>
      </c>
      <c r="F15" s="314" t="s">
        <v>120</v>
      </c>
      <c r="G15" s="328"/>
      <c r="H15" s="329"/>
      <c r="I15" s="330">
        <v>62658</v>
      </c>
      <c r="J15" s="331"/>
      <c r="K15" s="332"/>
      <c r="L15" s="333"/>
      <c r="M15" s="320" t="s">
        <v>136</v>
      </c>
      <c r="N15" s="321">
        <v>46064</v>
      </c>
      <c r="O15" s="334"/>
      <c r="P15" s="335"/>
      <c r="Q15" s="336"/>
      <c r="R15" s="336"/>
      <c r="S15" s="337"/>
      <c r="T15" s="337"/>
      <c r="U15" s="337"/>
      <c r="V15" s="337"/>
      <c r="W15" s="338"/>
      <c r="X15" s="339"/>
      <c r="Y15" s="330">
        <v>62658</v>
      </c>
      <c r="Z15" s="326"/>
      <c r="AA15" s="327" t="s">
        <v>87</v>
      </c>
    </row>
    <row r="16" spans="1:44" s="179" customFormat="1" x14ac:dyDescent="0.3">
      <c r="B16" s="311" t="s">
        <v>116</v>
      </c>
      <c r="C16" s="312">
        <v>131687202</v>
      </c>
      <c r="D16" s="313">
        <v>46057</v>
      </c>
      <c r="E16" s="313">
        <v>46059</v>
      </c>
      <c r="F16" s="314" t="s">
        <v>119</v>
      </c>
      <c r="G16" s="328"/>
      <c r="H16" s="329"/>
      <c r="I16" s="330">
        <v>46704</v>
      </c>
      <c r="J16" s="331"/>
      <c r="K16" s="332"/>
      <c r="L16" s="333"/>
      <c r="M16" s="320" t="s">
        <v>140</v>
      </c>
      <c r="N16" s="321">
        <v>46064</v>
      </c>
      <c r="O16" s="334"/>
      <c r="P16" s="335"/>
      <c r="Q16" s="336"/>
      <c r="R16" s="336"/>
      <c r="S16" s="337"/>
      <c r="T16" s="337"/>
      <c r="U16" s="337"/>
      <c r="V16" s="337"/>
      <c r="W16" s="338"/>
      <c r="X16" s="339"/>
      <c r="Y16" s="330">
        <v>46704</v>
      </c>
      <c r="Z16" s="326"/>
      <c r="AA16" s="327" t="s">
        <v>87</v>
      </c>
    </row>
    <row r="17" spans="2:27" s="179" customFormat="1" x14ac:dyDescent="0.3">
      <c r="B17" s="311" t="s">
        <v>116</v>
      </c>
      <c r="C17" s="312">
        <v>131687202</v>
      </c>
      <c r="D17" s="313">
        <v>46057</v>
      </c>
      <c r="E17" s="313">
        <v>46059</v>
      </c>
      <c r="F17" s="314" t="s">
        <v>121</v>
      </c>
      <c r="G17" s="328"/>
      <c r="H17" s="329"/>
      <c r="I17" s="330">
        <v>60479.97</v>
      </c>
      <c r="J17" s="331"/>
      <c r="K17" s="332"/>
      <c r="L17" s="333"/>
      <c r="M17" s="320" t="s">
        <v>140</v>
      </c>
      <c r="N17" s="321">
        <v>46064</v>
      </c>
      <c r="O17" s="334"/>
      <c r="P17" s="335"/>
      <c r="Q17" s="336"/>
      <c r="R17" s="336"/>
      <c r="S17" s="337"/>
      <c r="T17" s="337"/>
      <c r="U17" s="337"/>
      <c r="V17" s="337"/>
      <c r="W17" s="338"/>
      <c r="X17" s="339"/>
      <c r="Y17" s="330">
        <v>60479.97</v>
      </c>
      <c r="Z17" s="326"/>
      <c r="AA17" s="327" t="s">
        <v>87</v>
      </c>
    </row>
    <row r="18" spans="2:27" s="179" customFormat="1" x14ac:dyDescent="0.3">
      <c r="B18" s="311" t="s">
        <v>92</v>
      </c>
      <c r="C18" s="312">
        <v>130806519</v>
      </c>
      <c r="D18" s="313">
        <v>46058</v>
      </c>
      <c r="E18" s="313">
        <v>46059</v>
      </c>
      <c r="F18" s="314" t="s">
        <v>114</v>
      </c>
      <c r="G18" s="328"/>
      <c r="H18" s="329"/>
      <c r="I18" s="330">
        <v>91273</v>
      </c>
      <c r="J18" s="331"/>
      <c r="K18" s="332"/>
      <c r="L18" s="333"/>
      <c r="M18" s="320" t="s">
        <v>150</v>
      </c>
      <c r="N18" s="321">
        <v>46064</v>
      </c>
      <c r="O18" s="334"/>
      <c r="P18" s="335"/>
      <c r="Q18" s="336"/>
      <c r="R18" s="336"/>
      <c r="S18" s="337"/>
      <c r="T18" s="337"/>
      <c r="U18" s="337"/>
      <c r="V18" s="337"/>
      <c r="W18" s="338"/>
      <c r="X18" s="339"/>
      <c r="Y18" s="330">
        <v>91273</v>
      </c>
      <c r="Z18" s="326"/>
      <c r="AA18" s="327" t="s">
        <v>87</v>
      </c>
    </row>
    <row r="19" spans="2:27" s="179" customFormat="1" x14ac:dyDescent="0.3">
      <c r="B19" s="311" t="s">
        <v>112</v>
      </c>
      <c r="C19" s="312">
        <v>132114282</v>
      </c>
      <c r="D19" s="313">
        <v>46057</v>
      </c>
      <c r="E19" s="313">
        <v>46059</v>
      </c>
      <c r="F19" s="314" t="s">
        <v>113</v>
      </c>
      <c r="G19" s="328"/>
      <c r="H19" s="329"/>
      <c r="I19" s="330">
        <v>72754.080000000002</v>
      </c>
      <c r="J19" s="331"/>
      <c r="K19" s="332"/>
      <c r="L19" s="333"/>
      <c r="M19" s="320" t="s">
        <v>136</v>
      </c>
      <c r="N19" s="321">
        <v>46064</v>
      </c>
      <c r="O19" s="334"/>
      <c r="P19" s="335"/>
      <c r="Q19" s="336"/>
      <c r="R19" s="336"/>
      <c r="S19" s="337"/>
      <c r="T19" s="337"/>
      <c r="U19" s="337"/>
      <c r="V19" s="337"/>
      <c r="W19" s="338"/>
      <c r="X19" s="339"/>
      <c r="Y19" s="330">
        <v>72754.080000000002</v>
      </c>
      <c r="Z19" s="326"/>
      <c r="AA19" s="327" t="s">
        <v>87</v>
      </c>
    </row>
    <row r="20" spans="2:27" s="179" customFormat="1" x14ac:dyDescent="0.3">
      <c r="B20" s="311" t="s">
        <v>105</v>
      </c>
      <c r="C20" s="341" t="s">
        <v>328</v>
      </c>
      <c r="D20" s="313">
        <v>46055</v>
      </c>
      <c r="E20" s="313">
        <v>46058</v>
      </c>
      <c r="F20" s="314" t="s">
        <v>106</v>
      </c>
      <c r="G20" s="328"/>
      <c r="H20" s="329"/>
      <c r="I20" s="330">
        <v>63720</v>
      </c>
      <c r="J20" s="331"/>
      <c r="K20" s="332"/>
      <c r="L20" s="333"/>
      <c r="M20" s="320" t="s">
        <v>157</v>
      </c>
      <c r="N20" s="321">
        <v>46064</v>
      </c>
      <c r="O20" s="334"/>
      <c r="P20" s="335"/>
      <c r="Q20" s="336"/>
      <c r="R20" s="336"/>
      <c r="S20" s="337"/>
      <c r="T20" s="337"/>
      <c r="U20" s="337"/>
      <c r="V20" s="337"/>
      <c r="W20" s="338"/>
      <c r="X20" s="339"/>
      <c r="Y20" s="330">
        <v>63720</v>
      </c>
      <c r="Z20" s="326"/>
      <c r="AA20" s="327" t="s">
        <v>87</v>
      </c>
    </row>
    <row r="21" spans="2:27" s="181" customFormat="1" x14ac:dyDescent="0.3">
      <c r="B21" s="311" t="s">
        <v>51</v>
      </c>
      <c r="C21" s="312">
        <v>132157281</v>
      </c>
      <c r="D21" s="313">
        <v>46058</v>
      </c>
      <c r="E21" s="313">
        <v>46059</v>
      </c>
      <c r="F21" s="314" t="s">
        <v>111</v>
      </c>
      <c r="G21" s="328"/>
      <c r="H21" s="329"/>
      <c r="I21" s="330">
        <v>113249.1</v>
      </c>
      <c r="J21" s="331"/>
      <c r="K21" s="332"/>
      <c r="L21" s="333"/>
      <c r="M21" s="320" t="s">
        <v>160</v>
      </c>
      <c r="N21" s="321">
        <v>46064</v>
      </c>
      <c r="O21" s="334"/>
      <c r="P21" s="335"/>
      <c r="Q21" s="336"/>
      <c r="R21" s="336"/>
      <c r="S21" s="337"/>
      <c r="T21" s="337"/>
      <c r="U21" s="337"/>
      <c r="V21" s="337"/>
      <c r="W21" s="338"/>
      <c r="X21" s="339"/>
      <c r="Y21" s="330">
        <v>113249.1</v>
      </c>
      <c r="Z21" s="326"/>
      <c r="AA21" s="327" t="s">
        <v>87</v>
      </c>
    </row>
    <row r="22" spans="2:27" s="179" customFormat="1" x14ac:dyDescent="0.3">
      <c r="B22" s="311" t="s">
        <v>51</v>
      </c>
      <c r="C22" s="312">
        <v>132157281</v>
      </c>
      <c r="D22" s="313">
        <v>46058</v>
      </c>
      <c r="E22" s="313">
        <v>46059</v>
      </c>
      <c r="F22" s="314" t="s">
        <v>109</v>
      </c>
      <c r="G22" s="328"/>
      <c r="H22" s="329"/>
      <c r="I22" s="330">
        <v>171473.2</v>
      </c>
      <c r="J22" s="331"/>
      <c r="K22" s="332"/>
      <c r="L22" s="333"/>
      <c r="M22" s="320" t="s">
        <v>160</v>
      </c>
      <c r="N22" s="321">
        <v>46064</v>
      </c>
      <c r="O22" s="334"/>
      <c r="P22" s="335"/>
      <c r="Q22" s="336"/>
      <c r="R22" s="336"/>
      <c r="S22" s="337"/>
      <c r="T22" s="337"/>
      <c r="U22" s="337"/>
      <c r="V22" s="337"/>
      <c r="W22" s="338"/>
      <c r="X22" s="339"/>
      <c r="Y22" s="330">
        <v>171473.2</v>
      </c>
      <c r="Z22" s="326"/>
      <c r="AA22" s="327" t="s">
        <v>87</v>
      </c>
    </row>
    <row r="23" spans="2:27" s="181" customFormat="1" x14ac:dyDescent="0.3">
      <c r="B23" s="311" t="s">
        <v>95</v>
      </c>
      <c r="C23" s="312">
        <v>133097591</v>
      </c>
      <c r="D23" s="313">
        <v>46055</v>
      </c>
      <c r="E23" s="313">
        <v>46056</v>
      </c>
      <c r="F23" s="314" t="s">
        <v>96</v>
      </c>
      <c r="G23" s="328"/>
      <c r="H23" s="329"/>
      <c r="I23" s="330">
        <v>176386.4</v>
      </c>
      <c r="J23" s="331"/>
      <c r="K23" s="332"/>
      <c r="L23" s="333"/>
      <c r="M23" s="320" t="s">
        <v>184</v>
      </c>
      <c r="N23" s="321">
        <v>46065</v>
      </c>
      <c r="O23" s="334"/>
      <c r="P23" s="335"/>
      <c r="Q23" s="336"/>
      <c r="R23" s="336"/>
      <c r="S23" s="337"/>
      <c r="T23" s="337"/>
      <c r="U23" s="337"/>
      <c r="V23" s="337"/>
      <c r="W23" s="338"/>
      <c r="X23" s="339"/>
      <c r="Y23" s="330">
        <v>176386.4</v>
      </c>
      <c r="Z23" s="326"/>
      <c r="AA23" s="327" t="s">
        <v>87</v>
      </c>
    </row>
    <row r="24" spans="2:27" s="179" customFormat="1" x14ac:dyDescent="0.3">
      <c r="B24" s="311" t="s">
        <v>176</v>
      </c>
      <c r="C24" s="312">
        <v>425000339</v>
      </c>
      <c r="D24" s="313">
        <v>46054</v>
      </c>
      <c r="E24" s="313">
        <v>46064</v>
      </c>
      <c r="F24" s="314" t="s">
        <v>177</v>
      </c>
      <c r="G24" s="328"/>
      <c r="H24" s="329"/>
      <c r="I24" s="330">
        <v>25000</v>
      </c>
      <c r="J24" s="331"/>
      <c r="K24" s="332"/>
      <c r="L24" s="333"/>
      <c r="M24" s="320" t="s">
        <v>187</v>
      </c>
      <c r="N24" s="321">
        <v>46065</v>
      </c>
      <c r="O24" s="334"/>
      <c r="P24" s="335"/>
      <c r="Q24" s="336"/>
      <c r="R24" s="336"/>
      <c r="S24" s="337"/>
      <c r="T24" s="337"/>
      <c r="U24" s="337"/>
      <c r="V24" s="337"/>
      <c r="W24" s="338"/>
      <c r="X24" s="339"/>
      <c r="Y24" s="330">
        <v>25000</v>
      </c>
      <c r="Z24" s="326"/>
      <c r="AA24" s="327" t="s">
        <v>87</v>
      </c>
    </row>
    <row r="25" spans="2:27" s="179" customFormat="1" x14ac:dyDescent="0.3">
      <c r="B25" s="311" t="s">
        <v>171</v>
      </c>
      <c r="C25" s="312">
        <v>130258422</v>
      </c>
      <c r="D25" s="313">
        <v>46059</v>
      </c>
      <c r="E25" s="313">
        <v>46064</v>
      </c>
      <c r="F25" s="314" t="s">
        <v>169</v>
      </c>
      <c r="G25" s="328"/>
      <c r="H25" s="329"/>
      <c r="I25" s="330">
        <v>23364</v>
      </c>
      <c r="J25" s="331"/>
      <c r="K25" s="332"/>
      <c r="L25" s="333"/>
      <c r="M25" s="320" t="s">
        <v>198</v>
      </c>
      <c r="N25" s="321">
        <v>46066</v>
      </c>
      <c r="O25" s="334"/>
      <c r="P25" s="335"/>
      <c r="Q25" s="336"/>
      <c r="R25" s="336"/>
      <c r="S25" s="337"/>
      <c r="T25" s="337"/>
      <c r="U25" s="337"/>
      <c r="V25" s="337"/>
      <c r="W25" s="338"/>
      <c r="X25" s="339"/>
      <c r="Y25" s="330">
        <v>23364</v>
      </c>
      <c r="Z25" s="326"/>
      <c r="AA25" s="327" t="s">
        <v>87</v>
      </c>
    </row>
    <row r="26" spans="2:27" s="179" customFormat="1" x14ac:dyDescent="0.3">
      <c r="B26" s="311" t="s">
        <v>171</v>
      </c>
      <c r="C26" s="312">
        <v>130258422</v>
      </c>
      <c r="D26" s="313">
        <v>46059</v>
      </c>
      <c r="E26" s="313">
        <v>46064</v>
      </c>
      <c r="F26" s="314" t="s">
        <v>170</v>
      </c>
      <c r="G26" s="328"/>
      <c r="H26" s="329"/>
      <c r="I26" s="330">
        <v>23364</v>
      </c>
      <c r="J26" s="331"/>
      <c r="K26" s="332"/>
      <c r="L26" s="333"/>
      <c r="M26" s="320" t="s">
        <v>198</v>
      </c>
      <c r="N26" s="321">
        <v>46066</v>
      </c>
      <c r="O26" s="334"/>
      <c r="P26" s="335"/>
      <c r="Q26" s="336"/>
      <c r="R26" s="336"/>
      <c r="S26" s="337"/>
      <c r="T26" s="337"/>
      <c r="U26" s="337"/>
      <c r="V26" s="337"/>
      <c r="W26" s="338"/>
      <c r="X26" s="339"/>
      <c r="Y26" s="330">
        <v>23364</v>
      </c>
      <c r="Z26" s="326"/>
      <c r="AA26" s="327" t="s">
        <v>87</v>
      </c>
    </row>
    <row r="27" spans="2:27" s="181" customFormat="1" x14ac:dyDescent="0.3">
      <c r="B27" s="311" t="s">
        <v>92</v>
      </c>
      <c r="C27" s="312">
        <v>130806519</v>
      </c>
      <c r="D27" s="313">
        <v>46055</v>
      </c>
      <c r="E27" s="313">
        <v>46056</v>
      </c>
      <c r="F27" s="314" t="s">
        <v>94</v>
      </c>
      <c r="G27" s="328"/>
      <c r="H27" s="329"/>
      <c r="I27" s="330">
        <v>321453.45</v>
      </c>
      <c r="J27" s="331"/>
      <c r="K27" s="332"/>
      <c r="L27" s="333"/>
      <c r="M27" s="320" t="s">
        <v>210</v>
      </c>
      <c r="N27" s="321">
        <v>46069</v>
      </c>
      <c r="O27" s="334"/>
      <c r="P27" s="335"/>
      <c r="Q27" s="336"/>
      <c r="R27" s="336"/>
      <c r="S27" s="337"/>
      <c r="T27" s="337"/>
      <c r="U27" s="337"/>
      <c r="V27" s="337"/>
      <c r="W27" s="338"/>
      <c r="X27" s="339"/>
      <c r="Y27" s="330">
        <v>321453.45</v>
      </c>
      <c r="Z27" s="326"/>
      <c r="AA27" s="327" t="s">
        <v>87</v>
      </c>
    </row>
    <row r="28" spans="2:27" s="181" customFormat="1" x14ac:dyDescent="0.3">
      <c r="B28" s="311" t="s">
        <v>172</v>
      </c>
      <c r="C28" s="312">
        <v>132075366</v>
      </c>
      <c r="D28" s="313">
        <v>46055</v>
      </c>
      <c r="E28" s="313">
        <v>46064</v>
      </c>
      <c r="F28" s="314" t="s">
        <v>173</v>
      </c>
      <c r="G28" s="328"/>
      <c r="H28" s="329"/>
      <c r="I28" s="330">
        <v>49999.990000000005</v>
      </c>
      <c r="J28" s="331"/>
      <c r="K28" s="332"/>
      <c r="L28" s="333"/>
      <c r="M28" s="320" t="s">
        <v>213</v>
      </c>
      <c r="N28" s="321">
        <v>46069</v>
      </c>
      <c r="O28" s="334"/>
      <c r="P28" s="335"/>
      <c r="Q28" s="336"/>
      <c r="R28" s="336"/>
      <c r="S28" s="337"/>
      <c r="T28" s="337"/>
      <c r="U28" s="337"/>
      <c r="V28" s="337"/>
      <c r="W28" s="338"/>
      <c r="X28" s="339"/>
      <c r="Y28" s="330">
        <v>49999.990000000005</v>
      </c>
      <c r="Z28" s="326"/>
      <c r="AA28" s="327" t="s">
        <v>87</v>
      </c>
    </row>
    <row r="29" spans="2:27" s="181" customFormat="1" x14ac:dyDescent="0.3">
      <c r="B29" s="311" t="s">
        <v>51</v>
      </c>
      <c r="C29" s="312">
        <v>132157281</v>
      </c>
      <c r="D29" s="313">
        <v>46058</v>
      </c>
      <c r="E29" s="313">
        <v>46059</v>
      </c>
      <c r="F29" s="314" t="s">
        <v>110</v>
      </c>
      <c r="G29" s="328"/>
      <c r="H29" s="329"/>
      <c r="I29" s="330">
        <v>65525</v>
      </c>
      <c r="J29" s="331"/>
      <c r="K29" s="332"/>
      <c r="L29" s="333"/>
      <c r="M29" s="320" t="s">
        <v>160</v>
      </c>
      <c r="N29" s="321">
        <v>46069</v>
      </c>
      <c r="O29" s="334"/>
      <c r="P29" s="335"/>
      <c r="Q29" s="336"/>
      <c r="R29" s="336"/>
      <c r="S29" s="337"/>
      <c r="T29" s="337"/>
      <c r="U29" s="337"/>
      <c r="V29" s="337"/>
      <c r="W29" s="338"/>
      <c r="X29" s="339"/>
      <c r="Y29" s="330">
        <v>65525</v>
      </c>
      <c r="Z29" s="326"/>
      <c r="AA29" s="327" t="s">
        <v>87</v>
      </c>
    </row>
    <row r="30" spans="2:27" s="181" customFormat="1" x14ac:dyDescent="0.3">
      <c r="B30" s="311" t="s">
        <v>92</v>
      </c>
      <c r="C30" s="312">
        <v>130806519</v>
      </c>
      <c r="D30" s="313">
        <v>46055</v>
      </c>
      <c r="E30" s="313">
        <v>46056</v>
      </c>
      <c r="F30" s="314" t="s">
        <v>93</v>
      </c>
      <c r="G30" s="328"/>
      <c r="H30" s="329"/>
      <c r="I30" s="330">
        <v>543208.57999999996</v>
      </c>
      <c r="J30" s="331"/>
      <c r="K30" s="332"/>
      <c r="L30" s="333"/>
      <c r="M30" s="320" t="s">
        <v>150</v>
      </c>
      <c r="N30" s="321">
        <v>46069</v>
      </c>
      <c r="O30" s="334"/>
      <c r="P30" s="335"/>
      <c r="Q30" s="336"/>
      <c r="R30" s="336"/>
      <c r="S30" s="337"/>
      <c r="T30" s="337"/>
      <c r="U30" s="337"/>
      <c r="V30" s="337"/>
      <c r="W30" s="338"/>
      <c r="X30" s="339"/>
      <c r="Y30" s="330">
        <v>543208.57999999996</v>
      </c>
      <c r="Z30" s="326"/>
      <c r="AA30" s="327" t="s">
        <v>87</v>
      </c>
    </row>
    <row r="31" spans="2:27" s="179" customFormat="1" x14ac:dyDescent="0.3">
      <c r="B31" s="311" t="s">
        <v>174</v>
      </c>
      <c r="C31" s="312">
        <v>130413772</v>
      </c>
      <c r="D31" s="313">
        <v>46059</v>
      </c>
      <c r="E31" s="313">
        <v>46064</v>
      </c>
      <c r="F31" s="314" t="s">
        <v>175</v>
      </c>
      <c r="G31" s="328"/>
      <c r="H31" s="329"/>
      <c r="I31" s="330">
        <v>233792.22</v>
      </c>
      <c r="J31" s="331"/>
      <c r="K31" s="332"/>
      <c r="L31" s="333"/>
      <c r="M31" s="320" t="s">
        <v>220</v>
      </c>
      <c r="N31" s="321">
        <v>46069</v>
      </c>
      <c r="O31" s="334"/>
      <c r="P31" s="335"/>
      <c r="Q31" s="336"/>
      <c r="R31" s="336"/>
      <c r="S31" s="337"/>
      <c r="T31" s="337"/>
      <c r="U31" s="337"/>
      <c r="V31" s="337"/>
      <c r="W31" s="338"/>
      <c r="X31" s="339"/>
      <c r="Y31" s="330">
        <v>233792.22</v>
      </c>
      <c r="Z31" s="326"/>
      <c r="AA31" s="327" t="s">
        <v>87</v>
      </c>
    </row>
    <row r="32" spans="2:27" s="179" customFormat="1" x14ac:dyDescent="0.3">
      <c r="B32" s="311" t="s">
        <v>107</v>
      </c>
      <c r="C32" s="312">
        <v>132370287</v>
      </c>
      <c r="D32" s="313">
        <v>46057</v>
      </c>
      <c r="E32" s="313">
        <v>46058</v>
      </c>
      <c r="F32" s="314" t="s">
        <v>108</v>
      </c>
      <c r="G32" s="328"/>
      <c r="H32" s="329"/>
      <c r="I32" s="330">
        <v>90860</v>
      </c>
      <c r="J32" s="331"/>
      <c r="K32" s="332"/>
      <c r="L32" s="333"/>
      <c r="M32" s="320" t="s">
        <v>223</v>
      </c>
      <c r="N32" s="321">
        <v>46069</v>
      </c>
      <c r="O32" s="334"/>
      <c r="P32" s="335"/>
      <c r="Q32" s="336"/>
      <c r="R32" s="336"/>
      <c r="S32" s="337"/>
      <c r="T32" s="337"/>
      <c r="U32" s="337"/>
      <c r="V32" s="337"/>
      <c r="W32" s="338"/>
      <c r="X32" s="339"/>
      <c r="Y32" s="330">
        <v>90860</v>
      </c>
      <c r="Z32" s="326"/>
      <c r="AA32" s="327" t="s">
        <v>87</v>
      </c>
    </row>
    <row r="33" spans="1:58" s="182" customFormat="1" x14ac:dyDescent="0.3">
      <c r="B33" s="311" t="s">
        <v>122</v>
      </c>
      <c r="C33" s="312">
        <v>101027721</v>
      </c>
      <c r="D33" s="313">
        <v>46056</v>
      </c>
      <c r="E33" s="313">
        <v>46059</v>
      </c>
      <c r="F33" s="314" t="s">
        <v>123</v>
      </c>
      <c r="G33" s="328"/>
      <c r="H33" s="329"/>
      <c r="I33" s="330">
        <v>21988</v>
      </c>
      <c r="J33" s="331"/>
      <c r="K33" s="332"/>
      <c r="L33" s="333"/>
      <c r="M33" s="320" t="s">
        <v>128</v>
      </c>
      <c r="N33" s="321">
        <v>46069</v>
      </c>
      <c r="O33" s="334"/>
      <c r="P33" s="335"/>
      <c r="Q33" s="336"/>
      <c r="R33" s="336"/>
      <c r="S33" s="337"/>
      <c r="T33" s="337"/>
      <c r="U33" s="337"/>
      <c r="V33" s="337"/>
      <c r="W33" s="338"/>
      <c r="X33" s="339"/>
      <c r="Y33" s="330">
        <v>21988</v>
      </c>
      <c r="Z33" s="326"/>
      <c r="AA33" s="327" t="s">
        <v>87</v>
      </c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</row>
    <row r="34" spans="1:58" s="184" customFormat="1" x14ac:dyDescent="0.3">
      <c r="B34" s="311" t="s">
        <v>194</v>
      </c>
      <c r="C34" s="312">
        <v>132729536</v>
      </c>
      <c r="D34" s="313">
        <v>46054</v>
      </c>
      <c r="E34" s="313">
        <v>46066</v>
      </c>
      <c r="F34" s="314" t="s">
        <v>196</v>
      </c>
      <c r="G34" s="328"/>
      <c r="H34" s="329"/>
      <c r="I34" s="330">
        <v>249485</v>
      </c>
      <c r="J34" s="331"/>
      <c r="K34" s="332"/>
      <c r="L34" s="333"/>
      <c r="M34" s="320" t="s">
        <v>160</v>
      </c>
      <c r="N34" s="321">
        <v>46072</v>
      </c>
      <c r="O34" s="334"/>
      <c r="P34" s="335"/>
      <c r="Q34" s="336"/>
      <c r="R34" s="336"/>
      <c r="S34" s="337"/>
      <c r="T34" s="337"/>
      <c r="U34" s="337"/>
      <c r="V34" s="337"/>
      <c r="W34" s="338"/>
      <c r="X34" s="339"/>
      <c r="Y34" s="330">
        <v>249485</v>
      </c>
      <c r="Z34" s="326"/>
      <c r="AA34" s="327" t="s">
        <v>87</v>
      </c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Y34" s="185"/>
      <c r="AZ34" s="185"/>
      <c r="BA34" s="185"/>
      <c r="BB34" s="185"/>
      <c r="BC34" s="185"/>
      <c r="BD34" s="185"/>
      <c r="BE34" s="185"/>
      <c r="BF34" s="185"/>
    </row>
    <row r="35" spans="1:58" s="179" customFormat="1" x14ac:dyDescent="0.3">
      <c r="B35" s="311" t="s">
        <v>167</v>
      </c>
      <c r="C35" s="312">
        <v>132418379</v>
      </c>
      <c r="D35" s="313">
        <v>46056</v>
      </c>
      <c r="E35" s="313">
        <v>46064</v>
      </c>
      <c r="F35" s="314" t="s">
        <v>168</v>
      </c>
      <c r="G35" s="328"/>
      <c r="H35" s="329"/>
      <c r="I35" s="330">
        <v>247816.01</v>
      </c>
      <c r="J35" s="331"/>
      <c r="K35" s="332"/>
      <c r="L35" s="333"/>
      <c r="M35" s="320" t="s">
        <v>223</v>
      </c>
      <c r="N35" s="321">
        <v>46072</v>
      </c>
      <c r="O35" s="334"/>
      <c r="P35" s="335"/>
      <c r="Q35" s="336"/>
      <c r="R35" s="336"/>
      <c r="S35" s="337"/>
      <c r="T35" s="337"/>
      <c r="U35" s="337"/>
      <c r="V35" s="337"/>
      <c r="W35" s="338"/>
      <c r="X35" s="339"/>
      <c r="Y35" s="330">
        <v>247816.01</v>
      </c>
      <c r="Z35" s="326"/>
      <c r="AA35" s="327" t="s">
        <v>87</v>
      </c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  <c r="AS35" s="185"/>
      <c r="AT35" s="185"/>
      <c r="AU35" s="185"/>
      <c r="AV35" s="185"/>
      <c r="AW35" s="185"/>
      <c r="AX35" s="185"/>
      <c r="AY35" s="185"/>
      <c r="AZ35" s="185"/>
      <c r="BA35" s="185"/>
      <c r="BB35" s="185"/>
      <c r="BC35" s="185"/>
      <c r="BD35" s="185"/>
      <c r="BE35" s="185"/>
      <c r="BF35" s="185"/>
    </row>
    <row r="36" spans="1:58" s="179" customFormat="1" x14ac:dyDescent="0.3">
      <c r="A36" s="186"/>
      <c r="B36" s="311" t="s">
        <v>206</v>
      </c>
      <c r="C36" s="312">
        <v>132054121</v>
      </c>
      <c r="D36" s="313">
        <v>46066</v>
      </c>
      <c r="E36" s="313">
        <v>46066</v>
      </c>
      <c r="F36" s="314" t="s">
        <v>208</v>
      </c>
      <c r="G36" s="328"/>
      <c r="H36" s="329"/>
      <c r="I36" s="330">
        <v>192576</v>
      </c>
      <c r="J36" s="331"/>
      <c r="K36" s="332"/>
      <c r="L36" s="333"/>
      <c r="M36" s="320" t="s">
        <v>136</v>
      </c>
      <c r="N36" s="321">
        <v>46072</v>
      </c>
      <c r="O36" s="334"/>
      <c r="P36" s="335"/>
      <c r="Q36" s="336"/>
      <c r="R36" s="336"/>
      <c r="S36" s="337"/>
      <c r="T36" s="337"/>
      <c r="U36" s="337"/>
      <c r="V36" s="337"/>
      <c r="W36" s="338"/>
      <c r="X36" s="339"/>
      <c r="Y36" s="330">
        <v>192576</v>
      </c>
      <c r="Z36" s="326"/>
      <c r="AA36" s="327" t="s">
        <v>87</v>
      </c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AZ36" s="185"/>
      <c r="BA36" s="185"/>
      <c r="BB36" s="185"/>
      <c r="BC36" s="185"/>
      <c r="BD36" s="185"/>
      <c r="BE36" s="185"/>
      <c r="BF36" s="185"/>
    </row>
    <row r="37" spans="1:58" s="179" customFormat="1" x14ac:dyDescent="0.3">
      <c r="A37" s="186"/>
      <c r="B37" s="311" t="s">
        <v>206</v>
      </c>
      <c r="C37" s="312">
        <v>132054121</v>
      </c>
      <c r="D37" s="313">
        <v>46066</v>
      </c>
      <c r="E37" s="313">
        <v>46066</v>
      </c>
      <c r="F37" s="314" t="s">
        <v>207</v>
      </c>
      <c r="G37" s="328"/>
      <c r="H37" s="329"/>
      <c r="I37" s="330">
        <v>330400</v>
      </c>
      <c r="J37" s="331"/>
      <c r="K37" s="332"/>
      <c r="L37" s="333"/>
      <c r="M37" s="320" t="s">
        <v>136</v>
      </c>
      <c r="N37" s="321">
        <v>46072</v>
      </c>
      <c r="O37" s="334"/>
      <c r="P37" s="335"/>
      <c r="Q37" s="336"/>
      <c r="R37" s="336"/>
      <c r="S37" s="337"/>
      <c r="T37" s="337"/>
      <c r="U37" s="337"/>
      <c r="V37" s="337"/>
      <c r="W37" s="338"/>
      <c r="X37" s="339"/>
      <c r="Y37" s="330">
        <v>330400</v>
      </c>
      <c r="Z37" s="326"/>
      <c r="AA37" s="327" t="s">
        <v>87</v>
      </c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185"/>
      <c r="BE37" s="185"/>
      <c r="BF37" s="185"/>
    </row>
    <row r="38" spans="1:58" s="179" customFormat="1" x14ac:dyDescent="0.3">
      <c r="A38" s="186"/>
      <c r="B38" s="311" t="s">
        <v>202</v>
      </c>
      <c r="C38" s="312">
        <v>130724652</v>
      </c>
      <c r="D38" s="313">
        <v>46065</v>
      </c>
      <c r="E38" s="313">
        <v>46066</v>
      </c>
      <c r="F38" s="314" t="s">
        <v>203</v>
      </c>
      <c r="G38" s="328"/>
      <c r="H38" s="329"/>
      <c r="I38" s="330">
        <v>432588</v>
      </c>
      <c r="J38" s="331"/>
      <c r="K38" s="332"/>
      <c r="L38" s="333"/>
      <c r="M38" s="320" t="s">
        <v>136</v>
      </c>
      <c r="N38" s="321">
        <v>46072</v>
      </c>
      <c r="O38" s="334"/>
      <c r="P38" s="335"/>
      <c r="Q38" s="336"/>
      <c r="R38" s="336"/>
      <c r="S38" s="337"/>
      <c r="T38" s="337"/>
      <c r="U38" s="337"/>
      <c r="V38" s="337"/>
      <c r="W38" s="338"/>
      <c r="X38" s="339"/>
      <c r="Y38" s="330">
        <v>432588</v>
      </c>
      <c r="Z38" s="326"/>
      <c r="AA38" s="327" t="s">
        <v>87</v>
      </c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</row>
    <row r="39" spans="1:58" s="179" customFormat="1" x14ac:dyDescent="0.3">
      <c r="A39" s="186"/>
      <c r="B39" s="311" t="s">
        <v>200</v>
      </c>
      <c r="C39" s="312">
        <v>132182839</v>
      </c>
      <c r="D39" s="313">
        <v>46066</v>
      </c>
      <c r="E39" s="313">
        <v>46066</v>
      </c>
      <c r="F39" s="314" t="s">
        <v>201</v>
      </c>
      <c r="G39" s="328"/>
      <c r="H39" s="329"/>
      <c r="I39" s="330">
        <v>221250</v>
      </c>
      <c r="J39" s="331"/>
      <c r="K39" s="332"/>
      <c r="L39" s="333"/>
      <c r="M39" s="320" t="s">
        <v>248</v>
      </c>
      <c r="N39" s="321">
        <v>46072</v>
      </c>
      <c r="O39" s="334"/>
      <c r="P39" s="335"/>
      <c r="Q39" s="336"/>
      <c r="R39" s="336"/>
      <c r="S39" s="337"/>
      <c r="T39" s="337"/>
      <c r="U39" s="337"/>
      <c r="V39" s="337"/>
      <c r="W39" s="338"/>
      <c r="X39" s="339"/>
      <c r="Y39" s="330">
        <v>221250</v>
      </c>
      <c r="Z39" s="326"/>
      <c r="AA39" s="327" t="s">
        <v>87</v>
      </c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</row>
    <row r="40" spans="1:58" s="189" customFormat="1" x14ac:dyDescent="0.3">
      <c r="A40" s="187"/>
      <c r="B40" s="311" t="s">
        <v>255</v>
      </c>
      <c r="C40" s="312">
        <v>101013575</v>
      </c>
      <c r="D40" s="313">
        <v>46066</v>
      </c>
      <c r="E40" s="313">
        <v>46069</v>
      </c>
      <c r="F40" s="314" t="s">
        <v>256</v>
      </c>
      <c r="G40" s="328"/>
      <c r="H40" s="329"/>
      <c r="I40" s="330">
        <v>685500</v>
      </c>
      <c r="J40" s="331"/>
      <c r="K40" s="332"/>
      <c r="L40" s="333"/>
      <c r="M40" s="320" t="s">
        <v>140</v>
      </c>
      <c r="N40" s="321">
        <v>46072</v>
      </c>
      <c r="O40" s="334"/>
      <c r="P40" s="335"/>
      <c r="Q40" s="336"/>
      <c r="R40" s="336"/>
      <c r="S40" s="337"/>
      <c r="T40" s="337"/>
      <c r="U40" s="337"/>
      <c r="V40" s="337"/>
      <c r="W40" s="338"/>
      <c r="X40" s="339"/>
      <c r="Y40" s="330">
        <v>685500</v>
      </c>
      <c r="Z40" s="326"/>
      <c r="AA40" s="327" t="s">
        <v>87</v>
      </c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8"/>
      <c r="BC40" s="188"/>
      <c r="BD40" s="188"/>
      <c r="BE40" s="188"/>
      <c r="BF40" s="188"/>
    </row>
    <row r="41" spans="1:58" s="189" customFormat="1" x14ac:dyDescent="0.3">
      <c r="A41" s="187"/>
      <c r="B41" s="311" t="s">
        <v>107</v>
      </c>
      <c r="C41" s="312">
        <v>132370287</v>
      </c>
      <c r="D41" s="313">
        <v>46066</v>
      </c>
      <c r="E41" s="313">
        <v>46070</v>
      </c>
      <c r="F41" s="314" t="s">
        <v>233</v>
      </c>
      <c r="G41" s="328"/>
      <c r="H41" s="329"/>
      <c r="I41" s="330">
        <v>68440</v>
      </c>
      <c r="J41" s="331"/>
      <c r="K41" s="332"/>
      <c r="L41" s="333"/>
      <c r="M41" s="320" t="s">
        <v>252</v>
      </c>
      <c r="N41" s="321">
        <v>46072</v>
      </c>
      <c r="O41" s="334"/>
      <c r="P41" s="335"/>
      <c r="Q41" s="336"/>
      <c r="R41" s="336"/>
      <c r="S41" s="337"/>
      <c r="T41" s="337"/>
      <c r="U41" s="337"/>
      <c r="V41" s="337"/>
      <c r="W41" s="338"/>
      <c r="X41" s="339"/>
      <c r="Y41" s="330">
        <v>68440</v>
      </c>
      <c r="Z41" s="326"/>
      <c r="AA41" s="327" t="s">
        <v>87</v>
      </c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8"/>
      <c r="BC41" s="188"/>
      <c r="BD41" s="188"/>
      <c r="BE41" s="188"/>
      <c r="BF41" s="188"/>
    </row>
    <row r="42" spans="1:58" s="189" customFormat="1" x14ac:dyDescent="0.3">
      <c r="A42" s="187"/>
      <c r="B42" s="311" t="s">
        <v>234</v>
      </c>
      <c r="C42" s="312">
        <v>131796931</v>
      </c>
      <c r="D42" s="313">
        <v>46064</v>
      </c>
      <c r="E42" s="313">
        <v>46070</v>
      </c>
      <c r="F42" s="314" t="s">
        <v>235</v>
      </c>
      <c r="G42" s="328"/>
      <c r="H42" s="329"/>
      <c r="I42" s="330">
        <v>212681.16</v>
      </c>
      <c r="J42" s="331"/>
      <c r="K42" s="332"/>
      <c r="L42" s="333"/>
      <c r="M42" s="320" t="s">
        <v>259</v>
      </c>
      <c r="N42" s="321">
        <v>46072</v>
      </c>
      <c r="O42" s="334"/>
      <c r="P42" s="335"/>
      <c r="Q42" s="336"/>
      <c r="R42" s="336"/>
      <c r="S42" s="337"/>
      <c r="T42" s="337"/>
      <c r="U42" s="337"/>
      <c r="V42" s="337"/>
      <c r="W42" s="338"/>
      <c r="X42" s="339"/>
      <c r="Y42" s="330">
        <v>212681.16</v>
      </c>
      <c r="Z42" s="326"/>
      <c r="AA42" s="327" t="s">
        <v>87</v>
      </c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</row>
    <row r="43" spans="1:58" s="189" customFormat="1" x14ac:dyDescent="0.3">
      <c r="A43" s="187"/>
      <c r="B43" s="311" t="s">
        <v>228</v>
      </c>
      <c r="C43" s="312">
        <v>401037272</v>
      </c>
      <c r="D43" s="313">
        <v>46054</v>
      </c>
      <c r="E43" s="313">
        <v>46069</v>
      </c>
      <c r="F43" s="314" t="s">
        <v>229</v>
      </c>
      <c r="G43" s="328"/>
      <c r="H43" s="329"/>
      <c r="I43" s="330">
        <v>21000</v>
      </c>
      <c r="J43" s="331"/>
      <c r="K43" s="332"/>
      <c r="L43" s="333"/>
      <c r="M43" s="320" t="s">
        <v>232</v>
      </c>
      <c r="N43" s="321">
        <v>46069</v>
      </c>
      <c r="O43" s="334"/>
      <c r="P43" s="335"/>
      <c r="Q43" s="336"/>
      <c r="R43" s="336"/>
      <c r="S43" s="337"/>
      <c r="T43" s="337"/>
      <c r="U43" s="337"/>
      <c r="V43" s="337"/>
      <c r="W43" s="338"/>
      <c r="X43" s="339"/>
      <c r="Y43" s="330">
        <v>21000</v>
      </c>
      <c r="Z43" s="326"/>
      <c r="AA43" s="327" t="s">
        <v>87</v>
      </c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</row>
    <row r="44" spans="1:58" s="192" customFormat="1" x14ac:dyDescent="0.3">
      <c r="A44" s="190"/>
      <c r="B44" s="311" t="s">
        <v>228</v>
      </c>
      <c r="C44" s="312">
        <v>401037273</v>
      </c>
      <c r="D44" s="313">
        <v>46054</v>
      </c>
      <c r="E44" s="313">
        <v>46069</v>
      </c>
      <c r="F44" s="314" t="s">
        <v>230</v>
      </c>
      <c r="G44" s="328"/>
      <c r="H44" s="329"/>
      <c r="I44" s="330">
        <v>35000</v>
      </c>
      <c r="J44" s="331"/>
      <c r="K44" s="332"/>
      <c r="L44" s="333"/>
      <c r="M44" s="320" t="s">
        <v>232</v>
      </c>
      <c r="N44" s="321">
        <v>46069</v>
      </c>
      <c r="O44" s="334"/>
      <c r="P44" s="335"/>
      <c r="Q44" s="336"/>
      <c r="R44" s="336"/>
      <c r="S44" s="337"/>
      <c r="T44" s="337"/>
      <c r="U44" s="337"/>
      <c r="V44" s="337"/>
      <c r="W44" s="338"/>
      <c r="X44" s="339"/>
      <c r="Y44" s="330">
        <v>35000</v>
      </c>
      <c r="Z44" s="326"/>
      <c r="AA44" s="327" t="s">
        <v>87</v>
      </c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</row>
    <row r="45" spans="1:58" s="194" customFormat="1" x14ac:dyDescent="0.3">
      <c r="A45" s="193"/>
      <c r="B45" s="311" t="s">
        <v>102</v>
      </c>
      <c r="C45" s="312">
        <v>101140496</v>
      </c>
      <c r="D45" s="313">
        <v>46063</v>
      </c>
      <c r="E45" s="313">
        <v>46065</v>
      </c>
      <c r="F45" s="314" t="s">
        <v>181</v>
      </c>
      <c r="G45" s="328"/>
      <c r="H45" s="329"/>
      <c r="I45" s="330">
        <v>414129.07</v>
      </c>
      <c r="J45" s="331"/>
      <c r="K45" s="332"/>
      <c r="L45" s="333"/>
      <c r="M45" s="320" t="s">
        <v>128</v>
      </c>
      <c r="N45" s="321">
        <v>46073</v>
      </c>
      <c r="O45" s="334"/>
      <c r="P45" s="335"/>
      <c r="Q45" s="336"/>
      <c r="R45" s="336"/>
      <c r="S45" s="337"/>
      <c r="T45" s="337"/>
      <c r="U45" s="337"/>
      <c r="V45" s="337"/>
      <c r="W45" s="338"/>
      <c r="X45" s="339"/>
      <c r="Y45" s="330">
        <v>414129.07</v>
      </c>
      <c r="Z45" s="326"/>
      <c r="AA45" s="327" t="s">
        <v>87</v>
      </c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5"/>
      <c r="BC45" s="185"/>
      <c r="BD45" s="185"/>
      <c r="BE45" s="185"/>
      <c r="BF45" s="185"/>
    </row>
    <row r="46" spans="1:58" s="179" customFormat="1" x14ac:dyDescent="0.3">
      <c r="B46" s="311" t="s">
        <v>102</v>
      </c>
      <c r="C46" s="312">
        <v>101140496</v>
      </c>
      <c r="D46" s="313">
        <v>46063</v>
      </c>
      <c r="E46" s="313">
        <v>46065</v>
      </c>
      <c r="F46" s="314" t="s">
        <v>180</v>
      </c>
      <c r="G46" s="328"/>
      <c r="H46" s="329"/>
      <c r="I46" s="330">
        <v>693909.42</v>
      </c>
      <c r="J46" s="331"/>
      <c r="K46" s="332"/>
      <c r="L46" s="333"/>
      <c r="M46" s="340" t="s">
        <v>128</v>
      </c>
      <c r="N46" s="321">
        <v>46073</v>
      </c>
      <c r="O46" s="334"/>
      <c r="P46" s="335"/>
      <c r="Q46" s="336"/>
      <c r="R46" s="336"/>
      <c r="S46" s="337"/>
      <c r="T46" s="337"/>
      <c r="U46" s="337"/>
      <c r="V46" s="337"/>
      <c r="W46" s="338"/>
      <c r="X46" s="339"/>
      <c r="Y46" s="330">
        <v>693909.42</v>
      </c>
      <c r="Z46" s="326"/>
      <c r="AA46" s="327" t="s">
        <v>87</v>
      </c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5"/>
      <c r="BC46" s="185"/>
      <c r="BD46" s="185"/>
      <c r="BE46" s="185"/>
      <c r="BF46" s="185"/>
    </row>
    <row r="47" spans="1:58" s="186" customFormat="1" x14ac:dyDescent="0.3">
      <c r="B47" s="311" t="s">
        <v>116</v>
      </c>
      <c r="C47" s="312">
        <v>131687202</v>
      </c>
      <c r="D47" s="313">
        <v>46063</v>
      </c>
      <c r="E47" s="313">
        <v>46065</v>
      </c>
      <c r="F47" s="314" t="s">
        <v>178</v>
      </c>
      <c r="G47" s="328"/>
      <c r="H47" s="329"/>
      <c r="I47" s="330">
        <v>239295</v>
      </c>
      <c r="J47" s="331"/>
      <c r="K47" s="332"/>
      <c r="L47" s="333"/>
      <c r="M47" s="340" t="s">
        <v>136</v>
      </c>
      <c r="N47" s="321">
        <v>46073</v>
      </c>
      <c r="O47" s="334"/>
      <c r="P47" s="335"/>
      <c r="Q47" s="336"/>
      <c r="R47" s="336"/>
      <c r="S47" s="337"/>
      <c r="T47" s="337"/>
      <c r="U47" s="337"/>
      <c r="V47" s="337"/>
      <c r="W47" s="338"/>
      <c r="X47" s="339"/>
      <c r="Y47" s="330">
        <v>239295</v>
      </c>
      <c r="Z47" s="326"/>
      <c r="AA47" s="327" t="s">
        <v>87</v>
      </c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</row>
    <row r="48" spans="1:58" s="186" customFormat="1" x14ac:dyDescent="0.3">
      <c r="B48" s="311" t="s">
        <v>182</v>
      </c>
      <c r="C48" s="341" t="s">
        <v>329</v>
      </c>
      <c r="D48" s="313">
        <v>46062</v>
      </c>
      <c r="E48" s="313">
        <v>46065</v>
      </c>
      <c r="F48" s="314" t="s">
        <v>183</v>
      </c>
      <c r="G48" s="328"/>
      <c r="H48" s="329"/>
      <c r="I48" s="330">
        <v>136290.42000000001</v>
      </c>
      <c r="J48" s="331"/>
      <c r="K48" s="332"/>
      <c r="L48" s="333"/>
      <c r="M48" s="320" t="s">
        <v>128</v>
      </c>
      <c r="N48" s="321">
        <v>46073</v>
      </c>
      <c r="O48" s="334"/>
      <c r="P48" s="335"/>
      <c r="Q48" s="336"/>
      <c r="R48" s="336"/>
      <c r="S48" s="337"/>
      <c r="T48" s="337"/>
      <c r="U48" s="337"/>
      <c r="V48" s="337"/>
      <c r="W48" s="338"/>
      <c r="X48" s="339"/>
      <c r="Y48" s="330">
        <v>136290.42000000001</v>
      </c>
      <c r="Z48" s="326"/>
      <c r="AA48" s="327" t="s">
        <v>87</v>
      </c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</row>
    <row r="49" spans="2:58" s="186" customFormat="1" x14ac:dyDescent="0.3">
      <c r="B49" s="311" t="s">
        <v>204</v>
      </c>
      <c r="C49" s="312">
        <v>131398073</v>
      </c>
      <c r="D49" s="313">
        <v>46066</v>
      </c>
      <c r="E49" s="313">
        <v>46066</v>
      </c>
      <c r="F49" s="314" t="s">
        <v>205</v>
      </c>
      <c r="G49" s="328"/>
      <c r="H49" s="329"/>
      <c r="I49" s="330">
        <v>515000</v>
      </c>
      <c r="J49" s="331"/>
      <c r="K49" s="332"/>
      <c r="L49" s="333"/>
      <c r="M49" s="320" t="s">
        <v>140</v>
      </c>
      <c r="N49" s="321">
        <v>46073</v>
      </c>
      <c r="O49" s="334"/>
      <c r="P49" s="335"/>
      <c r="Q49" s="336"/>
      <c r="R49" s="336"/>
      <c r="S49" s="337"/>
      <c r="T49" s="337"/>
      <c r="U49" s="337"/>
      <c r="V49" s="337"/>
      <c r="W49" s="338"/>
      <c r="X49" s="339"/>
      <c r="Y49" s="330">
        <v>515000</v>
      </c>
      <c r="Z49" s="326"/>
      <c r="AA49" s="327" t="s">
        <v>87</v>
      </c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</row>
    <row r="50" spans="2:58" s="186" customFormat="1" x14ac:dyDescent="0.3">
      <c r="B50" s="311" t="s">
        <v>103</v>
      </c>
      <c r="C50" s="312">
        <v>132230744</v>
      </c>
      <c r="D50" s="313">
        <v>46055</v>
      </c>
      <c r="E50" s="313">
        <v>46058</v>
      </c>
      <c r="F50" s="314" t="s">
        <v>104</v>
      </c>
      <c r="G50" s="328"/>
      <c r="H50" s="329"/>
      <c r="I50" s="330">
        <v>175000</v>
      </c>
      <c r="J50" s="331"/>
      <c r="K50" s="332"/>
      <c r="L50" s="333"/>
      <c r="M50" s="320" t="s">
        <v>187</v>
      </c>
      <c r="N50" s="321">
        <v>46073</v>
      </c>
      <c r="O50" s="334"/>
      <c r="P50" s="335"/>
      <c r="Q50" s="336"/>
      <c r="R50" s="336"/>
      <c r="S50" s="337"/>
      <c r="T50" s="337"/>
      <c r="U50" s="337"/>
      <c r="V50" s="337"/>
      <c r="W50" s="338"/>
      <c r="X50" s="339"/>
      <c r="Y50" s="330">
        <v>175000</v>
      </c>
      <c r="Z50" s="326"/>
      <c r="AA50" s="327" t="s">
        <v>87</v>
      </c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</row>
    <row r="51" spans="2:58" s="186" customFormat="1" x14ac:dyDescent="0.3">
      <c r="B51" s="311" t="s">
        <v>51</v>
      </c>
      <c r="C51" s="312">
        <v>132157281</v>
      </c>
      <c r="D51" s="313">
        <v>46064</v>
      </c>
      <c r="E51" s="313">
        <v>46066</v>
      </c>
      <c r="F51" s="314" t="s">
        <v>193</v>
      </c>
      <c r="G51" s="328"/>
      <c r="H51" s="329"/>
      <c r="I51" s="330">
        <v>24000</v>
      </c>
      <c r="J51" s="331"/>
      <c r="K51" s="332"/>
      <c r="L51" s="333"/>
      <c r="M51" s="320" t="s">
        <v>160</v>
      </c>
      <c r="N51" s="321">
        <v>46076</v>
      </c>
      <c r="O51" s="334"/>
      <c r="P51" s="335"/>
      <c r="Q51" s="336"/>
      <c r="R51" s="336"/>
      <c r="S51" s="337"/>
      <c r="T51" s="337"/>
      <c r="U51" s="337"/>
      <c r="V51" s="337"/>
      <c r="W51" s="338"/>
      <c r="X51" s="339"/>
      <c r="Y51" s="330">
        <v>24000</v>
      </c>
      <c r="Z51" s="326"/>
      <c r="AA51" s="327" t="s">
        <v>87</v>
      </c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</row>
    <row r="52" spans="2:58" s="186" customFormat="1" x14ac:dyDescent="0.3">
      <c r="B52" s="311" t="s">
        <v>191</v>
      </c>
      <c r="C52" s="312">
        <v>132102802</v>
      </c>
      <c r="D52" s="313">
        <v>46064</v>
      </c>
      <c r="E52" s="313">
        <v>46066</v>
      </c>
      <c r="F52" s="314" t="s">
        <v>192</v>
      </c>
      <c r="G52" s="328"/>
      <c r="H52" s="329"/>
      <c r="I52" s="330">
        <v>210655</v>
      </c>
      <c r="J52" s="331"/>
      <c r="K52" s="332"/>
      <c r="L52" s="333"/>
      <c r="M52" s="320" t="s">
        <v>160</v>
      </c>
      <c r="N52" s="321">
        <v>46076</v>
      </c>
      <c r="O52" s="334"/>
      <c r="P52" s="335"/>
      <c r="Q52" s="336"/>
      <c r="R52" s="336"/>
      <c r="S52" s="337"/>
      <c r="T52" s="337"/>
      <c r="U52" s="337"/>
      <c r="V52" s="337"/>
      <c r="W52" s="338"/>
      <c r="X52" s="339"/>
      <c r="Y52" s="330">
        <v>210655</v>
      </c>
      <c r="Z52" s="326"/>
      <c r="AA52" s="327" t="s">
        <v>87</v>
      </c>
    </row>
    <row r="53" spans="2:58" s="186" customFormat="1" x14ac:dyDescent="0.3">
      <c r="B53" s="311" t="s">
        <v>191</v>
      </c>
      <c r="C53" s="312">
        <v>132102802</v>
      </c>
      <c r="D53" s="313">
        <v>46064</v>
      </c>
      <c r="E53" s="313">
        <v>46066</v>
      </c>
      <c r="F53" s="314" t="s">
        <v>195</v>
      </c>
      <c r="G53" s="328"/>
      <c r="H53" s="329"/>
      <c r="I53" s="330">
        <v>297750</v>
      </c>
      <c r="J53" s="331"/>
      <c r="K53" s="332"/>
      <c r="L53" s="333"/>
      <c r="M53" s="320" t="s">
        <v>160</v>
      </c>
      <c r="N53" s="321">
        <v>46076</v>
      </c>
      <c r="O53" s="334"/>
      <c r="P53" s="335"/>
      <c r="Q53" s="336"/>
      <c r="R53" s="336"/>
      <c r="S53" s="337"/>
      <c r="T53" s="337"/>
      <c r="U53" s="337"/>
      <c r="V53" s="337"/>
      <c r="W53" s="338"/>
      <c r="X53" s="339"/>
      <c r="Y53" s="330">
        <v>297750</v>
      </c>
      <c r="Z53" s="326"/>
      <c r="AA53" s="327" t="s">
        <v>87</v>
      </c>
    </row>
    <row r="54" spans="2:58" s="186" customFormat="1" x14ac:dyDescent="0.3">
      <c r="B54" s="311" t="s">
        <v>275</v>
      </c>
      <c r="C54" s="312">
        <v>101003383</v>
      </c>
      <c r="D54" s="313">
        <v>46071</v>
      </c>
      <c r="E54" s="313">
        <v>46073</v>
      </c>
      <c r="F54" s="314" t="s">
        <v>276</v>
      </c>
      <c r="G54" s="328"/>
      <c r="H54" s="329"/>
      <c r="I54" s="330">
        <v>345000</v>
      </c>
      <c r="J54" s="331"/>
      <c r="K54" s="332"/>
      <c r="L54" s="333"/>
      <c r="M54" s="320" t="s">
        <v>140</v>
      </c>
      <c r="N54" s="321" t="s">
        <v>283</v>
      </c>
      <c r="O54" s="334"/>
      <c r="P54" s="335"/>
      <c r="Q54" s="336"/>
      <c r="R54" s="336"/>
      <c r="S54" s="337"/>
      <c r="T54" s="337"/>
      <c r="U54" s="337"/>
      <c r="V54" s="337"/>
      <c r="W54" s="338"/>
      <c r="X54" s="339"/>
      <c r="Y54" s="330">
        <v>345000</v>
      </c>
      <c r="Z54" s="326"/>
      <c r="AA54" s="327" t="s">
        <v>87</v>
      </c>
    </row>
    <row r="55" spans="2:58" s="186" customFormat="1" x14ac:dyDescent="0.3">
      <c r="B55" s="311" t="s">
        <v>116</v>
      </c>
      <c r="C55" s="312">
        <v>131687202</v>
      </c>
      <c r="D55" s="313">
        <v>46066</v>
      </c>
      <c r="E55" s="313">
        <v>46069</v>
      </c>
      <c r="F55" s="314" t="s">
        <v>227</v>
      </c>
      <c r="G55" s="328"/>
      <c r="H55" s="329"/>
      <c r="I55" s="330">
        <v>247684</v>
      </c>
      <c r="J55" s="331"/>
      <c r="K55" s="332"/>
      <c r="L55" s="333"/>
      <c r="M55" s="320" t="s">
        <v>136</v>
      </c>
      <c r="N55" s="321">
        <v>46076</v>
      </c>
      <c r="O55" s="334"/>
      <c r="P55" s="335"/>
      <c r="Q55" s="336"/>
      <c r="R55" s="336"/>
      <c r="S55" s="337"/>
      <c r="T55" s="337"/>
      <c r="U55" s="337"/>
      <c r="V55" s="337"/>
      <c r="W55" s="338"/>
      <c r="X55" s="339"/>
      <c r="Y55" s="330">
        <v>247684</v>
      </c>
      <c r="Z55" s="326"/>
      <c r="AA55" s="327" t="s">
        <v>87</v>
      </c>
    </row>
    <row r="56" spans="2:58" s="186" customFormat="1" x14ac:dyDescent="0.3">
      <c r="B56" s="311" t="s">
        <v>290</v>
      </c>
      <c r="C56" s="312">
        <v>101001577</v>
      </c>
      <c r="D56" s="313">
        <v>46078</v>
      </c>
      <c r="E56" s="313">
        <v>46078</v>
      </c>
      <c r="F56" s="314" t="s">
        <v>291</v>
      </c>
      <c r="G56" s="328"/>
      <c r="H56" s="329"/>
      <c r="I56" s="326">
        <v>293054.95</v>
      </c>
      <c r="J56" s="331"/>
      <c r="K56" s="332"/>
      <c r="L56" s="333"/>
      <c r="M56" s="320" t="s">
        <v>302</v>
      </c>
      <c r="N56" s="321">
        <v>46078</v>
      </c>
      <c r="O56" s="334"/>
      <c r="P56" s="335"/>
      <c r="Q56" s="336"/>
      <c r="R56" s="336"/>
      <c r="S56" s="337"/>
      <c r="T56" s="337"/>
      <c r="U56" s="337"/>
      <c r="V56" s="337"/>
      <c r="W56" s="338"/>
      <c r="X56" s="339"/>
      <c r="Y56" s="326">
        <v>293054.95</v>
      </c>
      <c r="Z56" s="326"/>
      <c r="AA56" s="327" t="s">
        <v>87</v>
      </c>
    </row>
    <row r="57" spans="2:58" s="186" customFormat="1" x14ac:dyDescent="0.3">
      <c r="B57" s="311" t="s">
        <v>290</v>
      </c>
      <c r="C57" s="312">
        <v>101001577</v>
      </c>
      <c r="D57" s="313">
        <v>46078</v>
      </c>
      <c r="E57" s="313">
        <v>46078</v>
      </c>
      <c r="F57" s="314" t="s">
        <v>292</v>
      </c>
      <c r="G57" s="328"/>
      <c r="H57" s="329"/>
      <c r="I57" s="326">
        <v>6912.7</v>
      </c>
      <c r="J57" s="331"/>
      <c r="K57" s="332"/>
      <c r="L57" s="333"/>
      <c r="M57" s="320" t="s">
        <v>305</v>
      </c>
      <c r="N57" s="321">
        <v>46078</v>
      </c>
      <c r="O57" s="334"/>
      <c r="P57" s="335"/>
      <c r="Q57" s="336"/>
      <c r="R57" s="336"/>
      <c r="S57" s="337"/>
      <c r="T57" s="337"/>
      <c r="U57" s="337"/>
      <c r="V57" s="337"/>
      <c r="W57" s="338"/>
      <c r="X57" s="339"/>
      <c r="Y57" s="326">
        <v>6912.7</v>
      </c>
      <c r="Z57" s="326"/>
      <c r="AA57" s="327" t="s">
        <v>87</v>
      </c>
    </row>
    <row r="58" spans="2:58" s="186" customFormat="1" x14ac:dyDescent="0.3">
      <c r="B58" s="311" t="s">
        <v>290</v>
      </c>
      <c r="C58" s="312">
        <v>101001577</v>
      </c>
      <c r="D58" s="313">
        <v>46078</v>
      </c>
      <c r="E58" s="313">
        <v>46078</v>
      </c>
      <c r="F58" s="314" t="s">
        <v>293</v>
      </c>
      <c r="G58" s="328"/>
      <c r="H58" s="329"/>
      <c r="I58" s="326">
        <v>315550.58999999997</v>
      </c>
      <c r="J58" s="331"/>
      <c r="K58" s="332"/>
      <c r="L58" s="333"/>
      <c r="M58" s="320" t="s">
        <v>302</v>
      </c>
      <c r="N58" s="321">
        <v>46078</v>
      </c>
      <c r="O58" s="334"/>
      <c r="P58" s="335"/>
      <c r="Q58" s="336"/>
      <c r="R58" s="336"/>
      <c r="S58" s="337"/>
      <c r="T58" s="337"/>
      <c r="U58" s="337"/>
      <c r="V58" s="337"/>
      <c r="W58" s="338"/>
      <c r="X58" s="339"/>
      <c r="Y58" s="326">
        <v>315550.58999999997</v>
      </c>
      <c r="Z58" s="326"/>
      <c r="AA58" s="327" t="s">
        <v>87</v>
      </c>
    </row>
    <row r="59" spans="2:58" s="186" customFormat="1" x14ac:dyDescent="0.3">
      <c r="B59" s="311" t="s">
        <v>290</v>
      </c>
      <c r="C59" s="312">
        <v>101001577</v>
      </c>
      <c r="D59" s="313">
        <v>46078</v>
      </c>
      <c r="E59" s="313">
        <v>46078</v>
      </c>
      <c r="F59" s="314" t="s">
        <v>294</v>
      </c>
      <c r="G59" s="328"/>
      <c r="H59" s="329"/>
      <c r="I59" s="326">
        <v>2879.7500000000005</v>
      </c>
      <c r="J59" s="331"/>
      <c r="K59" s="332"/>
      <c r="L59" s="333"/>
      <c r="M59" s="320" t="s">
        <v>305</v>
      </c>
      <c r="N59" s="321">
        <v>46078</v>
      </c>
      <c r="O59" s="334"/>
      <c r="P59" s="335"/>
      <c r="Q59" s="336"/>
      <c r="R59" s="336"/>
      <c r="S59" s="337"/>
      <c r="T59" s="337"/>
      <c r="U59" s="337"/>
      <c r="V59" s="337"/>
      <c r="W59" s="338"/>
      <c r="X59" s="339"/>
      <c r="Y59" s="326">
        <v>2879.7500000000005</v>
      </c>
      <c r="Z59" s="326"/>
      <c r="AA59" s="327" t="s">
        <v>87</v>
      </c>
    </row>
    <row r="60" spans="2:58" s="186" customFormat="1" x14ac:dyDescent="0.3">
      <c r="B60" s="311" t="s">
        <v>312</v>
      </c>
      <c r="C60" s="312">
        <v>130506175</v>
      </c>
      <c r="D60" s="313">
        <v>46066</v>
      </c>
      <c r="E60" s="313">
        <v>46079</v>
      </c>
      <c r="F60" s="314" t="s">
        <v>313</v>
      </c>
      <c r="G60" s="328"/>
      <c r="H60" s="329"/>
      <c r="I60" s="330">
        <v>1746400</v>
      </c>
      <c r="J60" s="331"/>
      <c r="K60" s="332"/>
      <c r="L60" s="333"/>
      <c r="M60" s="320" t="s">
        <v>315</v>
      </c>
      <c r="N60" s="321">
        <v>46079</v>
      </c>
      <c r="O60" s="334"/>
      <c r="P60" s="335"/>
      <c r="Q60" s="336"/>
      <c r="R60" s="336"/>
      <c r="S60" s="337"/>
      <c r="T60" s="337"/>
      <c r="U60" s="337"/>
      <c r="V60" s="337"/>
      <c r="W60" s="338"/>
      <c r="X60" s="339"/>
      <c r="Y60" s="330">
        <v>1746400</v>
      </c>
      <c r="Z60" s="326"/>
      <c r="AA60" s="327" t="s">
        <v>87</v>
      </c>
    </row>
    <row r="61" spans="2:58" s="186" customFormat="1" x14ac:dyDescent="0.3">
      <c r="B61" s="311" t="s">
        <v>306</v>
      </c>
      <c r="C61" s="312">
        <v>130805407</v>
      </c>
      <c r="D61" s="313">
        <v>46030</v>
      </c>
      <c r="E61" s="313">
        <v>46079</v>
      </c>
      <c r="F61" s="314" t="s">
        <v>307</v>
      </c>
      <c r="G61" s="328"/>
      <c r="H61" s="329"/>
      <c r="I61" s="330">
        <v>181489.9</v>
      </c>
      <c r="J61" s="331"/>
      <c r="K61" s="332"/>
      <c r="L61" s="333"/>
      <c r="M61" s="320" t="s">
        <v>309</v>
      </c>
      <c r="N61" s="321">
        <v>46079</v>
      </c>
      <c r="O61" s="334"/>
      <c r="P61" s="335"/>
      <c r="Q61" s="336"/>
      <c r="R61" s="336"/>
      <c r="S61" s="337"/>
      <c r="T61" s="337"/>
      <c r="U61" s="337"/>
      <c r="V61" s="337"/>
      <c r="W61" s="338"/>
      <c r="X61" s="339"/>
      <c r="Y61" s="330">
        <v>181489.9</v>
      </c>
      <c r="Z61" s="326"/>
      <c r="AA61" s="327" t="s">
        <v>87</v>
      </c>
    </row>
    <row r="62" spans="2:58" s="186" customFormat="1" x14ac:dyDescent="0.3">
      <c r="B62" s="311" t="s">
        <v>102</v>
      </c>
      <c r="C62" s="312">
        <v>101140496</v>
      </c>
      <c r="D62" s="313">
        <v>46063</v>
      </c>
      <c r="E62" s="313">
        <v>46065</v>
      </c>
      <c r="F62" s="314" t="s">
        <v>179</v>
      </c>
      <c r="G62" s="328"/>
      <c r="H62" s="329"/>
      <c r="I62" s="330">
        <v>867951.34</v>
      </c>
      <c r="J62" s="331"/>
      <c r="K62" s="332"/>
      <c r="L62" s="333"/>
      <c r="M62" s="340" t="s">
        <v>128</v>
      </c>
      <c r="N62" s="321">
        <v>46073</v>
      </c>
      <c r="O62" s="334"/>
      <c r="P62" s="335"/>
      <c r="Q62" s="336"/>
      <c r="R62" s="336"/>
      <c r="S62" s="337"/>
      <c r="T62" s="337"/>
      <c r="U62" s="337"/>
      <c r="V62" s="337"/>
      <c r="W62" s="338"/>
      <c r="X62" s="339"/>
      <c r="Y62" s="330">
        <v>867951.34</v>
      </c>
      <c r="Z62" s="326"/>
      <c r="AA62" s="327" t="s">
        <v>87</v>
      </c>
    </row>
    <row r="63" spans="2:58" s="186" customFormat="1" x14ac:dyDescent="0.3">
      <c r="B63" s="311" t="s">
        <v>90</v>
      </c>
      <c r="C63" s="312">
        <v>132267419</v>
      </c>
      <c r="D63" s="313">
        <v>46055</v>
      </c>
      <c r="E63" s="313">
        <v>46056</v>
      </c>
      <c r="F63" s="314" t="s">
        <v>91</v>
      </c>
      <c r="G63" s="328"/>
      <c r="H63" s="329"/>
      <c r="I63" s="330">
        <v>482975.86</v>
      </c>
      <c r="J63" s="331"/>
      <c r="K63" s="332"/>
      <c r="L63" s="333"/>
      <c r="M63" s="320" t="s">
        <v>125</v>
      </c>
      <c r="N63" s="321">
        <v>46079</v>
      </c>
      <c r="O63" s="334"/>
      <c r="P63" s="335"/>
      <c r="Q63" s="336"/>
      <c r="R63" s="336"/>
      <c r="S63" s="337"/>
      <c r="T63" s="337"/>
      <c r="U63" s="337"/>
      <c r="V63" s="337"/>
      <c r="W63" s="338"/>
      <c r="X63" s="339"/>
      <c r="Y63" s="330">
        <v>482975.86</v>
      </c>
      <c r="Z63" s="326"/>
      <c r="AA63" s="327" t="s">
        <v>87</v>
      </c>
    </row>
    <row r="64" spans="2:58" s="195" customFormat="1" x14ac:dyDescent="0.3">
      <c r="B64" s="311" t="s">
        <v>288</v>
      </c>
      <c r="C64" s="312">
        <v>131435033</v>
      </c>
      <c r="D64" s="313">
        <v>46073</v>
      </c>
      <c r="E64" s="313">
        <v>46078</v>
      </c>
      <c r="F64" s="314" t="s">
        <v>289</v>
      </c>
      <c r="G64" s="328"/>
      <c r="H64" s="329"/>
      <c r="I64" s="330">
        <v>75400</v>
      </c>
      <c r="J64" s="331"/>
      <c r="K64" s="332"/>
      <c r="L64" s="333"/>
      <c r="M64" s="320" t="s">
        <v>320</v>
      </c>
      <c r="N64" s="321">
        <v>46079</v>
      </c>
      <c r="O64" s="334"/>
      <c r="P64" s="335"/>
      <c r="Q64" s="336"/>
      <c r="R64" s="336"/>
      <c r="S64" s="337"/>
      <c r="T64" s="337"/>
      <c r="U64" s="337"/>
      <c r="V64" s="337"/>
      <c r="W64" s="338"/>
      <c r="X64" s="339"/>
      <c r="Y64" s="330">
        <v>75400</v>
      </c>
      <c r="Z64" s="326"/>
      <c r="AA64" s="327" t="s">
        <v>87</v>
      </c>
    </row>
    <row r="65" spans="2:27" s="195" customFormat="1" x14ac:dyDescent="0.3">
      <c r="B65" s="311" t="s">
        <v>295</v>
      </c>
      <c r="C65" s="312">
        <v>101068744</v>
      </c>
      <c r="D65" s="313">
        <v>46078</v>
      </c>
      <c r="E65" s="313">
        <v>46078</v>
      </c>
      <c r="F65" s="314" t="s">
        <v>296</v>
      </c>
      <c r="G65" s="328"/>
      <c r="H65" s="329"/>
      <c r="I65" s="330">
        <v>35127.800000000003</v>
      </c>
      <c r="J65" s="331"/>
      <c r="K65" s="332"/>
      <c r="L65" s="333"/>
      <c r="M65" s="320" t="s">
        <v>324</v>
      </c>
      <c r="N65" s="321">
        <v>46079</v>
      </c>
      <c r="O65" s="334"/>
      <c r="P65" s="335"/>
      <c r="Q65" s="336"/>
      <c r="R65" s="336"/>
      <c r="S65" s="337"/>
      <c r="T65" s="337"/>
      <c r="U65" s="337"/>
      <c r="V65" s="337"/>
      <c r="W65" s="338"/>
      <c r="X65" s="339"/>
      <c r="Y65" s="330">
        <v>35127.800000000003</v>
      </c>
      <c r="Z65" s="326"/>
      <c r="AA65" s="327" t="s">
        <v>87</v>
      </c>
    </row>
    <row r="66" spans="2:27" s="186" customFormat="1" x14ac:dyDescent="0.3">
      <c r="B66" s="311" t="s">
        <v>295</v>
      </c>
      <c r="C66" s="312">
        <v>101068744</v>
      </c>
      <c r="D66" s="313">
        <v>46078</v>
      </c>
      <c r="E66" s="313">
        <v>46078</v>
      </c>
      <c r="F66" s="314" t="s">
        <v>297</v>
      </c>
      <c r="G66" s="328"/>
      <c r="H66" s="329"/>
      <c r="I66" s="330">
        <v>7647.61</v>
      </c>
      <c r="J66" s="331"/>
      <c r="K66" s="332"/>
      <c r="L66" s="333"/>
      <c r="M66" s="320" t="s">
        <v>324</v>
      </c>
      <c r="N66" s="321">
        <v>46079</v>
      </c>
      <c r="O66" s="334"/>
      <c r="P66" s="335"/>
      <c r="Q66" s="336"/>
      <c r="R66" s="336"/>
      <c r="S66" s="337"/>
      <c r="T66" s="337"/>
      <c r="U66" s="337"/>
      <c r="V66" s="337"/>
      <c r="W66" s="338"/>
      <c r="X66" s="339"/>
      <c r="Y66" s="330">
        <v>7647.61</v>
      </c>
      <c r="Z66" s="326"/>
      <c r="AA66" s="327" t="s">
        <v>87</v>
      </c>
    </row>
    <row r="67" spans="2:27" s="186" customFormat="1" x14ac:dyDescent="0.3">
      <c r="B67" s="311" t="s">
        <v>295</v>
      </c>
      <c r="C67" s="312">
        <v>101068744</v>
      </c>
      <c r="D67" s="313">
        <v>46078</v>
      </c>
      <c r="E67" s="313">
        <v>46078</v>
      </c>
      <c r="F67" s="314" t="s">
        <v>298</v>
      </c>
      <c r="G67" s="328"/>
      <c r="H67" s="329"/>
      <c r="I67" s="330">
        <v>70056.2</v>
      </c>
      <c r="J67" s="331"/>
      <c r="K67" s="332"/>
      <c r="L67" s="333"/>
      <c r="M67" s="320" t="s">
        <v>324</v>
      </c>
      <c r="N67" s="321">
        <v>46079</v>
      </c>
      <c r="O67" s="334"/>
      <c r="P67" s="335"/>
      <c r="Q67" s="336"/>
      <c r="R67" s="336"/>
      <c r="S67" s="337"/>
      <c r="T67" s="337"/>
      <c r="U67" s="337"/>
      <c r="V67" s="337"/>
      <c r="W67" s="338"/>
      <c r="X67" s="339"/>
      <c r="Y67" s="330">
        <v>70056.2</v>
      </c>
      <c r="Z67" s="326"/>
      <c r="AA67" s="327" t="s">
        <v>87</v>
      </c>
    </row>
    <row r="68" spans="2:27" s="186" customFormat="1" x14ac:dyDescent="0.3">
      <c r="B68" s="311" t="s">
        <v>295</v>
      </c>
      <c r="C68" s="312">
        <v>101068744</v>
      </c>
      <c r="D68" s="313">
        <v>46078</v>
      </c>
      <c r="E68" s="313">
        <v>46078</v>
      </c>
      <c r="F68" s="314" t="s">
        <v>299</v>
      </c>
      <c r="G68" s="328"/>
      <c r="H68" s="329"/>
      <c r="I68" s="330">
        <v>76863.600000000006</v>
      </c>
      <c r="J68" s="331"/>
      <c r="K68" s="332"/>
      <c r="L68" s="333"/>
      <c r="M68" s="320" t="s">
        <v>324</v>
      </c>
      <c r="N68" s="321">
        <v>46079</v>
      </c>
      <c r="O68" s="334"/>
      <c r="P68" s="335"/>
      <c r="Q68" s="336"/>
      <c r="R68" s="336"/>
      <c r="S68" s="337"/>
      <c r="T68" s="337"/>
      <c r="U68" s="337"/>
      <c r="V68" s="337"/>
      <c r="W68" s="338"/>
      <c r="X68" s="339"/>
      <c r="Y68" s="330">
        <v>76863.600000000006</v>
      </c>
      <c r="Z68" s="326"/>
      <c r="AA68" s="327" t="s">
        <v>87</v>
      </c>
    </row>
    <row r="69" spans="2:27" s="186" customFormat="1" x14ac:dyDescent="0.3">
      <c r="B69" s="311" t="s">
        <v>295</v>
      </c>
      <c r="C69" s="312">
        <v>101068744</v>
      </c>
      <c r="D69" s="313">
        <v>46078</v>
      </c>
      <c r="E69" s="313">
        <v>46078</v>
      </c>
      <c r="F69" s="314" t="s">
        <v>300</v>
      </c>
      <c r="G69" s="328"/>
      <c r="H69" s="329"/>
      <c r="I69" s="330">
        <v>70469.600000000006</v>
      </c>
      <c r="J69" s="331"/>
      <c r="K69" s="332"/>
      <c r="L69" s="333"/>
      <c r="M69" s="320" t="s">
        <v>324</v>
      </c>
      <c r="N69" s="321">
        <v>46079</v>
      </c>
      <c r="O69" s="334"/>
      <c r="P69" s="335"/>
      <c r="Q69" s="336"/>
      <c r="R69" s="336"/>
      <c r="S69" s="337"/>
      <c r="T69" s="337"/>
      <c r="U69" s="337"/>
      <c r="V69" s="337"/>
      <c r="W69" s="338"/>
      <c r="X69" s="339"/>
      <c r="Y69" s="330">
        <v>70469.600000000006</v>
      </c>
      <c r="Z69" s="326"/>
      <c r="AA69" s="327" t="s">
        <v>87</v>
      </c>
    </row>
    <row r="70" spans="2:27" s="186" customFormat="1" x14ac:dyDescent="0.3">
      <c r="B70" s="311"/>
      <c r="C70" s="312"/>
      <c r="D70" s="313"/>
      <c r="E70" s="313"/>
      <c r="F70" s="314"/>
      <c r="G70" s="328"/>
      <c r="H70" s="329"/>
      <c r="I70" s="330"/>
      <c r="J70" s="331"/>
      <c r="K70" s="332"/>
      <c r="L70" s="333"/>
      <c r="M70" s="320"/>
      <c r="N70" s="321"/>
      <c r="O70" s="334"/>
      <c r="P70" s="335"/>
      <c r="Q70" s="336"/>
      <c r="R70" s="336"/>
      <c r="S70" s="337"/>
      <c r="T70" s="337"/>
      <c r="U70" s="337"/>
      <c r="V70" s="337"/>
      <c r="W70" s="338"/>
      <c r="X70" s="339"/>
      <c r="Y70" s="326"/>
      <c r="Z70" s="326"/>
      <c r="AA70" s="327" t="s">
        <v>87</v>
      </c>
    </row>
    <row r="71" spans="2:27" s="186" customFormat="1" x14ac:dyDescent="0.3">
      <c r="B71" s="311"/>
      <c r="C71" s="312"/>
      <c r="D71" s="313"/>
      <c r="E71" s="313"/>
      <c r="F71" s="314"/>
      <c r="G71" s="328"/>
      <c r="H71" s="329"/>
      <c r="I71" s="330"/>
      <c r="J71" s="331"/>
      <c r="K71" s="332"/>
      <c r="L71" s="333"/>
      <c r="M71" s="320"/>
      <c r="N71" s="321"/>
      <c r="O71" s="334"/>
      <c r="P71" s="335"/>
      <c r="Q71" s="336"/>
      <c r="R71" s="336"/>
      <c r="S71" s="337"/>
      <c r="T71" s="337"/>
      <c r="U71" s="337"/>
      <c r="V71" s="337"/>
      <c r="W71" s="338"/>
      <c r="X71" s="339"/>
      <c r="Y71" s="326"/>
      <c r="Z71" s="326"/>
      <c r="AA71" s="327" t="s">
        <v>87</v>
      </c>
    </row>
    <row r="72" spans="2:27" s="186" customFormat="1" hidden="1" x14ac:dyDescent="0.3">
      <c r="B72" s="311"/>
      <c r="C72" s="312"/>
      <c r="D72" s="313"/>
      <c r="E72" s="313"/>
      <c r="F72" s="314"/>
      <c r="G72" s="328"/>
      <c r="H72" s="329"/>
      <c r="I72" s="330"/>
      <c r="J72" s="331"/>
      <c r="K72" s="332"/>
      <c r="L72" s="333"/>
      <c r="M72" s="320"/>
      <c r="N72" s="321"/>
      <c r="O72" s="334"/>
      <c r="P72" s="335"/>
      <c r="Q72" s="336"/>
      <c r="R72" s="336"/>
      <c r="S72" s="337"/>
      <c r="T72" s="337"/>
      <c r="U72" s="337"/>
      <c r="V72" s="337"/>
      <c r="W72" s="338"/>
      <c r="X72" s="339"/>
      <c r="Y72" s="326"/>
      <c r="Z72" s="326"/>
      <c r="AA72" s="327" t="s">
        <v>87</v>
      </c>
    </row>
    <row r="73" spans="2:27" s="186" customFormat="1" hidden="1" x14ac:dyDescent="0.3">
      <c r="B73" s="311"/>
      <c r="C73" s="312"/>
      <c r="D73" s="313"/>
      <c r="E73" s="313"/>
      <c r="F73" s="314"/>
      <c r="G73" s="328"/>
      <c r="H73" s="329"/>
      <c r="I73" s="330"/>
      <c r="J73" s="331"/>
      <c r="K73" s="332"/>
      <c r="L73" s="333"/>
      <c r="M73" s="320"/>
      <c r="N73" s="321"/>
      <c r="O73" s="334"/>
      <c r="P73" s="335"/>
      <c r="Q73" s="336"/>
      <c r="R73" s="336"/>
      <c r="S73" s="337"/>
      <c r="T73" s="337"/>
      <c r="U73" s="337"/>
      <c r="V73" s="337"/>
      <c r="W73" s="338"/>
      <c r="X73" s="339"/>
      <c r="Y73" s="326"/>
      <c r="Z73" s="326"/>
      <c r="AA73" s="327" t="s">
        <v>87</v>
      </c>
    </row>
    <row r="74" spans="2:27" s="186" customFormat="1" hidden="1" x14ac:dyDescent="0.3">
      <c r="B74" s="311"/>
      <c r="C74" s="312"/>
      <c r="D74" s="313"/>
      <c r="E74" s="313"/>
      <c r="F74" s="314"/>
      <c r="G74" s="328"/>
      <c r="H74" s="329"/>
      <c r="I74" s="330"/>
      <c r="J74" s="331"/>
      <c r="K74" s="332"/>
      <c r="L74" s="333"/>
      <c r="M74" s="320"/>
      <c r="N74" s="321"/>
      <c r="O74" s="334"/>
      <c r="P74" s="335"/>
      <c r="Q74" s="336"/>
      <c r="R74" s="336"/>
      <c r="S74" s="337"/>
      <c r="T74" s="337"/>
      <c r="U74" s="337"/>
      <c r="V74" s="337"/>
      <c r="W74" s="338"/>
      <c r="X74" s="339"/>
      <c r="Y74" s="326"/>
      <c r="Z74" s="326"/>
      <c r="AA74" s="327" t="s">
        <v>87</v>
      </c>
    </row>
    <row r="75" spans="2:27" s="186" customFormat="1" hidden="1" x14ac:dyDescent="0.3">
      <c r="B75" s="311"/>
      <c r="C75" s="312"/>
      <c r="D75" s="313"/>
      <c r="E75" s="313"/>
      <c r="F75" s="314"/>
      <c r="G75" s="328"/>
      <c r="H75" s="329"/>
      <c r="I75" s="330"/>
      <c r="J75" s="331"/>
      <c r="K75" s="332"/>
      <c r="L75" s="333"/>
      <c r="M75" s="320"/>
      <c r="N75" s="321"/>
      <c r="O75" s="334"/>
      <c r="P75" s="335"/>
      <c r="Q75" s="336"/>
      <c r="R75" s="336"/>
      <c r="S75" s="337"/>
      <c r="T75" s="337"/>
      <c r="U75" s="337"/>
      <c r="V75" s="337"/>
      <c r="W75" s="338"/>
      <c r="X75" s="339"/>
      <c r="Y75" s="326"/>
      <c r="Z75" s="326"/>
      <c r="AA75" s="327" t="s">
        <v>87</v>
      </c>
    </row>
    <row r="76" spans="2:27" s="186" customFormat="1" hidden="1" x14ac:dyDescent="0.3">
      <c r="B76" s="311"/>
      <c r="C76" s="312"/>
      <c r="D76" s="313"/>
      <c r="E76" s="313"/>
      <c r="F76" s="314"/>
      <c r="G76" s="328"/>
      <c r="H76" s="329"/>
      <c r="I76" s="330"/>
      <c r="J76" s="331"/>
      <c r="K76" s="332"/>
      <c r="L76" s="333"/>
      <c r="M76" s="320"/>
      <c r="N76" s="321"/>
      <c r="O76" s="334"/>
      <c r="P76" s="335"/>
      <c r="Q76" s="336"/>
      <c r="R76" s="336"/>
      <c r="S76" s="337"/>
      <c r="T76" s="337"/>
      <c r="U76" s="337"/>
      <c r="V76" s="337"/>
      <c r="W76" s="338"/>
      <c r="X76" s="339"/>
      <c r="Y76" s="326"/>
      <c r="Z76" s="326"/>
      <c r="AA76" s="327" t="s">
        <v>87</v>
      </c>
    </row>
    <row r="77" spans="2:27" s="186" customFormat="1" hidden="1" x14ac:dyDescent="0.3">
      <c r="B77" s="311"/>
      <c r="C77" s="312"/>
      <c r="D77" s="313"/>
      <c r="E77" s="313"/>
      <c r="F77" s="314"/>
      <c r="G77" s="328"/>
      <c r="H77" s="329"/>
      <c r="I77" s="330"/>
      <c r="J77" s="331"/>
      <c r="K77" s="332"/>
      <c r="L77" s="333"/>
      <c r="M77" s="320"/>
      <c r="N77" s="321"/>
      <c r="O77" s="334"/>
      <c r="P77" s="335"/>
      <c r="Q77" s="336"/>
      <c r="R77" s="336"/>
      <c r="S77" s="337"/>
      <c r="T77" s="337"/>
      <c r="U77" s="337"/>
      <c r="V77" s="337"/>
      <c r="W77" s="338"/>
      <c r="X77" s="339"/>
      <c r="Y77" s="326"/>
      <c r="Z77" s="326"/>
      <c r="AA77" s="327" t="s">
        <v>87</v>
      </c>
    </row>
    <row r="78" spans="2:27" s="186" customFormat="1" hidden="1" x14ac:dyDescent="0.3">
      <c r="B78" s="311"/>
      <c r="C78" s="312"/>
      <c r="D78" s="313"/>
      <c r="E78" s="313"/>
      <c r="F78" s="314"/>
      <c r="G78" s="328"/>
      <c r="H78" s="329"/>
      <c r="I78" s="330"/>
      <c r="J78" s="331"/>
      <c r="K78" s="332"/>
      <c r="L78" s="333"/>
      <c r="M78" s="320"/>
      <c r="N78" s="321"/>
      <c r="O78" s="334"/>
      <c r="P78" s="335"/>
      <c r="Q78" s="336"/>
      <c r="R78" s="336"/>
      <c r="S78" s="337"/>
      <c r="T78" s="337"/>
      <c r="U78" s="337"/>
      <c r="V78" s="337"/>
      <c r="W78" s="338"/>
      <c r="X78" s="339"/>
      <c r="Y78" s="326"/>
      <c r="Z78" s="326"/>
      <c r="AA78" s="327" t="s">
        <v>87</v>
      </c>
    </row>
    <row r="79" spans="2:27" s="186" customFormat="1" hidden="1" x14ac:dyDescent="0.3">
      <c r="B79" s="311"/>
      <c r="C79" s="312"/>
      <c r="D79" s="313"/>
      <c r="E79" s="313"/>
      <c r="F79" s="314"/>
      <c r="G79" s="328"/>
      <c r="H79" s="329"/>
      <c r="I79" s="330"/>
      <c r="J79" s="331"/>
      <c r="K79" s="332"/>
      <c r="L79" s="333"/>
      <c r="M79" s="320"/>
      <c r="N79" s="321"/>
      <c r="O79" s="334"/>
      <c r="P79" s="335"/>
      <c r="Q79" s="336"/>
      <c r="R79" s="336"/>
      <c r="S79" s="337"/>
      <c r="T79" s="337"/>
      <c r="U79" s="337"/>
      <c r="V79" s="337"/>
      <c r="W79" s="338"/>
      <c r="X79" s="339"/>
      <c r="Y79" s="326"/>
      <c r="Z79" s="326"/>
      <c r="AA79" s="327" t="s">
        <v>87</v>
      </c>
    </row>
    <row r="80" spans="2:27" s="186" customFormat="1" hidden="1" x14ac:dyDescent="0.3">
      <c r="B80" s="311"/>
      <c r="C80" s="312"/>
      <c r="D80" s="313"/>
      <c r="E80" s="313"/>
      <c r="F80" s="314"/>
      <c r="G80" s="328"/>
      <c r="H80" s="329"/>
      <c r="I80" s="330"/>
      <c r="J80" s="331"/>
      <c r="K80" s="332"/>
      <c r="L80" s="333"/>
      <c r="M80" s="320"/>
      <c r="N80" s="321"/>
      <c r="O80" s="334"/>
      <c r="P80" s="335"/>
      <c r="Q80" s="336"/>
      <c r="R80" s="336"/>
      <c r="S80" s="337"/>
      <c r="T80" s="337"/>
      <c r="U80" s="337"/>
      <c r="V80" s="337"/>
      <c r="W80" s="338"/>
      <c r="X80" s="339"/>
      <c r="Y80" s="326"/>
      <c r="Z80" s="326"/>
      <c r="AA80" s="327" t="s">
        <v>87</v>
      </c>
    </row>
    <row r="81" spans="2:27" s="186" customFormat="1" hidden="1" x14ac:dyDescent="0.3">
      <c r="B81" s="311"/>
      <c r="C81" s="312"/>
      <c r="D81" s="313"/>
      <c r="E81" s="313"/>
      <c r="F81" s="314"/>
      <c r="G81" s="328"/>
      <c r="H81" s="329"/>
      <c r="I81" s="330"/>
      <c r="J81" s="331"/>
      <c r="K81" s="332"/>
      <c r="L81" s="333"/>
      <c r="M81" s="320"/>
      <c r="N81" s="321"/>
      <c r="O81" s="334"/>
      <c r="P81" s="335"/>
      <c r="Q81" s="336"/>
      <c r="R81" s="336"/>
      <c r="S81" s="337"/>
      <c r="T81" s="337"/>
      <c r="U81" s="337"/>
      <c r="V81" s="337"/>
      <c r="W81" s="338"/>
      <c r="X81" s="339"/>
      <c r="Y81" s="326"/>
      <c r="Z81" s="326"/>
      <c r="AA81" s="327" t="s">
        <v>87</v>
      </c>
    </row>
    <row r="82" spans="2:27" s="186" customFormat="1" hidden="1" x14ac:dyDescent="0.3">
      <c r="B82" s="311"/>
      <c r="C82" s="312"/>
      <c r="D82" s="313"/>
      <c r="E82" s="313"/>
      <c r="F82" s="314"/>
      <c r="G82" s="328"/>
      <c r="H82" s="329"/>
      <c r="I82" s="330"/>
      <c r="J82" s="331"/>
      <c r="K82" s="332"/>
      <c r="L82" s="333"/>
      <c r="M82" s="320"/>
      <c r="N82" s="321"/>
      <c r="O82" s="334"/>
      <c r="P82" s="335"/>
      <c r="Q82" s="336"/>
      <c r="R82" s="336"/>
      <c r="S82" s="337"/>
      <c r="T82" s="337"/>
      <c r="U82" s="337"/>
      <c r="V82" s="337"/>
      <c r="W82" s="338"/>
      <c r="X82" s="339"/>
      <c r="Y82" s="326"/>
      <c r="Z82" s="326"/>
      <c r="AA82" s="327" t="s">
        <v>87</v>
      </c>
    </row>
    <row r="83" spans="2:27" s="186" customFormat="1" hidden="1" x14ac:dyDescent="0.3">
      <c r="B83" s="311"/>
      <c r="C83" s="312"/>
      <c r="D83" s="313"/>
      <c r="E83" s="313"/>
      <c r="F83" s="314"/>
      <c r="G83" s="328"/>
      <c r="H83" s="329"/>
      <c r="I83" s="330"/>
      <c r="J83" s="331"/>
      <c r="K83" s="332"/>
      <c r="L83" s="333"/>
      <c r="M83" s="320"/>
      <c r="N83" s="321"/>
      <c r="O83" s="334"/>
      <c r="P83" s="335"/>
      <c r="Q83" s="336"/>
      <c r="R83" s="336"/>
      <c r="S83" s="337"/>
      <c r="T83" s="337"/>
      <c r="U83" s="337"/>
      <c r="V83" s="337"/>
      <c r="W83" s="338"/>
      <c r="X83" s="339"/>
      <c r="Y83" s="326"/>
      <c r="Z83" s="326"/>
      <c r="AA83" s="327" t="s">
        <v>87</v>
      </c>
    </row>
    <row r="84" spans="2:27" s="186" customFormat="1" hidden="1" x14ac:dyDescent="0.3">
      <c r="B84" s="311"/>
      <c r="C84" s="312"/>
      <c r="D84" s="313"/>
      <c r="E84" s="313"/>
      <c r="F84" s="314"/>
      <c r="G84" s="328"/>
      <c r="H84" s="329"/>
      <c r="I84" s="330"/>
      <c r="J84" s="331"/>
      <c r="K84" s="332"/>
      <c r="L84" s="333"/>
      <c r="M84" s="320"/>
      <c r="N84" s="321"/>
      <c r="O84" s="334"/>
      <c r="P84" s="335"/>
      <c r="Q84" s="336"/>
      <c r="R84" s="336"/>
      <c r="S84" s="337"/>
      <c r="T84" s="337"/>
      <c r="U84" s="337"/>
      <c r="V84" s="337"/>
      <c r="W84" s="338"/>
      <c r="X84" s="339"/>
      <c r="Y84" s="326"/>
      <c r="Z84" s="326"/>
      <c r="AA84" s="327" t="s">
        <v>87</v>
      </c>
    </row>
    <row r="85" spans="2:27" s="186" customFormat="1" hidden="1" x14ac:dyDescent="0.3">
      <c r="B85" s="311"/>
      <c r="C85" s="312"/>
      <c r="D85" s="313"/>
      <c r="E85" s="313"/>
      <c r="F85" s="314"/>
      <c r="G85" s="328"/>
      <c r="H85" s="329"/>
      <c r="I85" s="330"/>
      <c r="J85" s="331"/>
      <c r="K85" s="332"/>
      <c r="L85" s="333"/>
      <c r="M85" s="320"/>
      <c r="N85" s="321"/>
      <c r="O85" s="334"/>
      <c r="P85" s="335"/>
      <c r="Q85" s="336"/>
      <c r="R85" s="336"/>
      <c r="S85" s="337"/>
      <c r="T85" s="337"/>
      <c r="U85" s="337"/>
      <c r="V85" s="337"/>
      <c r="W85" s="338"/>
      <c r="X85" s="339"/>
      <c r="Y85" s="326"/>
      <c r="Z85" s="326"/>
      <c r="AA85" s="327" t="s">
        <v>87</v>
      </c>
    </row>
    <row r="86" spans="2:27" s="186" customFormat="1" hidden="1" x14ac:dyDescent="0.3">
      <c r="B86" s="311"/>
      <c r="C86" s="312"/>
      <c r="D86" s="313"/>
      <c r="E86" s="313"/>
      <c r="F86" s="314"/>
      <c r="G86" s="328"/>
      <c r="H86" s="329"/>
      <c r="I86" s="330"/>
      <c r="J86" s="331"/>
      <c r="K86" s="332"/>
      <c r="L86" s="333"/>
      <c r="M86" s="320"/>
      <c r="N86" s="321"/>
      <c r="O86" s="334"/>
      <c r="P86" s="335"/>
      <c r="Q86" s="336"/>
      <c r="R86" s="336"/>
      <c r="S86" s="337"/>
      <c r="T86" s="337"/>
      <c r="U86" s="337"/>
      <c r="V86" s="337"/>
      <c r="W86" s="338"/>
      <c r="X86" s="339"/>
      <c r="Y86" s="326"/>
      <c r="Z86" s="326"/>
      <c r="AA86" s="327" t="s">
        <v>87</v>
      </c>
    </row>
    <row r="87" spans="2:27" s="186" customFormat="1" hidden="1" x14ac:dyDescent="0.3">
      <c r="B87" s="311"/>
      <c r="C87" s="312"/>
      <c r="D87" s="313"/>
      <c r="E87" s="313"/>
      <c r="F87" s="314"/>
      <c r="G87" s="328"/>
      <c r="H87" s="329"/>
      <c r="I87" s="330"/>
      <c r="J87" s="331"/>
      <c r="K87" s="332"/>
      <c r="L87" s="333"/>
      <c r="M87" s="320"/>
      <c r="N87" s="321"/>
      <c r="O87" s="334"/>
      <c r="P87" s="335"/>
      <c r="Q87" s="336"/>
      <c r="R87" s="336"/>
      <c r="S87" s="337"/>
      <c r="T87" s="337"/>
      <c r="U87" s="337"/>
      <c r="V87" s="337"/>
      <c r="W87" s="338"/>
      <c r="X87" s="339"/>
      <c r="Y87" s="326"/>
      <c r="Z87" s="326"/>
      <c r="AA87" s="327" t="s">
        <v>87</v>
      </c>
    </row>
    <row r="88" spans="2:27" s="186" customFormat="1" hidden="1" x14ac:dyDescent="0.3">
      <c r="B88" s="311"/>
      <c r="C88" s="312"/>
      <c r="D88" s="313"/>
      <c r="E88" s="313"/>
      <c r="F88" s="314"/>
      <c r="G88" s="328"/>
      <c r="H88" s="329"/>
      <c r="I88" s="330"/>
      <c r="J88" s="331"/>
      <c r="K88" s="332"/>
      <c r="L88" s="333"/>
      <c r="M88" s="320"/>
      <c r="N88" s="321"/>
      <c r="O88" s="334"/>
      <c r="P88" s="335"/>
      <c r="Q88" s="336"/>
      <c r="R88" s="336"/>
      <c r="S88" s="337"/>
      <c r="T88" s="337"/>
      <c r="U88" s="337"/>
      <c r="V88" s="337"/>
      <c r="W88" s="338"/>
      <c r="X88" s="339"/>
      <c r="Y88" s="326"/>
      <c r="Z88" s="326"/>
      <c r="AA88" s="327" t="s">
        <v>87</v>
      </c>
    </row>
    <row r="89" spans="2:27" s="186" customFormat="1" hidden="1" x14ac:dyDescent="0.3">
      <c r="B89" s="311"/>
      <c r="C89" s="312"/>
      <c r="D89" s="313"/>
      <c r="E89" s="313"/>
      <c r="F89" s="314"/>
      <c r="G89" s="328"/>
      <c r="H89" s="329"/>
      <c r="I89" s="330"/>
      <c r="J89" s="331"/>
      <c r="K89" s="332"/>
      <c r="L89" s="333"/>
      <c r="M89" s="320"/>
      <c r="N89" s="321"/>
      <c r="O89" s="334"/>
      <c r="P89" s="335"/>
      <c r="Q89" s="336"/>
      <c r="R89" s="336"/>
      <c r="S89" s="337"/>
      <c r="T89" s="337"/>
      <c r="U89" s="337"/>
      <c r="V89" s="337"/>
      <c r="W89" s="338"/>
      <c r="X89" s="339"/>
      <c r="Y89" s="326"/>
      <c r="Z89" s="326"/>
      <c r="AA89" s="327" t="s">
        <v>87</v>
      </c>
    </row>
    <row r="90" spans="2:27" s="186" customFormat="1" hidden="1" x14ac:dyDescent="0.3">
      <c r="B90" s="311"/>
      <c r="C90" s="312"/>
      <c r="D90" s="313"/>
      <c r="E90" s="313"/>
      <c r="F90" s="314"/>
      <c r="G90" s="328"/>
      <c r="H90" s="329"/>
      <c r="I90" s="330"/>
      <c r="J90" s="331"/>
      <c r="K90" s="332"/>
      <c r="L90" s="333"/>
      <c r="M90" s="320"/>
      <c r="N90" s="321"/>
      <c r="O90" s="334"/>
      <c r="P90" s="335"/>
      <c r="Q90" s="336"/>
      <c r="R90" s="336"/>
      <c r="S90" s="337"/>
      <c r="T90" s="337"/>
      <c r="U90" s="337"/>
      <c r="V90" s="337"/>
      <c r="W90" s="338"/>
      <c r="X90" s="339"/>
      <c r="Y90" s="326"/>
      <c r="Z90" s="326"/>
      <c r="AA90" s="327" t="s">
        <v>87</v>
      </c>
    </row>
    <row r="91" spans="2:27" s="186" customFormat="1" hidden="1" x14ac:dyDescent="0.3">
      <c r="B91" s="342"/>
      <c r="C91" s="312"/>
      <c r="D91" s="313"/>
      <c r="E91" s="313"/>
      <c r="F91" s="314"/>
      <c r="G91" s="328"/>
      <c r="H91" s="329"/>
      <c r="I91" s="330"/>
      <c r="J91" s="331"/>
      <c r="K91" s="332"/>
      <c r="L91" s="333"/>
      <c r="M91" s="320"/>
      <c r="N91" s="321"/>
      <c r="O91" s="334"/>
      <c r="P91" s="335"/>
      <c r="Q91" s="336"/>
      <c r="R91" s="336"/>
      <c r="S91" s="337"/>
      <c r="T91" s="337"/>
      <c r="U91" s="337"/>
      <c r="V91" s="337"/>
      <c r="W91" s="338"/>
      <c r="X91" s="339"/>
      <c r="Y91" s="326"/>
      <c r="Z91" s="326"/>
      <c r="AA91" s="327" t="s">
        <v>87</v>
      </c>
    </row>
    <row r="92" spans="2:27" s="186" customFormat="1" hidden="1" x14ac:dyDescent="0.3">
      <c r="B92" s="311"/>
      <c r="C92" s="312"/>
      <c r="D92" s="313"/>
      <c r="E92" s="313"/>
      <c r="F92" s="314"/>
      <c r="G92" s="328"/>
      <c r="H92" s="329"/>
      <c r="I92" s="330"/>
      <c r="J92" s="331"/>
      <c r="K92" s="332"/>
      <c r="L92" s="333"/>
      <c r="M92" s="320"/>
      <c r="N92" s="321"/>
      <c r="O92" s="334"/>
      <c r="P92" s="335"/>
      <c r="Q92" s="336"/>
      <c r="R92" s="336"/>
      <c r="S92" s="337"/>
      <c r="T92" s="337"/>
      <c r="U92" s="337"/>
      <c r="V92" s="337"/>
      <c r="W92" s="338"/>
      <c r="X92" s="339"/>
      <c r="Y92" s="326"/>
      <c r="Z92" s="326"/>
      <c r="AA92" s="327" t="s">
        <v>87</v>
      </c>
    </row>
    <row r="93" spans="2:27" s="186" customFormat="1" hidden="1" x14ac:dyDescent="0.3">
      <c r="B93" s="311"/>
      <c r="C93" s="312"/>
      <c r="D93" s="313"/>
      <c r="E93" s="313"/>
      <c r="F93" s="314"/>
      <c r="G93" s="328"/>
      <c r="H93" s="329"/>
      <c r="I93" s="330"/>
      <c r="J93" s="331"/>
      <c r="K93" s="332"/>
      <c r="L93" s="333"/>
      <c r="M93" s="320"/>
      <c r="N93" s="321"/>
      <c r="O93" s="334"/>
      <c r="P93" s="335"/>
      <c r="Q93" s="336"/>
      <c r="R93" s="336"/>
      <c r="S93" s="337"/>
      <c r="T93" s="337"/>
      <c r="U93" s="337"/>
      <c r="V93" s="337"/>
      <c r="W93" s="338"/>
      <c r="X93" s="339"/>
      <c r="Y93" s="326"/>
      <c r="Z93" s="326"/>
      <c r="AA93" s="327" t="s">
        <v>87</v>
      </c>
    </row>
    <row r="94" spans="2:27" s="186" customFormat="1" hidden="1" x14ac:dyDescent="0.3">
      <c r="B94" s="311"/>
      <c r="C94" s="312"/>
      <c r="D94" s="313"/>
      <c r="E94" s="313"/>
      <c r="F94" s="314"/>
      <c r="G94" s="328"/>
      <c r="H94" s="329"/>
      <c r="I94" s="330"/>
      <c r="J94" s="331"/>
      <c r="K94" s="332"/>
      <c r="L94" s="333"/>
      <c r="M94" s="320"/>
      <c r="N94" s="321"/>
      <c r="O94" s="334"/>
      <c r="P94" s="335"/>
      <c r="Q94" s="336"/>
      <c r="R94" s="336"/>
      <c r="S94" s="337"/>
      <c r="T94" s="337"/>
      <c r="U94" s="337"/>
      <c r="V94" s="337"/>
      <c r="W94" s="338"/>
      <c r="X94" s="339"/>
      <c r="Y94" s="326"/>
      <c r="Z94" s="326"/>
      <c r="AA94" s="327" t="s">
        <v>87</v>
      </c>
    </row>
    <row r="95" spans="2:27" s="186" customFormat="1" hidden="1" x14ac:dyDescent="0.3">
      <c r="B95" s="311"/>
      <c r="C95" s="312"/>
      <c r="D95" s="313"/>
      <c r="E95" s="313"/>
      <c r="F95" s="314"/>
      <c r="G95" s="328"/>
      <c r="H95" s="329"/>
      <c r="I95" s="330"/>
      <c r="J95" s="331"/>
      <c r="K95" s="332"/>
      <c r="L95" s="333"/>
      <c r="M95" s="320"/>
      <c r="N95" s="321"/>
      <c r="O95" s="334"/>
      <c r="P95" s="335"/>
      <c r="Q95" s="336"/>
      <c r="R95" s="336"/>
      <c r="S95" s="337"/>
      <c r="T95" s="337"/>
      <c r="U95" s="337"/>
      <c r="V95" s="337"/>
      <c r="W95" s="338"/>
      <c r="X95" s="339"/>
      <c r="Y95" s="326"/>
      <c r="Z95" s="326"/>
      <c r="AA95" s="327" t="s">
        <v>87</v>
      </c>
    </row>
    <row r="96" spans="2:27" s="186" customFormat="1" hidden="1" x14ac:dyDescent="0.3">
      <c r="B96" s="311"/>
      <c r="C96" s="312"/>
      <c r="D96" s="313"/>
      <c r="E96" s="313"/>
      <c r="F96" s="314"/>
      <c r="G96" s="328"/>
      <c r="H96" s="329"/>
      <c r="I96" s="330"/>
      <c r="J96" s="331"/>
      <c r="K96" s="332"/>
      <c r="L96" s="333"/>
      <c r="M96" s="320"/>
      <c r="N96" s="321"/>
      <c r="O96" s="334"/>
      <c r="P96" s="335"/>
      <c r="Q96" s="336"/>
      <c r="R96" s="336"/>
      <c r="S96" s="337"/>
      <c r="T96" s="337"/>
      <c r="U96" s="337"/>
      <c r="V96" s="337"/>
      <c r="W96" s="338"/>
      <c r="X96" s="339"/>
      <c r="Y96" s="326"/>
      <c r="Z96" s="326"/>
      <c r="AA96" s="327" t="s">
        <v>87</v>
      </c>
    </row>
    <row r="97" spans="2:27" s="186" customFormat="1" hidden="1" x14ac:dyDescent="0.3">
      <c r="B97" s="311"/>
      <c r="C97" s="312"/>
      <c r="D97" s="313"/>
      <c r="E97" s="313"/>
      <c r="F97" s="314"/>
      <c r="G97" s="328"/>
      <c r="H97" s="329"/>
      <c r="I97" s="330"/>
      <c r="J97" s="331"/>
      <c r="K97" s="332"/>
      <c r="L97" s="333"/>
      <c r="M97" s="320"/>
      <c r="N97" s="321"/>
      <c r="O97" s="334"/>
      <c r="P97" s="335"/>
      <c r="Q97" s="336"/>
      <c r="R97" s="336"/>
      <c r="S97" s="337"/>
      <c r="T97" s="337"/>
      <c r="U97" s="337"/>
      <c r="V97" s="337"/>
      <c r="W97" s="338"/>
      <c r="X97" s="339"/>
      <c r="Y97" s="326"/>
      <c r="Z97" s="326"/>
      <c r="AA97" s="327" t="s">
        <v>87</v>
      </c>
    </row>
    <row r="98" spans="2:27" s="186" customFormat="1" hidden="1" x14ac:dyDescent="0.3">
      <c r="B98" s="311"/>
      <c r="C98" s="312"/>
      <c r="D98" s="343"/>
      <c r="E98" s="313"/>
      <c r="F98" s="314"/>
      <c r="G98" s="328"/>
      <c r="H98" s="329"/>
      <c r="I98" s="330"/>
      <c r="J98" s="331"/>
      <c r="K98" s="332"/>
      <c r="L98" s="333"/>
      <c r="M98" s="320"/>
      <c r="N98" s="321"/>
      <c r="O98" s="334"/>
      <c r="P98" s="335"/>
      <c r="Q98" s="336"/>
      <c r="R98" s="336"/>
      <c r="S98" s="337"/>
      <c r="T98" s="337"/>
      <c r="U98" s="337"/>
      <c r="V98" s="337"/>
      <c r="W98" s="338"/>
      <c r="X98" s="339"/>
      <c r="Y98" s="326"/>
      <c r="Z98" s="326"/>
      <c r="AA98" s="327" t="s">
        <v>87</v>
      </c>
    </row>
    <row r="99" spans="2:27" s="186" customFormat="1" hidden="1" x14ac:dyDescent="0.3">
      <c r="B99" s="311"/>
      <c r="C99" s="312"/>
      <c r="D99" s="313"/>
      <c r="E99" s="313"/>
      <c r="F99" s="314"/>
      <c r="G99" s="328"/>
      <c r="H99" s="329"/>
      <c r="I99" s="330"/>
      <c r="J99" s="331"/>
      <c r="K99" s="332"/>
      <c r="L99" s="333"/>
      <c r="M99" s="320"/>
      <c r="N99" s="321"/>
      <c r="O99" s="334"/>
      <c r="P99" s="335"/>
      <c r="Q99" s="336"/>
      <c r="R99" s="336"/>
      <c r="S99" s="337"/>
      <c r="T99" s="337"/>
      <c r="U99" s="337"/>
      <c r="V99" s="337"/>
      <c r="W99" s="338"/>
      <c r="X99" s="339"/>
      <c r="Y99" s="326"/>
      <c r="Z99" s="326"/>
      <c r="AA99" s="327" t="s">
        <v>87</v>
      </c>
    </row>
    <row r="100" spans="2:27" s="186" customFormat="1" hidden="1" x14ac:dyDescent="0.3">
      <c r="B100" s="311"/>
      <c r="C100" s="312"/>
      <c r="D100" s="313"/>
      <c r="E100" s="313"/>
      <c r="F100" s="314"/>
      <c r="G100" s="328"/>
      <c r="H100" s="329"/>
      <c r="I100" s="330"/>
      <c r="J100" s="331"/>
      <c r="K100" s="332"/>
      <c r="L100" s="333"/>
      <c r="M100" s="320"/>
      <c r="N100" s="321"/>
      <c r="O100" s="334"/>
      <c r="P100" s="335"/>
      <c r="Q100" s="336"/>
      <c r="R100" s="336"/>
      <c r="S100" s="337"/>
      <c r="T100" s="337"/>
      <c r="U100" s="337"/>
      <c r="V100" s="337"/>
      <c r="W100" s="338"/>
      <c r="X100" s="339"/>
      <c r="Y100" s="326"/>
      <c r="Z100" s="326"/>
      <c r="AA100" s="327" t="s">
        <v>87</v>
      </c>
    </row>
    <row r="101" spans="2:27" s="186" customFormat="1" hidden="1" x14ac:dyDescent="0.3">
      <c r="B101" s="311"/>
      <c r="C101" s="312"/>
      <c r="D101" s="313"/>
      <c r="E101" s="313"/>
      <c r="F101" s="314"/>
      <c r="G101" s="328"/>
      <c r="H101" s="329"/>
      <c r="I101" s="330"/>
      <c r="J101" s="331"/>
      <c r="K101" s="332"/>
      <c r="L101" s="333"/>
      <c r="M101" s="320"/>
      <c r="N101" s="321"/>
      <c r="O101" s="334"/>
      <c r="P101" s="335"/>
      <c r="Q101" s="336"/>
      <c r="R101" s="336"/>
      <c r="S101" s="337"/>
      <c r="T101" s="337"/>
      <c r="U101" s="337"/>
      <c r="V101" s="337"/>
      <c r="W101" s="338"/>
      <c r="X101" s="339"/>
      <c r="Y101" s="326"/>
      <c r="Z101" s="326"/>
      <c r="AA101" s="327" t="s">
        <v>87</v>
      </c>
    </row>
    <row r="102" spans="2:27" s="186" customFormat="1" hidden="1" x14ac:dyDescent="0.3">
      <c r="B102" s="311"/>
      <c r="C102" s="312"/>
      <c r="D102" s="313"/>
      <c r="E102" s="313"/>
      <c r="F102" s="314"/>
      <c r="G102" s="328"/>
      <c r="H102" s="329"/>
      <c r="I102" s="330"/>
      <c r="J102" s="331"/>
      <c r="K102" s="332"/>
      <c r="L102" s="333"/>
      <c r="M102" s="320"/>
      <c r="N102" s="321"/>
      <c r="O102" s="334"/>
      <c r="P102" s="335"/>
      <c r="Q102" s="336"/>
      <c r="R102" s="336"/>
      <c r="S102" s="337"/>
      <c r="T102" s="337"/>
      <c r="U102" s="337"/>
      <c r="V102" s="337"/>
      <c r="W102" s="338"/>
      <c r="X102" s="339"/>
      <c r="Y102" s="326"/>
      <c r="Z102" s="326"/>
      <c r="AA102" s="327" t="s">
        <v>87</v>
      </c>
    </row>
    <row r="103" spans="2:27" s="186" customFormat="1" hidden="1" x14ac:dyDescent="0.3">
      <c r="B103" s="342"/>
      <c r="C103" s="344"/>
      <c r="D103" s="313"/>
      <c r="E103" s="313"/>
      <c r="F103" s="314"/>
      <c r="G103" s="328"/>
      <c r="H103" s="329"/>
      <c r="I103" s="330"/>
      <c r="J103" s="331"/>
      <c r="K103" s="332"/>
      <c r="L103" s="333"/>
      <c r="M103" s="320"/>
      <c r="N103" s="321"/>
      <c r="O103" s="334"/>
      <c r="P103" s="335"/>
      <c r="Q103" s="336"/>
      <c r="R103" s="336"/>
      <c r="S103" s="337"/>
      <c r="T103" s="337"/>
      <c r="U103" s="337"/>
      <c r="V103" s="337"/>
      <c r="W103" s="338"/>
      <c r="X103" s="339"/>
      <c r="Y103" s="326"/>
      <c r="Z103" s="326"/>
      <c r="AA103" s="327" t="s">
        <v>87</v>
      </c>
    </row>
    <row r="104" spans="2:27" s="186" customFormat="1" hidden="1" x14ac:dyDescent="0.3">
      <c r="B104" s="311"/>
      <c r="C104" s="312"/>
      <c r="D104" s="313"/>
      <c r="E104" s="313"/>
      <c r="F104" s="314"/>
      <c r="G104" s="328"/>
      <c r="H104" s="329"/>
      <c r="I104" s="330"/>
      <c r="J104" s="331"/>
      <c r="K104" s="332"/>
      <c r="L104" s="333"/>
      <c r="M104" s="320"/>
      <c r="N104" s="321"/>
      <c r="O104" s="334"/>
      <c r="P104" s="335"/>
      <c r="Q104" s="336"/>
      <c r="R104" s="336"/>
      <c r="S104" s="337"/>
      <c r="T104" s="337"/>
      <c r="U104" s="337"/>
      <c r="V104" s="337"/>
      <c r="W104" s="338"/>
      <c r="X104" s="339"/>
      <c r="Y104" s="326"/>
      <c r="Z104" s="326"/>
      <c r="AA104" s="327" t="s">
        <v>87</v>
      </c>
    </row>
    <row r="105" spans="2:27" s="186" customFormat="1" hidden="1" x14ac:dyDescent="0.3">
      <c r="B105" s="311"/>
      <c r="C105" s="312"/>
      <c r="D105" s="313"/>
      <c r="E105" s="313"/>
      <c r="F105" s="314"/>
      <c r="G105" s="328"/>
      <c r="H105" s="329"/>
      <c r="I105" s="330"/>
      <c r="J105" s="331"/>
      <c r="K105" s="332"/>
      <c r="L105" s="333"/>
      <c r="M105" s="340"/>
      <c r="N105" s="321"/>
      <c r="O105" s="334"/>
      <c r="P105" s="335"/>
      <c r="Q105" s="336"/>
      <c r="R105" s="336"/>
      <c r="S105" s="337"/>
      <c r="T105" s="337"/>
      <c r="U105" s="337"/>
      <c r="V105" s="337"/>
      <c r="W105" s="338"/>
      <c r="X105" s="339"/>
      <c r="Y105" s="326"/>
      <c r="Z105" s="326"/>
      <c r="AA105" s="327" t="s">
        <v>87</v>
      </c>
    </row>
    <row r="106" spans="2:27" s="186" customFormat="1" hidden="1" x14ac:dyDescent="0.3">
      <c r="B106" s="311"/>
      <c r="C106" s="312"/>
      <c r="D106" s="313"/>
      <c r="E106" s="313"/>
      <c r="F106" s="314"/>
      <c r="G106" s="328"/>
      <c r="H106" s="329"/>
      <c r="I106" s="330"/>
      <c r="J106" s="331"/>
      <c r="K106" s="332"/>
      <c r="L106" s="333"/>
      <c r="M106" s="320"/>
      <c r="N106" s="321"/>
      <c r="O106" s="334"/>
      <c r="P106" s="335"/>
      <c r="Q106" s="336"/>
      <c r="R106" s="336"/>
      <c r="S106" s="337"/>
      <c r="T106" s="337"/>
      <c r="U106" s="337"/>
      <c r="V106" s="337"/>
      <c r="W106" s="338"/>
      <c r="X106" s="339"/>
      <c r="Y106" s="326"/>
      <c r="Z106" s="326"/>
      <c r="AA106" s="327" t="s">
        <v>87</v>
      </c>
    </row>
    <row r="107" spans="2:27" s="186" customFormat="1" hidden="1" x14ac:dyDescent="0.3">
      <c r="B107" s="311"/>
      <c r="C107" s="312"/>
      <c r="D107" s="313"/>
      <c r="E107" s="313"/>
      <c r="F107" s="314"/>
      <c r="G107" s="328"/>
      <c r="H107" s="329"/>
      <c r="I107" s="330"/>
      <c r="J107" s="331"/>
      <c r="K107" s="332"/>
      <c r="L107" s="333"/>
      <c r="M107" s="320"/>
      <c r="N107" s="321"/>
      <c r="O107" s="334"/>
      <c r="P107" s="335"/>
      <c r="Q107" s="336"/>
      <c r="R107" s="336"/>
      <c r="S107" s="337"/>
      <c r="T107" s="337"/>
      <c r="U107" s="337"/>
      <c r="V107" s="337"/>
      <c r="W107" s="338"/>
      <c r="X107" s="339"/>
      <c r="Y107" s="326"/>
      <c r="Z107" s="326"/>
      <c r="AA107" s="327" t="s">
        <v>87</v>
      </c>
    </row>
    <row r="108" spans="2:27" s="186" customFormat="1" hidden="1" x14ac:dyDescent="0.3">
      <c r="B108" s="311"/>
      <c r="C108" s="312"/>
      <c r="D108" s="343"/>
      <c r="E108" s="313"/>
      <c r="F108" s="314"/>
      <c r="G108" s="328"/>
      <c r="H108" s="329"/>
      <c r="I108" s="330"/>
      <c r="J108" s="331"/>
      <c r="K108" s="332"/>
      <c r="L108" s="333"/>
      <c r="M108" s="320"/>
      <c r="N108" s="321"/>
      <c r="O108" s="334"/>
      <c r="P108" s="335"/>
      <c r="Q108" s="336"/>
      <c r="R108" s="336"/>
      <c r="S108" s="337"/>
      <c r="T108" s="337"/>
      <c r="U108" s="337"/>
      <c r="V108" s="337"/>
      <c r="W108" s="338"/>
      <c r="X108" s="339"/>
      <c r="Y108" s="326"/>
      <c r="Z108" s="326"/>
      <c r="AA108" s="327" t="s">
        <v>87</v>
      </c>
    </row>
    <row r="109" spans="2:27" s="186" customFormat="1" hidden="1" x14ac:dyDescent="0.3">
      <c r="B109" s="311"/>
      <c r="C109" s="312"/>
      <c r="D109" s="313"/>
      <c r="E109" s="313"/>
      <c r="F109" s="314"/>
      <c r="G109" s="328"/>
      <c r="H109" s="329"/>
      <c r="I109" s="330"/>
      <c r="J109" s="331"/>
      <c r="K109" s="332"/>
      <c r="L109" s="333"/>
      <c r="M109" s="320"/>
      <c r="N109" s="321"/>
      <c r="O109" s="334"/>
      <c r="P109" s="335"/>
      <c r="Q109" s="336"/>
      <c r="R109" s="336"/>
      <c r="S109" s="337"/>
      <c r="T109" s="337"/>
      <c r="U109" s="337"/>
      <c r="V109" s="337"/>
      <c r="W109" s="338"/>
      <c r="X109" s="339"/>
      <c r="Y109" s="326"/>
      <c r="Z109" s="326"/>
      <c r="AA109" s="327" t="s">
        <v>87</v>
      </c>
    </row>
    <row r="110" spans="2:27" s="186" customFormat="1" hidden="1" x14ac:dyDescent="0.3">
      <c r="B110" s="311"/>
      <c r="C110" s="312"/>
      <c r="D110" s="343"/>
      <c r="E110" s="313"/>
      <c r="F110" s="314"/>
      <c r="G110" s="328"/>
      <c r="H110" s="329"/>
      <c r="I110" s="330"/>
      <c r="J110" s="331"/>
      <c r="K110" s="332"/>
      <c r="L110" s="333"/>
      <c r="M110" s="320"/>
      <c r="N110" s="321"/>
      <c r="O110" s="334"/>
      <c r="P110" s="335"/>
      <c r="Q110" s="336"/>
      <c r="R110" s="336"/>
      <c r="S110" s="337"/>
      <c r="T110" s="337"/>
      <c r="U110" s="337"/>
      <c r="V110" s="337"/>
      <c r="W110" s="338"/>
      <c r="X110" s="339"/>
      <c r="Y110" s="326"/>
      <c r="Z110" s="326"/>
      <c r="AA110" s="327" t="s">
        <v>87</v>
      </c>
    </row>
    <row r="111" spans="2:27" hidden="1" x14ac:dyDescent="0.3">
      <c r="B111" s="311"/>
      <c r="C111" s="312"/>
      <c r="D111" s="343"/>
      <c r="E111" s="313"/>
      <c r="F111" s="314"/>
      <c r="G111" s="328"/>
      <c r="H111" s="329"/>
      <c r="I111" s="330"/>
      <c r="J111" s="331"/>
      <c r="K111" s="332"/>
      <c r="L111" s="333"/>
      <c r="M111" s="320"/>
      <c r="N111" s="321"/>
      <c r="O111" s="334"/>
      <c r="P111" s="335"/>
      <c r="Q111" s="336"/>
      <c r="R111" s="336"/>
      <c r="S111" s="337"/>
      <c r="T111" s="337"/>
      <c r="U111" s="337"/>
      <c r="V111" s="337"/>
      <c r="W111" s="338"/>
      <c r="X111" s="339"/>
      <c r="Y111" s="326"/>
      <c r="Z111" s="326"/>
      <c r="AA111" s="327" t="s">
        <v>87</v>
      </c>
    </row>
    <row r="112" spans="2:27" hidden="1" x14ac:dyDescent="0.3">
      <c r="B112" s="311"/>
      <c r="C112" s="312"/>
      <c r="D112" s="313"/>
      <c r="E112" s="313"/>
      <c r="F112" s="314"/>
      <c r="G112" s="328"/>
      <c r="H112" s="329"/>
      <c r="I112" s="330"/>
      <c r="J112" s="331"/>
      <c r="K112" s="332"/>
      <c r="L112" s="333"/>
      <c r="M112" s="320"/>
      <c r="N112" s="321"/>
      <c r="O112" s="334"/>
      <c r="P112" s="335"/>
      <c r="Q112" s="336"/>
      <c r="R112" s="336"/>
      <c r="S112" s="337"/>
      <c r="T112" s="337"/>
      <c r="U112" s="337"/>
      <c r="V112" s="337"/>
      <c r="W112" s="338"/>
      <c r="X112" s="339"/>
      <c r="Y112" s="326"/>
      <c r="Z112" s="326"/>
      <c r="AA112" s="327" t="s">
        <v>87</v>
      </c>
    </row>
    <row r="113" spans="2:27" hidden="1" x14ac:dyDescent="0.3">
      <c r="B113" s="311"/>
      <c r="C113" s="312"/>
      <c r="D113" s="313"/>
      <c r="E113" s="313"/>
      <c r="F113" s="314"/>
      <c r="G113" s="328"/>
      <c r="H113" s="329"/>
      <c r="I113" s="330"/>
      <c r="J113" s="331"/>
      <c r="K113" s="332"/>
      <c r="L113" s="333"/>
      <c r="M113" s="320"/>
      <c r="N113" s="321"/>
      <c r="O113" s="334"/>
      <c r="P113" s="335"/>
      <c r="Q113" s="336"/>
      <c r="R113" s="336"/>
      <c r="S113" s="337"/>
      <c r="T113" s="337"/>
      <c r="U113" s="337"/>
      <c r="V113" s="337"/>
      <c r="W113" s="338"/>
      <c r="X113" s="339"/>
      <c r="Y113" s="326"/>
      <c r="Z113" s="326"/>
      <c r="AA113" s="327" t="s">
        <v>87</v>
      </c>
    </row>
    <row r="114" spans="2:27" hidden="1" x14ac:dyDescent="0.3">
      <c r="B114" s="311"/>
      <c r="C114" s="312"/>
      <c r="D114" s="313"/>
      <c r="E114" s="313"/>
      <c r="F114" s="314"/>
      <c r="G114" s="328"/>
      <c r="H114" s="329"/>
      <c r="I114" s="330"/>
      <c r="J114" s="331"/>
      <c r="K114" s="332"/>
      <c r="L114" s="333"/>
      <c r="M114" s="320"/>
      <c r="N114" s="321"/>
      <c r="O114" s="334"/>
      <c r="P114" s="335"/>
      <c r="Q114" s="336"/>
      <c r="R114" s="336"/>
      <c r="S114" s="337"/>
      <c r="T114" s="337"/>
      <c r="U114" s="337"/>
      <c r="V114" s="337"/>
      <c r="W114" s="338"/>
      <c r="X114" s="339"/>
      <c r="Y114" s="326"/>
      <c r="Z114" s="326"/>
      <c r="AA114" s="327" t="s">
        <v>87</v>
      </c>
    </row>
    <row r="115" spans="2:27" hidden="1" x14ac:dyDescent="0.3">
      <c r="B115" s="311"/>
      <c r="C115" s="312"/>
      <c r="D115" s="313"/>
      <c r="E115" s="313"/>
      <c r="F115" s="314"/>
      <c r="G115" s="328"/>
      <c r="H115" s="329"/>
      <c r="I115" s="330"/>
      <c r="J115" s="331"/>
      <c r="K115" s="332"/>
      <c r="L115" s="333"/>
      <c r="M115" s="320"/>
      <c r="N115" s="321"/>
      <c r="O115" s="334"/>
      <c r="P115" s="335"/>
      <c r="Q115" s="336"/>
      <c r="R115" s="336"/>
      <c r="S115" s="337"/>
      <c r="T115" s="337"/>
      <c r="U115" s="337"/>
      <c r="V115" s="337"/>
      <c r="W115" s="338"/>
      <c r="X115" s="339"/>
      <c r="Y115" s="326"/>
      <c r="Z115" s="326"/>
      <c r="AA115" s="327" t="s">
        <v>87</v>
      </c>
    </row>
    <row r="116" spans="2:27" hidden="1" x14ac:dyDescent="0.3">
      <c r="B116" s="311"/>
      <c r="C116" s="312"/>
      <c r="D116" s="313"/>
      <c r="E116" s="313"/>
      <c r="F116" s="314"/>
      <c r="G116" s="328"/>
      <c r="H116" s="329"/>
      <c r="I116" s="330"/>
      <c r="J116" s="331"/>
      <c r="K116" s="332"/>
      <c r="L116" s="333"/>
      <c r="M116" s="320"/>
      <c r="N116" s="321"/>
      <c r="O116" s="334"/>
      <c r="P116" s="335"/>
      <c r="Q116" s="336"/>
      <c r="R116" s="336"/>
      <c r="S116" s="337"/>
      <c r="T116" s="337"/>
      <c r="U116" s="337"/>
      <c r="V116" s="337"/>
      <c r="W116" s="338"/>
      <c r="X116" s="339"/>
      <c r="Y116" s="326"/>
      <c r="Z116" s="326"/>
      <c r="AA116" s="327" t="s">
        <v>87</v>
      </c>
    </row>
    <row r="117" spans="2:27" hidden="1" x14ac:dyDescent="0.3">
      <c r="B117" s="311"/>
      <c r="C117" s="312"/>
      <c r="D117" s="313"/>
      <c r="E117" s="313"/>
      <c r="F117" s="314"/>
      <c r="G117" s="328"/>
      <c r="H117" s="329"/>
      <c r="I117" s="330"/>
      <c r="J117" s="331"/>
      <c r="K117" s="332"/>
      <c r="L117" s="333"/>
      <c r="M117" s="320"/>
      <c r="N117" s="321"/>
      <c r="O117" s="334"/>
      <c r="P117" s="335"/>
      <c r="Q117" s="336"/>
      <c r="R117" s="336"/>
      <c r="S117" s="337"/>
      <c r="T117" s="337"/>
      <c r="U117" s="337"/>
      <c r="V117" s="337"/>
      <c r="W117" s="338"/>
      <c r="X117" s="339"/>
      <c r="Y117" s="326"/>
      <c r="Z117" s="326"/>
      <c r="AA117" s="327" t="s">
        <v>87</v>
      </c>
    </row>
    <row r="118" spans="2:27" hidden="1" x14ac:dyDescent="0.3">
      <c r="B118" s="311"/>
      <c r="C118" s="312"/>
      <c r="D118" s="313"/>
      <c r="E118" s="313"/>
      <c r="F118" s="314"/>
      <c r="G118" s="328"/>
      <c r="H118" s="329"/>
      <c r="I118" s="330"/>
      <c r="J118" s="331"/>
      <c r="K118" s="332"/>
      <c r="L118" s="333"/>
      <c r="M118" s="320"/>
      <c r="N118" s="321"/>
      <c r="O118" s="334"/>
      <c r="P118" s="335"/>
      <c r="Q118" s="336"/>
      <c r="R118" s="336"/>
      <c r="S118" s="337"/>
      <c r="T118" s="337"/>
      <c r="U118" s="337"/>
      <c r="V118" s="337"/>
      <c r="W118" s="338"/>
      <c r="X118" s="339"/>
      <c r="Y118" s="326"/>
      <c r="Z118" s="326"/>
      <c r="AA118" s="327" t="s">
        <v>87</v>
      </c>
    </row>
    <row r="119" spans="2:27" hidden="1" x14ac:dyDescent="0.3">
      <c r="B119" s="311"/>
      <c r="C119" s="312"/>
      <c r="D119" s="313"/>
      <c r="E119" s="313"/>
      <c r="F119" s="314"/>
      <c r="G119" s="328"/>
      <c r="H119" s="329"/>
      <c r="I119" s="330"/>
      <c r="J119" s="331"/>
      <c r="K119" s="332"/>
      <c r="L119" s="333"/>
      <c r="M119" s="320"/>
      <c r="N119" s="321"/>
      <c r="O119" s="334"/>
      <c r="P119" s="335"/>
      <c r="Q119" s="336"/>
      <c r="R119" s="336"/>
      <c r="S119" s="337"/>
      <c r="T119" s="337"/>
      <c r="U119" s="337"/>
      <c r="V119" s="337"/>
      <c r="W119" s="338"/>
      <c r="X119" s="339"/>
      <c r="Y119" s="326"/>
      <c r="Z119" s="326"/>
      <c r="AA119" s="327" t="s">
        <v>87</v>
      </c>
    </row>
    <row r="120" spans="2:27" hidden="1" x14ac:dyDescent="0.3">
      <c r="B120" s="311"/>
      <c r="C120" s="312"/>
      <c r="D120" s="343"/>
      <c r="E120" s="313"/>
      <c r="F120" s="314"/>
      <c r="G120" s="328"/>
      <c r="H120" s="329"/>
      <c r="I120" s="330"/>
      <c r="J120" s="331"/>
      <c r="K120" s="332"/>
      <c r="L120" s="333"/>
      <c r="M120" s="320"/>
      <c r="N120" s="321"/>
      <c r="O120" s="334"/>
      <c r="P120" s="335"/>
      <c r="Q120" s="336"/>
      <c r="R120" s="336"/>
      <c r="S120" s="337"/>
      <c r="T120" s="337"/>
      <c r="U120" s="337"/>
      <c r="V120" s="337"/>
      <c r="W120" s="338"/>
      <c r="X120" s="339"/>
      <c r="Y120" s="326"/>
      <c r="Z120" s="326"/>
      <c r="AA120" s="327" t="s">
        <v>87</v>
      </c>
    </row>
    <row r="121" spans="2:27" hidden="1" x14ac:dyDescent="0.3">
      <c r="B121" s="311"/>
      <c r="C121" s="312"/>
      <c r="D121" s="313"/>
      <c r="E121" s="313"/>
      <c r="F121" s="314"/>
      <c r="G121" s="328"/>
      <c r="H121" s="329"/>
      <c r="I121" s="330"/>
      <c r="J121" s="331"/>
      <c r="K121" s="332"/>
      <c r="L121" s="333"/>
      <c r="M121" s="320"/>
      <c r="N121" s="321"/>
      <c r="O121" s="334"/>
      <c r="P121" s="335"/>
      <c r="Q121" s="336"/>
      <c r="R121" s="336"/>
      <c r="S121" s="337"/>
      <c r="T121" s="337"/>
      <c r="U121" s="337"/>
      <c r="V121" s="337"/>
      <c r="W121" s="338"/>
      <c r="X121" s="339"/>
      <c r="Y121" s="326"/>
      <c r="Z121" s="326"/>
      <c r="AA121" s="327" t="s">
        <v>87</v>
      </c>
    </row>
    <row r="122" spans="2:27" hidden="1" x14ac:dyDescent="0.3">
      <c r="B122" s="311"/>
      <c r="C122" s="312"/>
      <c r="D122" s="313"/>
      <c r="E122" s="313"/>
      <c r="F122" s="314"/>
      <c r="G122" s="328"/>
      <c r="H122" s="329"/>
      <c r="I122" s="330"/>
      <c r="J122" s="331"/>
      <c r="K122" s="332"/>
      <c r="L122" s="333"/>
      <c r="M122" s="320"/>
      <c r="N122" s="321"/>
      <c r="O122" s="334"/>
      <c r="P122" s="335"/>
      <c r="Q122" s="336"/>
      <c r="R122" s="336"/>
      <c r="S122" s="337"/>
      <c r="T122" s="337"/>
      <c r="U122" s="337"/>
      <c r="V122" s="337"/>
      <c r="W122" s="338"/>
      <c r="X122" s="339"/>
      <c r="Y122" s="326"/>
      <c r="Z122" s="326"/>
      <c r="AA122" s="327" t="s">
        <v>87</v>
      </c>
    </row>
    <row r="123" spans="2:27" hidden="1" x14ac:dyDescent="0.3">
      <c r="B123" s="311"/>
      <c r="C123" s="312"/>
      <c r="D123" s="313"/>
      <c r="E123" s="313"/>
      <c r="F123" s="314"/>
      <c r="G123" s="328"/>
      <c r="H123" s="329"/>
      <c r="I123" s="330"/>
      <c r="J123" s="331"/>
      <c r="K123" s="332"/>
      <c r="L123" s="333"/>
      <c r="M123" s="320"/>
      <c r="N123" s="321"/>
      <c r="O123" s="334"/>
      <c r="P123" s="335"/>
      <c r="Q123" s="336"/>
      <c r="R123" s="336"/>
      <c r="S123" s="337"/>
      <c r="T123" s="337"/>
      <c r="U123" s="337"/>
      <c r="V123" s="337"/>
      <c r="W123" s="338"/>
      <c r="X123" s="339"/>
      <c r="Y123" s="326"/>
      <c r="Z123" s="326"/>
      <c r="AA123" s="327" t="s">
        <v>87</v>
      </c>
    </row>
    <row r="124" spans="2:27" hidden="1" x14ac:dyDescent="0.3">
      <c r="B124" s="311"/>
      <c r="C124" s="312"/>
      <c r="D124" s="313"/>
      <c r="E124" s="313"/>
      <c r="F124" s="314"/>
      <c r="G124" s="328"/>
      <c r="H124" s="329"/>
      <c r="I124" s="330"/>
      <c r="J124" s="331"/>
      <c r="K124" s="332"/>
      <c r="L124" s="333"/>
      <c r="M124" s="320"/>
      <c r="N124" s="321"/>
      <c r="O124" s="334"/>
      <c r="P124" s="335"/>
      <c r="Q124" s="336"/>
      <c r="R124" s="336"/>
      <c r="S124" s="337"/>
      <c r="T124" s="337"/>
      <c r="U124" s="337"/>
      <c r="V124" s="337"/>
      <c r="W124" s="338"/>
      <c r="X124" s="339"/>
      <c r="Y124" s="326"/>
      <c r="Z124" s="326"/>
      <c r="AA124" s="327" t="s">
        <v>87</v>
      </c>
    </row>
    <row r="125" spans="2:27" hidden="1" x14ac:dyDescent="0.3">
      <c r="B125" s="311"/>
      <c r="C125" s="312"/>
      <c r="D125" s="313"/>
      <c r="E125" s="313"/>
      <c r="F125" s="314"/>
      <c r="G125" s="328"/>
      <c r="H125" s="329"/>
      <c r="I125" s="330"/>
      <c r="J125" s="331"/>
      <c r="K125" s="332"/>
      <c r="L125" s="333"/>
      <c r="M125" s="320"/>
      <c r="N125" s="321"/>
      <c r="O125" s="334"/>
      <c r="P125" s="335"/>
      <c r="Q125" s="336"/>
      <c r="R125" s="336"/>
      <c r="S125" s="337"/>
      <c r="T125" s="337"/>
      <c r="U125" s="337"/>
      <c r="V125" s="337"/>
      <c r="W125" s="338"/>
      <c r="X125" s="339"/>
      <c r="Y125" s="326"/>
      <c r="Z125" s="326"/>
      <c r="AA125" s="327" t="s">
        <v>87</v>
      </c>
    </row>
    <row r="126" spans="2:27" hidden="1" x14ac:dyDescent="0.3">
      <c r="B126" s="311"/>
      <c r="C126" s="312"/>
      <c r="D126" s="313"/>
      <c r="E126" s="313"/>
      <c r="F126" s="314"/>
      <c r="G126" s="328"/>
      <c r="H126" s="329"/>
      <c r="I126" s="330"/>
      <c r="J126" s="331"/>
      <c r="K126" s="332"/>
      <c r="L126" s="333"/>
      <c r="M126" s="320"/>
      <c r="N126" s="321"/>
      <c r="O126" s="334"/>
      <c r="P126" s="335"/>
      <c r="Q126" s="336"/>
      <c r="R126" s="336"/>
      <c r="S126" s="337"/>
      <c r="T126" s="337"/>
      <c r="U126" s="337"/>
      <c r="V126" s="337"/>
      <c r="W126" s="338"/>
      <c r="X126" s="339"/>
      <c r="Y126" s="326"/>
      <c r="Z126" s="326"/>
      <c r="AA126" s="327" t="s">
        <v>87</v>
      </c>
    </row>
    <row r="127" spans="2:27" hidden="1" x14ac:dyDescent="0.3">
      <c r="B127" s="342"/>
      <c r="C127" s="312"/>
      <c r="D127" s="313"/>
      <c r="E127" s="313"/>
      <c r="F127" s="314"/>
      <c r="G127" s="328"/>
      <c r="H127" s="329"/>
      <c r="I127" s="330"/>
      <c r="J127" s="331"/>
      <c r="K127" s="332"/>
      <c r="L127" s="333"/>
      <c r="M127" s="320"/>
      <c r="N127" s="321"/>
      <c r="O127" s="334"/>
      <c r="P127" s="335"/>
      <c r="Q127" s="336"/>
      <c r="R127" s="336"/>
      <c r="S127" s="337"/>
      <c r="T127" s="337"/>
      <c r="U127" s="337"/>
      <c r="V127" s="337"/>
      <c r="W127" s="338"/>
      <c r="X127" s="339"/>
      <c r="Y127" s="326"/>
      <c r="Z127" s="326"/>
      <c r="AA127" s="327" t="s">
        <v>87</v>
      </c>
    </row>
    <row r="128" spans="2:27" hidden="1" x14ac:dyDescent="0.3">
      <c r="B128" s="311"/>
      <c r="C128" s="312"/>
      <c r="D128" s="313"/>
      <c r="E128" s="313"/>
      <c r="F128" s="314"/>
      <c r="G128" s="328"/>
      <c r="H128" s="329"/>
      <c r="I128" s="330"/>
      <c r="J128" s="331"/>
      <c r="K128" s="332"/>
      <c r="L128" s="333"/>
      <c r="M128" s="320"/>
      <c r="N128" s="321"/>
      <c r="O128" s="334"/>
      <c r="P128" s="335"/>
      <c r="Q128" s="336"/>
      <c r="R128" s="336"/>
      <c r="S128" s="337"/>
      <c r="T128" s="337"/>
      <c r="U128" s="337"/>
      <c r="V128" s="337"/>
      <c r="W128" s="338"/>
      <c r="X128" s="339"/>
      <c r="Y128" s="326"/>
      <c r="Z128" s="326"/>
      <c r="AA128" s="327" t="s">
        <v>87</v>
      </c>
    </row>
    <row r="129" spans="2:27" hidden="1" x14ac:dyDescent="0.3">
      <c r="B129" s="311"/>
      <c r="C129" s="312"/>
      <c r="D129" s="313"/>
      <c r="E129" s="313"/>
      <c r="F129" s="314"/>
      <c r="G129" s="328"/>
      <c r="H129" s="329"/>
      <c r="I129" s="330"/>
      <c r="J129" s="331"/>
      <c r="K129" s="332"/>
      <c r="L129" s="333"/>
      <c r="M129" s="320"/>
      <c r="N129" s="321"/>
      <c r="O129" s="334"/>
      <c r="P129" s="335"/>
      <c r="Q129" s="336"/>
      <c r="R129" s="336"/>
      <c r="S129" s="337"/>
      <c r="T129" s="337"/>
      <c r="U129" s="337"/>
      <c r="V129" s="337"/>
      <c r="W129" s="338"/>
      <c r="X129" s="339"/>
      <c r="Y129" s="326"/>
      <c r="Z129" s="326"/>
      <c r="AA129" s="327" t="s">
        <v>87</v>
      </c>
    </row>
    <row r="130" spans="2:27" hidden="1" x14ac:dyDescent="0.3">
      <c r="B130" s="311"/>
      <c r="C130" s="312"/>
      <c r="D130" s="313"/>
      <c r="E130" s="313"/>
      <c r="F130" s="314"/>
      <c r="G130" s="328"/>
      <c r="H130" s="329"/>
      <c r="I130" s="330"/>
      <c r="J130" s="331"/>
      <c r="K130" s="332"/>
      <c r="L130" s="333"/>
      <c r="M130" s="320"/>
      <c r="N130" s="321"/>
      <c r="O130" s="334"/>
      <c r="P130" s="335"/>
      <c r="Q130" s="336"/>
      <c r="R130" s="336"/>
      <c r="S130" s="337"/>
      <c r="T130" s="337"/>
      <c r="U130" s="337"/>
      <c r="V130" s="337"/>
      <c r="W130" s="338"/>
      <c r="X130" s="339"/>
      <c r="Y130" s="326"/>
      <c r="Z130" s="326"/>
      <c r="AA130" s="327" t="s">
        <v>87</v>
      </c>
    </row>
    <row r="131" spans="2:27" hidden="1" x14ac:dyDescent="0.3">
      <c r="B131" s="311"/>
      <c r="C131" s="312"/>
      <c r="D131" s="313"/>
      <c r="E131" s="313"/>
      <c r="F131" s="314"/>
      <c r="G131" s="328"/>
      <c r="H131" s="329"/>
      <c r="I131" s="330"/>
      <c r="J131" s="331"/>
      <c r="K131" s="332"/>
      <c r="L131" s="333"/>
      <c r="M131" s="320"/>
      <c r="N131" s="321"/>
      <c r="O131" s="334"/>
      <c r="P131" s="335"/>
      <c r="Q131" s="336"/>
      <c r="R131" s="336"/>
      <c r="S131" s="337"/>
      <c r="T131" s="337"/>
      <c r="U131" s="337"/>
      <c r="V131" s="337"/>
      <c r="W131" s="338"/>
      <c r="X131" s="339"/>
      <c r="Y131" s="326"/>
      <c r="Z131" s="326"/>
      <c r="AA131" s="327" t="s">
        <v>87</v>
      </c>
    </row>
    <row r="132" spans="2:27" hidden="1" x14ac:dyDescent="0.3">
      <c r="B132" s="342"/>
      <c r="C132" s="312"/>
      <c r="D132" s="313"/>
      <c r="E132" s="313"/>
      <c r="F132" s="314"/>
      <c r="G132" s="328"/>
      <c r="H132" s="329"/>
      <c r="I132" s="330"/>
      <c r="J132" s="331"/>
      <c r="K132" s="332"/>
      <c r="L132" s="333"/>
      <c r="M132" s="320"/>
      <c r="N132" s="321"/>
      <c r="O132" s="334"/>
      <c r="P132" s="335"/>
      <c r="Q132" s="336"/>
      <c r="R132" s="336"/>
      <c r="S132" s="337"/>
      <c r="T132" s="337"/>
      <c r="U132" s="337"/>
      <c r="V132" s="337"/>
      <c r="W132" s="338"/>
      <c r="X132" s="339"/>
      <c r="Y132" s="326"/>
      <c r="Z132" s="326"/>
      <c r="AA132" s="327" t="s">
        <v>87</v>
      </c>
    </row>
    <row r="133" spans="2:27" hidden="1" x14ac:dyDescent="0.3">
      <c r="B133" s="311"/>
      <c r="C133" s="312"/>
      <c r="D133" s="313"/>
      <c r="E133" s="313"/>
      <c r="F133" s="314"/>
      <c r="G133" s="328"/>
      <c r="H133" s="329"/>
      <c r="I133" s="330"/>
      <c r="J133" s="331"/>
      <c r="K133" s="332"/>
      <c r="L133" s="333"/>
      <c r="M133" s="320"/>
      <c r="N133" s="345"/>
      <c r="O133" s="334"/>
      <c r="P133" s="335"/>
      <c r="Q133" s="336"/>
      <c r="R133" s="336"/>
      <c r="S133" s="337"/>
      <c r="T133" s="337"/>
      <c r="U133" s="337"/>
      <c r="V133" s="337"/>
      <c r="W133" s="338"/>
      <c r="X133" s="339"/>
      <c r="Y133" s="326"/>
      <c r="Z133" s="326"/>
      <c r="AA133" s="327" t="s">
        <v>87</v>
      </c>
    </row>
    <row r="134" spans="2:27" hidden="1" x14ac:dyDescent="0.3">
      <c r="B134" s="311"/>
      <c r="C134" s="312"/>
      <c r="D134" s="313"/>
      <c r="E134" s="313"/>
      <c r="F134" s="314"/>
      <c r="G134" s="328"/>
      <c r="H134" s="329"/>
      <c r="I134" s="330"/>
      <c r="J134" s="331"/>
      <c r="K134" s="332"/>
      <c r="L134" s="333"/>
      <c r="M134" s="320"/>
      <c r="N134" s="321"/>
      <c r="O134" s="334"/>
      <c r="P134" s="335"/>
      <c r="Q134" s="336"/>
      <c r="R134" s="336"/>
      <c r="S134" s="337"/>
      <c r="T134" s="337"/>
      <c r="U134" s="337"/>
      <c r="V134" s="337"/>
      <c r="W134" s="338"/>
      <c r="X134" s="339"/>
      <c r="Y134" s="326"/>
      <c r="Z134" s="326"/>
      <c r="AA134" s="327" t="s">
        <v>87</v>
      </c>
    </row>
    <row r="135" spans="2:27" hidden="1" x14ac:dyDescent="0.3">
      <c r="B135" s="311"/>
      <c r="C135" s="312"/>
      <c r="D135" s="313"/>
      <c r="E135" s="313"/>
      <c r="F135" s="314"/>
      <c r="G135" s="328"/>
      <c r="H135" s="329"/>
      <c r="I135" s="330"/>
      <c r="J135" s="331"/>
      <c r="K135" s="332"/>
      <c r="L135" s="333"/>
      <c r="M135" s="320"/>
      <c r="N135" s="321"/>
      <c r="O135" s="334"/>
      <c r="P135" s="335"/>
      <c r="Q135" s="336"/>
      <c r="R135" s="336"/>
      <c r="S135" s="337"/>
      <c r="T135" s="337"/>
      <c r="U135" s="337"/>
      <c r="V135" s="337"/>
      <c r="W135" s="338"/>
      <c r="X135" s="339"/>
      <c r="Y135" s="326"/>
      <c r="Z135" s="326"/>
      <c r="AA135" s="327" t="s">
        <v>87</v>
      </c>
    </row>
    <row r="136" spans="2:27" hidden="1" x14ac:dyDescent="0.3">
      <c r="B136" s="311"/>
      <c r="C136" s="312"/>
      <c r="D136" s="313"/>
      <c r="E136" s="313"/>
      <c r="F136" s="314"/>
      <c r="G136" s="328"/>
      <c r="H136" s="329"/>
      <c r="I136" s="330"/>
      <c r="J136" s="331"/>
      <c r="K136" s="332"/>
      <c r="L136" s="333"/>
      <c r="M136" s="320"/>
      <c r="N136" s="321"/>
      <c r="O136" s="334"/>
      <c r="P136" s="335"/>
      <c r="Q136" s="336"/>
      <c r="R136" s="336"/>
      <c r="S136" s="337"/>
      <c r="T136" s="337"/>
      <c r="U136" s="337"/>
      <c r="V136" s="337"/>
      <c r="W136" s="338"/>
      <c r="X136" s="339"/>
      <c r="Y136" s="326"/>
      <c r="Z136" s="326"/>
      <c r="AA136" s="327" t="s">
        <v>87</v>
      </c>
    </row>
    <row r="137" spans="2:27" hidden="1" x14ac:dyDescent="0.3">
      <c r="B137" s="311"/>
      <c r="C137" s="312"/>
      <c r="D137" s="313"/>
      <c r="E137" s="313"/>
      <c r="F137" s="314"/>
      <c r="G137" s="328"/>
      <c r="H137" s="329"/>
      <c r="I137" s="330"/>
      <c r="J137" s="331"/>
      <c r="K137" s="332"/>
      <c r="L137" s="333"/>
      <c r="M137" s="320"/>
      <c r="N137" s="321"/>
      <c r="O137" s="334"/>
      <c r="P137" s="335"/>
      <c r="Q137" s="336"/>
      <c r="R137" s="336"/>
      <c r="S137" s="337"/>
      <c r="T137" s="337"/>
      <c r="U137" s="337"/>
      <c r="V137" s="337"/>
      <c r="W137" s="338"/>
      <c r="X137" s="339"/>
      <c r="Y137" s="326"/>
      <c r="Z137" s="326"/>
      <c r="AA137" s="327" t="s">
        <v>87</v>
      </c>
    </row>
    <row r="138" spans="2:27" hidden="1" x14ac:dyDescent="0.3">
      <c r="B138" s="311"/>
      <c r="C138" s="312"/>
      <c r="D138" s="313"/>
      <c r="E138" s="313"/>
      <c r="F138" s="314"/>
      <c r="G138" s="328"/>
      <c r="H138" s="329"/>
      <c r="I138" s="330"/>
      <c r="J138" s="331"/>
      <c r="K138" s="332"/>
      <c r="L138" s="333"/>
      <c r="M138" s="320"/>
      <c r="N138" s="321"/>
      <c r="O138" s="334"/>
      <c r="P138" s="335"/>
      <c r="Q138" s="336"/>
      <c r="R138" s="336"/>
      <c r="S138" s="337"/>
      <c r="T138" s="337"/>
      <c r="U138" s="337"/>
      <c r="V138" s="337"/>
      <c r="W138" s="338"/>
      <c r="X138" s="339"/>
      <c r="Y138" s="326"/>
      <c r="Z138" s="326"/>
      <c r="AA138" s="327" t="s">
        <v>87</v>
      </c>
    </row>
    <row r="139" spans="2:27" hidden="1" x14ac:dyDescent="0.3">
      <c r="B139" s="311"/>
      <c r="C139" s="312"/>
      <c r="D139" s="313"/>
      <c r="E139" s="313"/>
      <c r="F139" s="314"/>
      <c r="G139" s="328"/>
      <c r="H139" s="329"/>
      <c r="I139" s="330"/>
      <c r="J139" s="331"/>
      <c r="K139" s="332"/>
      <c r="L139" s="333"/>
      <c r="M139" s="320"/>
      <c r="N139" s="321"/>
      <c r="O139" s="334"/>
      <c r="P139" s="335"/>
      <c r="Q139" s="336"/>
      <c r="R139" s="336"/>
      <c r="S139" s="337"/>
      <c r="T139" s="337"/>
      <c r="U139" s="337"/>
      <c r="V139" s="337"/>
      <c r="W139" s="338"/>
      <c r="X139" s="339"/>
      <c r="Y139" s="326"/>
      <c r="Z139" s="326"/>
      <c r="AA139" s="327" t="s">
        <v>87</v>
      </c>
    </row>
    <row r="140" spans="2:27" hidden="1" x14ac:dyDescent="0.3">
      <c r="B140" s="311"/>
      <c r="C140" s="312"/>
      <c r="D140" s="313"/>
      <c r="E140" s="313"/>
      <c r="F140" s="314"/>
      <c r="G140" s="328"/>
      <c r="H140" s="329"/>
      <c r="I140" s="330"/>
      <c r="J140" s="331"/>
      <c r="K140" s="332"/>
      <c r="L140" s="333"/>
      <c r="M140" s="320"/>
      <c r="N140" s="321"/>
      <c r="O140" s="334"/>
      <c r="P140" s="335"/>
      <c r="Q140" s="336"/>
      <c r="R140" s="336"/>
      <c r="S140" s="337"/>
      <c r="T140" s="337"/>
      <c r="U140" s="337"/>
      <c r="V140" s="337"/>
      <c r="W140" s="338"/>
      <c r="X140" s="339"/>
      <c r="Y140" s="326"/>
      <c r="Z140" s="326"/>
      <c r="AA140" s="327" t="s">
        <v>87</v>
      </c>
    </row>
    <row r="141" spans="2:27" hidden="1" x14ac:dyDescent="0.3">
      <c r="B141" s="311"/>
      <c r="C141" s="312"/>
      <c r="D141" s="313"/>
      <c r="E141" s="313"/>
      <c r="F141" s="314"/>
      <c r="G141" s="328"/>
      <c r="H141" s="329"/>
      <c r="I141" s="330"/>
      <c r="J141" s="331"/>
      <c r="K141" s="332"/>
      <c r="L141" s="333"/>
      <c r="M141" s="320"/>
      <c r="N141" s="321"/>
      <c r="O141" s="334"/>
      <c r="P141" s="335"/>
      <c r="Q141" s="336"/>
      <c r="R141" s="336"/>
      <c r="S141" s="337"/>
      <c r="T141" s="337"/>
      <c r="U141" s="337"/>
      <c r="V141" s="337"/>
      <c r="W141" s="338"/>
      <c r="X141" s="339"/>
      <c r="Y141" s="326"/>
      <c r="Z141" s="326"/>
      <c r="AA141" s="327" t="s">
        <v>87</v>
      </c>
    </row>
    <row r="142" spans="2:27" hidden="1" x14ac:dyDescent="0.3">
      <c r="B142" s="311"/>
      <c r="C142" s="312"/>
      <c r="D142" s="313"/>
      <c r="E142" s="313"/>
      <c r="F142" s="314"/>
      <c r="G142" s="328"/>
      <c r="H142" s="329"/>
      <c r="I142" s="330"/>
      <c r="J142" s="331"/>
      <c r="K142" s="332"/>
      <c r="L142" s="333"/>
      <c r="M142" s="320"/>
      <c r="N142" s="321"/>
      <c r="O142" s="334"/>
      <c r="P142" s="335"/>
      <c r="Q142" s="336"/>
      <c r="R142" s="336"/>
      <c r="S142" s="337"/>
      <c r="T142" s="337"/>
      <c r="U142" s="337"/>
      <c r="V142" s="337"/>
      <c r="W142" s="338"/>
      <c r="X142" s="339"/>
      <c r="Y142" s="326"/>
      <c r="Z142" s="326"/>
      <c r="AA142" s="327" t="s">
        <v>87</v>
      </c>
    </row>
    <row r="143" spans="2:27" hidden="1" x14ac:dyDescent="0.3">
      <c r="B143" s="311"/>
      <c r="C143" s="312"/>
      <c r="D143" s="313"/>
      <c r="E143" s="313"/>
      <c r="F143" s="314"/>
      <c r="G143" s="328"/>
      <c r="H143" s="329"/>
      <c r="I143" s="330"/>
      <c r="J143" s="331"/>
      <c r="K143" s="332"/>
      <c r="L143" s="333"/>
      <c r="M143" s="320"/>
      <c r="N143" s="321"/>
      <c r="O143" s="334"/>
      <c r="P143" s="335"/>
      <c r="Q143" s="336"/>
      <c r="R143" s="336"/>
      <c r="S143" s="337"/>
      <c r="T143" s="337"/>
      <c r="U143" s="337"/>
      <c r="V143" s="337"/>
      <c r="W143" s="338"/>
      <c r="X143" s="339"/>
      <c r="Y143" s="326"/>
      <c r="Z143" s="326"/>
      <c r="AA143" s="327" t="s">
        <v>87</v>
      </c>
    </row>
    <row r="144" spans="2:27" hidden="1" x14ac:dyDescent="0.3">
      <c r="B144" s="311"/>
      <c r="C144" s="312"/>
      <c r="D144" s="313"/>
      <c r="E144" s="313"/>
      <c r="F144" s="314"/>
      <c r="G144" s="328"/>
      <c r="H144" s="329"/>
      <c r="I144" s="330"/>
      <c r="J144" s="331"/>
      <c r="K144" s="332"/>
      <c r="L144" s="333"/>
      <c r="M144" s="346"/>
      <c r="N144" s="347"/>
      <c r="O144" s="334"/>
      <c r="P144" s="335"/>
      <c r="Q144" s="336"/>
      <c r="R144" s="336"/>
      <c r="S144" s="337"/>
      <c r="T144" s="337"/>
      <c r="U144" s="337"/>
      <c r="V144" s="337"/>
      <c r="W144" s="338"/>
      <c r="X144" s="339"/>
      <c r="Y144" s="326"/>
      <c r="Z144" s="326"/>
      <c r="AA144" s="327" t="s">
        <v>87</v>
      </c>
    </row>
    <row r="145" spans="2:27" hidden="1" x14ac:dyDescent="0.3">
      <c r="B145" s="311"/>
      <c r="C145" s="312"/>
      <c r="D145" s="313"/>
      <c r="E145" s="313"/>
      <c r="F145" s="314"/>
      <c r="G145" s="328"/>
      <c r="H145" s="329"/>
      <c r="I145" s="330"/>
      <c r="J145" s="331"/>
      <c r="K145" s="332"/>
      <c r="L145" s="333"/>
      <c r="M145" s="346"/>
      <c r="N145" s="347"/>
      <c r="O145" s="334"/>
      <c r="P145" s="335"/>
      <c r="Q145" s="336"/>
      <c r="R145" s="336"/>
      <c r="S145" s="337"/>
      <c r="T145" s="337"/>
      <c r="U145" s="337"/>
      <c r="V145" s="337"/>
      <c r="W145" s="338"/>
      <c r="X145" s="339"/>
      <c r="Y145" s="326"/>
      <c r="Z145" s="326"/>
      <c r="AA145" s="327" t="s">
        <v>87</v>
      </c>
    </row>
    <row r="146" spans="2:27" hidden="1" x14ac:dyDescent="0.3">
      <c r="B146" s="311"/>
      <c r="C146" s="341"/>
      <c r="D146" s="313"/>
      <c r="E146" s="313"/>
      <c r="F146" s="314"/>
      <c r="G146" s="328"/>
      <c r="H146" s="329"/>
      <c r="I146" s="330"/>
      <c r="J146" s="331"/>
      <c r="K146" s="332"/>
      <c r="L146" s="333"/>
      <c r="M146" s="320"/>
      <c r="N146" s="321"/>
      <c r="O146" s="334"/>
      <c r="P146" s="335"/>
      <c r="Q146" s="336"/>
      <c r="R146" s="336"/>
      <c r="S146" s="337"/>
      <c r="T146" s="337"/>
      <c r="U146" s="337"/>
      <c r="V146" s="337"/>
      <c r="W146" s="338"/>
      <c r="X146" s="339"/>
      <c r="Y146" s="326"/>
      <c r="Z146" s="326"/>
      <c r="AA146" s="327" t="s">
        <v>87</v>
      </c>
    </row>
    <row r="147" spans="2:27" hidden="1" x14ac:dyDescent="0.3">
      <c r="B147" s="348"/>
      <c r="C147" s="312"/>
      <c r="D147" s="313"/>
      <c r="E147" s="313"/>
      <c r="F147" s="349"/>
      <c r="G147" s="328"/>
      <c r="H147" s="329"/>
      <c r="I147" s="330"/>
      <c r="J147" s="331"/>
      <c r="K147" s="332"/>
      <c r="L147" s="333"/>
      <c r="M147" s="320"/>
      <c r="N147" s="321"/>
      <c r="O147" s="334"/>
      <c r="P147" s="335"/>
      <c r="Q147" s="336"/>
      <c r="R147" s="336"/>
      <c r="S147" s="337"/>
      <c r="T147" s="337"/>
      <c r="U147" s="337"/>
      <c r="V147" s="337"/>
      <c r="W147" s="338"/>
      <c r="X147" s="339"/>
      <c r="Y147" s="326"/>
      <c r="Z147" s="326"/>
      <c r="AA147" s="327" t="s">
        <v>87</v>
      </c>
    </row>
    <row r="148" spans="2:27" hidden="1" x14ac:dyDescent="0.3">
      <c r="B148" s="311"/>
      <c r="C148" s="312"/>
      <c r="D148" s="313"/>
      <c r="E148" s="313"/>
      <c r="F148" s="314"/>
      <c r="G148" s="328"/>
      <c r="H148" s="329"/>
      <c r="I148" s="330"/>
      <c r="J148" s="331"/>
      <c r="K148" s="332"/>
      <c r="L148" s="333"/>
      <c r="M148" s="320"/>
      <c r="N148" s="321"/>
      <c r="O148" s="334"/>
      <c r="P148" s="335"/>
      <c r="Q148" s="336"/>
      <c r="R148" s="336"/>
      <c r="S148" s="337"/>
      <c r="T148" s="337"/>
      <c r="U148" s="337"/>
      <c r="V148" s="337"/>
      <c r="W148" s="338"/>
      <c r="X148" s="339"/>
      <c r="Y148" s="326"/>
      <c r="Z148" s="326"/>
      <c r="AA148" s="327" t="s">
        <v>87</v>
      </c>
    </row>
    <row r="149" spans="2:27" hidden="1" x14ac:dyDescent="0.3">
      <c r="B149" s="311"/>
      <c r="C149" s="312"/>
      <c r="D149" s="313"/>
      <c r="E149" s="313"/>
      <c r="F149" s="314"/>
      <c r="G149" s="328"/>
      <c r="H149" s="329"/>
      <c r="I149" s="330"/>
      <c r="J149" s="331"/>
      <c r="K149" s="332"/>
      <c r="L149" s="333"/>
      <c r="M149" s="350"/>
      <c r="N149" s="321"/>
      <c r="O149" s="334"/>
      <c r="P149" s="335"/>
      <c r="Q149" s="336"/>
      <c r="R149" s="336"/>
      <c r="S149" s="337"/>
      <c r="T149" s="337"/>
      <c r="U149" s="337"/>
      <c r="V149" s="337"/>
      <c r="W149" s="338"/>
      <c r="X149" s="339"/>
      <c r="Y149" s="326"/>
      <c r="Z149" s="326"/>
      <c r="AA149" s="327" t="s">
        <v>87</v>
      </c>
    </row>
    <row r="150" spans="2:27" hidden="1" x14ac:dyDescent="0.3">
      <c r="B150" s="311"/>
      <c r="C150" s="312"/>
      <c r="D150" s="313"/>
      <c r="E150" s="313"/>
      <c r="F150" s="314"/>
      <c r="G150" s="328"/>
      <c r="H150" s="329"/>
      <c r="I150" s="330"/>
      <c r="J150" s="331"/>
      <c r="K150" s="332"/>
      <c r="L150" s="333"/>
      <c r="M150" s="320"/>
      <c r="N150" s="321"/>
      <c r="O150" s="334"/>
      <c r="P150" s="335"/>
      <c r="Q150" s="336"/>
      <c r="R150" s="336"/>
      <c r="S150" s="337"/>
      <c r="T150" s="337"/>
      <c r="U150" s="337"/>
      <c r="V150" s="337"/>
      <c r="W150" s="338"/>
      <c r="X150" s="339"/>
      <c r="Y150" s="326"/>
      <c r="Z150" s="326"/>
      <c r="AA150" s="327" t="s">
        <v>87</v>
      </c>
    </row>
    <row r="151" spans="2:27" hidden="1" x14ac:dyDescent="0.3">
      <c r="B151" s="311"/>
      <c r="C151" s="312"/>
      <c r="D151" s="313"/>
      <c r="E151" s="313"/>
      <c r="F151" s="314"/>
      <c r="G151" s="328"/>
      <c r="H151" s="329"/>
      <c r="I151" s="330"/>
      <c r="J151" s="331"/>
      <c r="K151" s="332"/>
      <c r="L151" s="333"/>
      <c r="M151" s="320"/>
      <c r="N151" s="321"/>
      <c r="O151" s="334"/>
      <c r="P151" s="335"/>
      <c r="Q151" s="336"/>
      <c r="R151" s="336"/>
      <c r="S151" s="337"/>
      <c r="T151" s="337"/>
      <c r="U151" s="337"/>
      <c r="V151" s="337"/>
      <c r="W151" s="338"/>
      <c r="X151" s="339"/>
      <c r="Y151" s="326"/>
      <c r="Z151" s="326"/>
      <c r="AA151" s="327" t="s">
        <v>87</v>
      </c>
    </row>
    <row r="152" spans="2:27" hidden="1" x14ac:dyDescent="0.3">
      <c r="B152" s="311"/>
      <c r="C152" s="312"/>
      <c r="D152" s="313"/>
      <c r="E152" s="313"/>
      <c r="F152" s="314"/>
      <c r="G152" s="328"/>
      <c r="H152" s="329"/>
      <c r="I152" s="330"/>
      <c r="J152" s="331"/>
      <c r="K152" s="332"/>
      <c r="L152" s="333"/>
      <c r="M152" s="320"/>
      <c r="N152" s="321"/>
      <c r="O152" s="334"/>
      <c r="P152" s="335"/>
      <c r="Q152" s="336"/>
      <c r="R152" s="336"/>
      <c r="S152" s="337"/>
      <c r="T152" s="337"/>
      <c r="U152" s="337"/>
      <c r="V152" s="337"/>
      <c r="W152" s="338"/>
      <c r="X152" s="339"/>
      <c r="Y152" s="326"/>
      <c r="Z152" s="326"/>
      <c r="AA152" s="327" t="s">
        <v>87</v>
      </c>
    </row>
    <row r="153" spans="2:27" hidden="1" x14ac:dyDescent="0.3">
      <c r="B153" s="311"/>
      <c r="C153" s="312"/>
      <c r="D153" s="313"/>
      <c r="E153" s="313"/>
      <c r="F153" s="314"/>
      <c r="G153" s="328"/>
      <c r="H153" s="329"/>
      <c r="I153" s="330"/>
      <c r="J153" s="331"/>
      <c r="K153" s="332"/>
      <c r="L153" s="333"/>
      <c r="M153" s="320"/>
      <c r="N153" s="321"/>
      <c r="O153" s="334"/>
      <c r="P153" s="335"/>
      <c r="Q153" s="336"/>
      <c r="R153" s="336"/>
      <c r="S153" s="337"/>
      <c r="T153" s="337"/>
      <c r="U153" s="337"/>
      <c r="V153" s="337"/>
      <c r="W153" s="338"/>
      <c r="X153" s="339"/>
      <c r="Y153" s="326"/>
      <c r="Z153" s="326"/>
      <c r="AA153" s="327" t="s">
        <v>87</v>
      </c>
    </row>
    <row r="154" spans="2:27" hidden="1" x14ac:dyDescent="0.3">
      <c r="B154" s="311"/>
      <c r="C154" s="312"/>
      <c r="D154" s="313"/>
      <c r="E154" s="313"/>
      <c r="F154" s="314"/>
      <c r="G154" s="328"/>
      <c r="H154" s="329"/>
      <c r="I154" s="330"/>
      <c r="J154" s="331"/>
      <c r="K154" s="332"/>
      <c r="L154" s="333"/>
      <c r="M154" s="320"/>
      <c r="N154" s="321"/>
      <c r="O154" s="334"/>
      <c r="P154" s="335"/>
      <c r="Q154" s="336"/>
      <c r="R154" s="336"/>
      <c r="S154" s="337"/>
      <c r="T154" s="337"/>
      <c r="U154" s="337"/>
      <c r="V154" s="337"/>
      <c r="W154" s="338"/>
      <c r="X154" s="339"/>
      <c r="Y154" s="326"/>
      <c r="Z154" s="326"/>
      <c r="AA154" s="327" t="s">
        <v>87</v>
      </c>
    </row>
    <row r="155" spans="2:27" hidden="1" x14ac:dyDescent="0.3">
      <c r="B155" s="311"/>
      <c r="C155" s="312"/>
      <c r="D155" s="313"/>
      <c r="E155" s="313"/>
      <c r="F155" s="314"/>
      <c r="G155" s="328"/>
      <c r="H155" s="329"/>
      <c r="I155" s="330"/>
      <c r="J155" s="331"/>
      <c r="K155" s="332"/>
      <c r="L155" s="333"/>
      <c r="M155" s="320"/>
      <c r="N155" s="321"/>
      <c r="O155" s="334"/>
      <c r="P155" s="335"/>
      <c r="Q155" s="336"/>
      <c r="R155" s="336"/>
      <c r="S155" s="337"/>
      <c r="T155" s="337"/>
      <c r="U155" s="337"/>
      <c r="V155" s="337"/>
      <c r="W155" s="338"/>
      <c r="X155" s="339"/>
      <c r="Y155" s="326"/>
      <c r="Z155" s="326"/>
      <c r="AA155" s="327" t="s">
        <v>87</v>
      </c>
    </row>
    <row r="156" spans="2:27" hidden="1" x14ac:dyDescent="0.3">
      <c r="B156" s="311"/>
      <c r="C156" s="312"/>
      <c r="D156" s="313"/>
      <c r="E156" s="313"/>
      <c r="F156" s="314"/>
      <c r="G156" s="328"/>
      <c r="H156" s="329"/>
      <c r="I156" s="330"/>
      <c r="J156" s="331"/>
      <c r="K156" s="332"/>
      <c r="L156" s="333"/>
      <c r="M156" s="320"/>
      <c r="N156" s="321"/>
      <c r="O156" s="334"/>
      <c r="P156" s="335"/>
      <c r="Q156" s="336"/>
      <c r="R156" s="336"/>
      <c r="S156" s="337"/>
      <c r="T156" s="337"/>
      <c r="U156" s="337"/>
      <c r="V156" s="337"/>
      <c r="W156" s="338"/>
      <c r="X156" s="339"/>
      <c r="Y156" s="326"/>
      <c r="Z156" s="326"/>
      <c r="AA156" s="327" t="s">
        <v>87</v>
      </c>
    </row>
    <row r="157" spans="2:27" hidden="1" x14ac:dyDescent="0.3">
      <c r="B157" s="311"/>
      <c r="C157" s="312"/>
      <c r="D157" s="313"/>
      <c r="E157" s="313"/>
      <c r="F157" s="314"/>
      <c r="G157" s="328"/>
      <c r="H157" s="329"/>
      <c r="I157" s="330"/>
      <c r="J157" s="331"/>
      <c r="K157" s="332"/>
      <c r="L157" s="333"/>
      <c r="M157" s="320"/>
      <c r="N157" s="321"/>
      <c r="O157" s="334"/>
      <c r="P157" s="335"/>
      <c r="Q157" s="336"/>
      <c r="R157" s="336"/>
      <c r="S157" s="337"/>
      <c r="T157" s="337"/>
      <c r="U157" s="337"/>
      <c r="V157" s="337"/>
      <c r="W157" s="338"/>
      <c r="X157" s="339"/>
      <c r="Y157" s="326"/>
      <c r="Z157" s="326"/>
      <c r="AA157" s="327" t="s">
        <v>87</v>
      </c>
    </row>
    <row r="158" spans="2:27" hidden="1" x14ac:dyDescent="0.3">
      <c r="B158" s="311"/>
      <c r="C158" s="312"/>
      <c r="D158" s="313"/>
      <c r="E158" s="313"/>
      <c r="F158" s="314"/>
      <c r="G158" s="328"/>
      <c r="H158" s="329"/>
      <c r="I158" s="330"/>
      <c r="J158" s="331"/>
      <c r="K158" s="332"/>
      <c r="L158" s="333"/>
      <c r="M158" s="320"/>
      <c r="N158" s="321"/>
      <c r="O158" s="334"/>
      <c r="P158" s="335"/>
      <c r="Q158" s="336"/>
      <c r="R158" s="336"/>
      <c r="S158" s="337"/>
      <c r="T158" s="337"/>
      <c r="U158" s="337"/>
      <c r="V158" s="337"/>
      <c r="W158" s="338"/>
      <c r="X158" s="339"/>
      <c r="Y158" s="326"/>
      <c r="Z158" s="326"/>
      <c r="AA158" s="327" t="s">
        <v>87</v>
      </c>
    </row>
    <row r="159" spans="2:27" hidden="1" x14ac:dyDescent="0.3">
      <c r="B159" s="311"/>
      <c r="C159" s="312"/>
      <c r="D159" s="313"/>
      <c r="E159" s="313"/>
      <c r="F159" s="314"/>
      <c r="G159" s="328"/>
      <c r="H159" s="329"/>
      <c r="I159" s="330"/>
      <c r="J159" s="331"/>
      <c r="K159" s="332"/>
      <c r="L159" s="333"/>
      <c r="M159" s="320"/>
      <c r="N159" s="321"/>
      <c r="O159" s="334"/>
      <c r="P159" s="335"/>
      <c r="Q159" s="336"/>
      <c r="R159" s="336"/>
      <c r="S159" s="337"/>
      <c r="T159" s="337"/>
      <c r="U159" s="337"/>
      <c r="V159" s="337"/>
      <c r="W159" s="338"/>
      <c r="X159" s="339"/>
      <c r="Y159" s="326"/>
      <c r="Z159" s="326"/>
      <c r="AA159" s="327" t="s">
        <v>87</v>
      </c>
    </row>
    <row r="160" spans="2:27" hidden="1" x14ac:dyDescent="0.3">
      <c r="B160" s="311"/>
      <c r="C160" s="312"/>
      <c r="D160" s="313"/>
      <c r="E160" s="313"/>
      <c r="F160" s="314"/>
      <c r="G160" s="328"/>
      <c r="H160" s="329"/>
      <c r="I160" s="330"/>
      <c r="J160" s="331"/>
      <c r="K160" s="332"/>
      <c r="L160" s="333"/>
      <c r="M160" s="320"/>
      <c r="N160" s="321"/>
      <c r="O160" s="334"/>
      <c r="P160" s="335"/>
      <c r="Q160" s="336"/>
      <c r="R160" s="336"/>
      <c r="S160" s="337"/>
      <c r="T160" s="337"/>
      <c r="U160" s="337"/>
      <c r="V160" s="337"/>
      <c r="W160" s="338"/>
      <c r="X160" s="339"/>
      <c r="Y160" s="326"/>
      <c r="Z160" s="326"/>
      <c r="AA160" s="327" t="s">
        <v>87</v>
      </c>
    </row>
    <row r="161" spans="2:27" hidden="1" x14ac:dyDescent="0.3">
      <c r="B161" s="311"/>
      <c r="C161" s="312"/>
      <c r="D161" s="313"/>
      <c r="E161" s="313"/>
      <c r="F161" s="314"/>
      <c r="G161" s="328"/>
      <c r="H161" s="329"/>
      <c r="I161" s="330"/>
      <c r="J161" s="331"/>
      <c r="K161" s="332"/>
      <c r="L161" s="333"/>
      <c r="M161" s="320"/>
      <c r="N161" s="321"/>
      <c r="O161" s="334"/>
      <c r="P161" s="335"/>
      <c r="Q161" s="336"/>
      <c r="R161" s="336"/>
      <c r="S161" s="337"/>
      <c r="T161" s="337"/>
      <c r="U161" s="337"/>
      <c r="V161" s="337"/>
      <c r="W161" s="338"/>
      <c r="X161" s="339"/>
      <c r="Y161" s="326"/>
      <c r="Z161" s="326"/>
      <c r="AA161" s="327" t="s">
        <v>87</v>
      </c>
    </row>
    <row r="162" spans="2:27" hidden="1" x14ac:dyDescent="0.3">
      <c r="B162" s="311"/>
      <c r="C162" s="312"/>
      <c r="D162" s="313"/>
      <c r="E162" s="313"/>
      <c r="F162" s="314"/>
      <c r="G162" s="328"/>
      <c r="H162" s="329"/>
      <c r="I162" s="330"/>
      <c r="J162" s="331"/>
      <c r="K162" s="332"/>
      <c r="L162" s="333"/>
      <c r="M162" s="320"/>
      <c r="N162" s="321"/>
      <c r="O162" s="334"/>
      <c r="P162" s="335"/>
      <c r="Q162" s="336"/>
      <c r="R162" s="336"/>
      <c r="S162" s="337"/>
      <c r="T162" s="337"/>
      <c r="U162" s="337"/>
      <c r="V162" s="337"/>
      <c r="W162" s="338"/>
      <c r="X162" s="339"/>
      <c r="Y162" s="326"/>
      <c r="Z162" s="326"/>
      <c r="AA162" s="327" t="s">
        <v>87</v>
      </c>
    </row>
    <row r="163" spans="2:27" hidden="1" x14ac:dyDescent="0.3">
      <c r="B163" s="311"/>
      <c r="C163" s="312"/>
      <c r="D163" s="313"/>
      <c r="E163" s="313"/>
      <c r="F163" s="314"/>
      <c r="G163" s="328"/>
      <c r="H163" s="329"/>
      <c r="I163" s="330"/>
      <c r="J163" s="331"/>
      <c r="K163" s="332"/>
      <c r="L163" s="333"/>
      <c r="M163" s="320"/>
      <c r="N163" s="351"/>
      <c r="O163" s="334"/>
      <c r="P163" s="335"/>
      <c r="Q163" s="336"/>
      <c r="R163" s="336"/>
      <c r="S163" s="337"/>
      <c r="T163" s="337"/>
      <c r="U163" s="337"/>
      <c r="V163" s="337"/>
      <c r="W163" s="338"/>
      <c r="X163" s="339"/>
      <c r="Y163" s="326"/>
      <c r="Z163" s="326"/>
      <c r="AA163" s="327" t="s">
        <v>87</v>
      </c>
    </row>
    <row r="164" spans="2:27" hidden="1" x14ac:dyDescent="0.3">
      <c r="B164" s="311"/>
      <c r="C164" s="312"/>
      <c r="D164" s="313"/>
      <c r="E164" s="313"/>
      <c r="F164" s="314"/>
      <c r="G164" s="328"/>
      <c r="H164" s="329"/>
      <c r="I164" s="330"/>
      <c r="J164" s="331"/>
      <c r="K164" s="332"/>
      <c r="L164" s="333"/>
      <c r="M164" s="320"/>
      <c r="N164" s="321"/>
      <c r="O164" s="334"/>
      <c r="P164" s="335"/>
      <c r="Q164" s="336"/>
      <c r="R164" s="336"/>
      <c r="S164" s="337"/>
      <c r="T164" s="337"/>
      <c r="U164" s="337"/>
      <c r="V164" s="337"/>
      <c r="W164" s="338"/>
      <c r="X164" s="339"/>
      <c r="Y164" s="326"/>
      <c r="Z164" s="326"/>
      <c r="AA164" s="327" t="s">
        <v>87</v>
      </c>
    </row>
    <row r="165" spans="2:27" hidden="1" x14ac:dyDescent="0.3">
      <c r="B165" s="311"/>
      <c r="C165" s="312"/>
      <c r="D165" s="313"/>
      <c r="E165" s="313"/>
      <c r="F165" s="314"/>
      <c r="G165" s="328"/>
      <c r="H165" s="329"/>
      <c r="I165" s="330"/>
      <c r="J165" s="331"/>
      <c r="K165" s="332"/>
      <c r="L165" s="333"/>
      <c r="M165" s="340"/>
      <c r="N165" s="321"/>
      <c r="O165" s="334"/>
      <c r="P165" s="335"/>
      <c r="Q165" s="336"/>
      <c r="R165" s="336"/>
      <c r="S165" s="337"/>
      <c r="T165" s="337"/>
      <c r="U165" s="337"/>
      <c r="V165" s="337"/>
      <c r="W165" s="338"/>
      <c r="X165" s="339"/>
      <c r="Y165" s="326"/>
      <c r="Z165" s="326"/>
      <c r="AA165" s="327" t="s">
        <v>87</v>
      </c>
    </row>
    <row r="166" spans="2:27" hidden="1" x14ac:dyDescent="0.3">
      <c r="B166" s="311"/>
      <c r="C166" s="312"/>
      <c r="D166" s="313"/>
      <c r="E166" s="313"/>
      <c r="F166" s="314"/>
      <c r="G166" s="328"/>
      <c r="H166" s="329"/>
      <c r="I166" s="330"/>
      <c r="J166" s="331"/>
      <c r="K166" s="332"/>
      <c r="L166" s="333"/>
      <c r="M166" s="320"/>
      <c r="N166" s="321"/>
      <c r="O166" s="334"/>
      <c r="P166" s="335"/>
      <c r="Q166" s="336"/>
      <c r="R166" s="336"/>
      <c r="S166" s="337"/>
      <c r="T166" s="337"/>
      <c r="U166" s="337"/>
      <c r="V166" s="337"/>
      <c r="W166" s="338"/>
      <c r="X166" s="339"/>
      <c r="Y166" s="326"/>
      <c r="Z166" s="326"/>
      <c r="AA166" s="327" t="s">
        <v>87</v>
      </c>
    </row>
    <row r="167" spans="2:27" hidden="1" x14ac:dyDescent="0.3">
      <c r="B167" s="311"/>
      <c r="C167" s="312"/>
      <c r="D167" s="313"/>
      <c r="E167" s="313"/>
      <c r="F167" s="313"/>
      <c r="G167" s="328"/>
      <c r="H167" s="329"/>
      <c r="I167" s="330"/>
      <c r="J167" s="331"/>
      <c r="K167" s="332"/>
      <c r="L167" s="333"/>
      <c r="M167" s="320"/>
      <c r="N167" s="321"/>
      <c r="O167" s="334"/>
      <c r="P167" s="335"/>
      <c r="Q167" s="336"/>
      <c r="R167" s="336"/>
      <c r="S167" s="337"/>
      <c r="T167" s="337"/>
      <c r="U167" s="337"/>
      <c r="V167" s="337"/>
      <c r="W167" s="338"/>
      <c r="X167" s="339"/>
      <c r="Y167" s="326"/>
      <c r="Z167" s="326"/>
      <c r="AA167" s="327" t="s">
        <v>87</v>
      </c>
    </row>
    <row r="168" spans="2:27" hidden="1" x14ac:dyDescent="0.3">
      <c r="B168" s="311"/>
      <c r="C168" s="312"/>
      <c r="D168" s="313"/>
      <c r="E168" s="313"/>
      <c r="F168" s="314"/>
      <c r="G168" s="328"/>
      <c r="H168" s="329"/>
      <c r="I168" s="330"/>
      <c r="J168" s="331"/>
      <c r="K168" s="332"/>
      <c r="L168" s="333"/>
      <c r="M168" s="320"/>
      <c r="N168" s="321"/>
      <c r="O168" s="334"/>
      <c r="P168" s="335"/>
      <c r="Q168" s="336"/>
      <c r="R168" s="336"/>
      <c r="S168" s="337"/>
      <c r="T168" s="337"/>
      <c r="U168" s="337"/>
      <c r="V168" s="337"/>
      <c r="W168" s="338"/>
      <c r="X168" s="339"/>
      <c r="Y168" s="326"/>
      <c r="Z168" s="326"/>
      <c r="AA168" s="327" t="s">
        <v>87</v>
      </c>
    </row>
    <row r="169" spans="2:27" hidden="1" x14ac:dyDescent="0.3">
      <c r="B169" s="311"/>
      <c r="C169" s="312"/>
      <c r="D169" s="313"/>
      <c r="E169" s="313"/>
      <c r="F169" s="314"/>
      <c r="G169" s="328"/>
      <c r="H169" s="329"/>
      <c r="I169" s="330"/>
      <c r="J169" s="331"/>
      <c r="K169" s="332"/>
      <c r="L169" s="333"/>
      <c r="M169" s="340"/>
      <c r="N169" s="321"/>
      <c r="O169" s="334"/>
      <c r="P169" s="335"/>
      <c r="Q169" s="336"/>
      <c r="R169" s="336"/>
      <c r="S169" s="337"/>
      <c r="T169" s="337"/>
      <c r="U169" s="337"/>
      <c r="V169" s="337"/>
      <c r="W169" s="338"/>
      <c r="X169" s="339"/>
      <c r="Y169" s="326"/>
      <c r="Z169" s="326"/>
      <c r="AA169" s="327" t="s">
        <v>87</v>
      </c>
    </row>
    <row r="170" spans="2:27" hidden="1" x14ac:dyDescent="0.3">
      <c r="B170" s="342"/>
      <c r="C170" s="312"/>
      <c r="D170" s="313"/>
      <c r="E170" s="313"/>
      <c r="F170" s="314"/>
      <c r="G170" s="328"/>
      <c r="H170" s="329"/>
      <c r="I170" s="330"/>
      <c r="J170" s="331"/>
      <c r="K170" s="332"/>
      <c r="L170" s="333"/>
      <c r="M170" s="320"/>
      <c r="N170" s="321"/>
      <c r="O170" s="334"/>
      <c r="P170" s="335"/>
      <c r="Q170" s="336"/>
      <c r="R170" s="336"/>
      <c r="S170" s="337"/>
      <c r="T170" s="337"/>
      <c r="U170" s="337"/>
      <c r="V170" s="337"/>
      <c r="W170" s="338"/>
      <c r="X170" s="339"/>
      <c r="Y170" s="326"/>
      <c r="Z170" s="326"/>
      <c r="AA170" s="327" t="s">
        <v>87</v>
      </c>
    </row>
    <row r="171" spans="2:27" hidden="1" x14ac:dyDescent="0.3">
      <c r="B171" s="311"/>
      <c r="C171" s="312"/>
      <c r="D171" s="313"/>
      <c r="E171" s="313"/>
      <c r="F171" s="314"/>
      <c r="G171" s="328"/>
      <c r="H171" s="329"/>
      <c r="I171" s="330"/>
      <c r="J171" s="331"/>
      <c r="K171" s="332"/>
      <c r="L171" s="333"/>
      <c r="M171" s="320"/>
      <c r="N171" s="321"/>
      <c r="O171" s="334"/>
      <c r="P171" s="335"/>
      <c r="Q171" s="336"/>
      <c r="R171" s="336"/>
      <c r="S171" s="337"/>
      <c r="T171" s="337"/>
      <c r="U171" s="337"/>
      <c r="V171" s="337"/>
      <c r="W171" s="338"/>
      <c r="X171" s="339"/>
      <c r="Y171" s="326"/>
      <c r="Z171" s="326"/>
      <c r="AA171" s="327" t="s">
        <v>87</v>
      </c>
    </row>
    <row r="172" spans="2:27" hidden="1" x14ac:dyDescent="0.3">
      <c r="B172" s="342"/>
      <c r="C172" s="312"/>
      <c r="D172" s="313"/>
      <c r="E172" s="313"/>
      <c r="F172" s="314"/>
      <c r="G172" s="328"/>
      <c r="H172" s="329"/>
      <c r="I172" s="330"/>
      <c r="J172" s="331"/>
      <c r="K172" s="332"/>
      <c r="L172" s="333"/>
      <c r="M172" s="320"/>
      <c r="N172" s="321"/>
      <c r="O172" s="334"/>
      <c r="P172" s="335"/>
      <c r="Q172" s="336"/>
      <c r="R172" s="336"/>
      <c r="S172" s="337"/>
      <c r="T172" s="337"/>
      <c r="U172" s="337"/>
      <c r="V172" s="337"/>
      <c r="W172" s="338"/>
      <c r="X172" s="339"/>
      <c r="Y172" s="326"/>
      <c r="Z172" s="326"/>
      <c r="AA172" s="327" t="s">
        <v>87</v>
      </c>
    </row>
    <row r="173" spans="2:27" hidden="1" x14ac:dyDescent="0.3">
      <c r="B173" s="311"/>
      <c r="C173" s="312"/>
      <c r="D173" s="313"/>
      <c r="E173" s="313"/>
      <c r="F173" s="314"/>
      <c r="G173" s="328"/>
      <c r="H173" s="329"/>
      <c r="I173" s="330"/>
      <c r="J173" s="331"/>
      <c r="K173" s="332"/>
      <c r="L173" s="333"/>
      <c r="M173" s="320"/>
      <c r="N173" s="321"/>
      <c r="O173" s="334"/>
      <c r="P173" s="335"/>
      <c r="Q173" s="336"/>
      <c r="R173" s="336"/>
      <c r="S173" s="337"/>
      <c r="T173" s="337"/>
      <c r="U173" s="337"/>
      <c r="V173" s="337"/>
      <c r="W173" s="338"/>
      <c r="X173" s="339"/>
      <c r="Y173" s="326"/>
      <c r="Z173" s="326"/>
      <c r="AA173" s="327" t="s">
        <v>87</v>
      </c>
    </row>
    <row r="174" spans="2:27" hidden="1" x14ac:dyDescent="0.3">
      <c r="B174" s="311"/>
      <c r="C174" s="312"/>
      <c r="D174" s="313"/>
      <c r="E174" s="313"/>
      <c r="F174" s="314"/>
      <c r="G174" s="328"/>
      <c r="H174" s="329"/>
      <c r="I174" s="330"/>
      <c r="J174" s="331"/>
      <c r="K174" s="332"/>
      <c r="L174" s="333"/>
      <c r="M174" s="320"/>
      <c r="N174" s="321"/>
      <c r="O174" s="334"/>
      <c r="P174" s="335"/>
      <c r="Q174" s="336"/>
      <c r="R174" s="336"/>
      <c r="S174" s="337"/>
      <c r="T174" s="337"/>
      <c r="U174" s="337"/>
      <c r="V174" s="337"/>
      <c r="W174" s="338"/>
      <c r="X174" s="339"/>
      <c r="Y174" s="326"/>
      <c r="Z174" s="326"/>
      <c r="AA174" s="327" t="s">
        <v>87</v>
      </c>
    </row>
    <row r="175" spans="2:27" hidden="1" x14ac:dyDescent="0.3">
      <c r="B175" s="311"/>
      <c r="C175" s="312"/>
      <c r="D175" s="313"/>
      <c r="E175" s="313"/>
      <c r="F175" s="314"/>
      <c r="G175" s="328"/>
      <c r="H175" s="329"/>
      <c r="I175" s="330"/>
      <c r="J175" s="331"/>
      <c r="K175" s="332"/>
      <c r="L175" s="333"/>
      <c r="M175" s="320"/>
      <c r="N175" s="321"/>
      <c r="O175" s="334"/>
      <c r="P175" s="335"/>
      <c r="Q175" s="336"/>
      <c r="R175" s="336"/>
      <c r="S175" s="337"/>
      <c r="T175" s="337"/>
      <c r="U175" s="337"/>
      <c r="V175" s="337"/>
      <c r="W175" s="338"/>
      <c r="X175" s="339"/>
      <c r="Y175" s="326"/>
      <c r="Z175" s="326"/>
      <c r="AA175" s="327" t="s">
        <v>87</v>
      </c>
    </row>
    <row r="176" spans="2:27" hidden="1" x14ac:dyDescent="0.3">
      <c r="B176" s="311"/>
      <c r="C176" s="312"/>
      <c r="D176" s="313"/>
      <c r="E176" s="313"/>
      <c r="F176" s="314"/>
      <c r="G176" s="328"/>
      <c r="H176" s="329"/>
      <c r="I176" s="330"/>
      <c r="J176" s="331"/>
      <c r="K176" s="332"/>
      <c r="L176" s="333"/>
      <c r="M176" s="320"/>
      <c r="N176" s="321"/>
      <c r="O176" s="334"/>
      <c r="P176" s="335"/>
      <c r="Q176" s="336"/>
      <c r="R176" s="336"/>
      <c r="S176" s="337"/>
      <c r="T176" s="337"/>
      <c r="U176" s="337"/>
      <c r="V176" s="337"/>
      <c r="W176" s="338"/>
      <c r="X176" s="339"/>
      <c r="Y176" s="326"/>
      <c r="Z176" s="326"/>
      <c r="AA176" s="327" t="s">
        <v>87</v>
      </c>
    </row>
    <row r="177" spans="2:27" hidden="1" x14ac:dyDescent="0.3">
      <c r="B177" s="311"/>
      <c r="C177" s="312"/>
      <c r="D177" s="313"/>
      <c r="E177" s="313"/>
      <c r="F177" s="314"/>
      <c r="G177" s="328"/>
      <c r="H177" s="329"/>
      <c r="I177" s="330"/>
      <c r="J177" s="331"/>
      <c r="K177" s="332"/>
      <c r="L177" s="333"/>
      <c r="M177" s="320"/>
      <c r="N177" s="321"/>
      <c r="O177" s="334"/>
      <c r="P177" s="335"/>
      <c r="Q177" s="336"/>
      <c r="R177" s="336"/>
      <c r="S177" s="337"/>
      <c r="T177" s="337"/>
      <c r="U177" s="337"/>
      <c r="V177" s="337"/>
      <c r="W177" s="338"/>
      <c r="X177" s="339"/>
      <c r="Y177" s="326"/>
      <c r="Z177" s="326"/>
      <c r="AA177" s="327" t="s">
        <v>87</v>
      </c>
    </row>
    <row r="178" spans="2:27" hidden="1" x14ac:dyDescent="0.3">
      <c r="B178" s="311"/>
      <c r="C178" s="312"/>
      <c r="D178" s="313"/>
      <c r="E178" s="313"/>
      <c r="F178" s="314"/>
      <c r="G178" s="328"/>
      <c r="H178" s="329"/>
      <c r="I178" s="330"/>
      <c r="J178" s="331"/>
      <c r="K178" s="332"/>
      <c r="L178" s="333"/>
      <c r="M178" s="320"/>
      <c r="N178" s="321"/>
      <c r="O178" s="334"/>
      <c r="P178" s="335"/>
      <c r="Q178" s="336"/>
      <c r="R178" s="336"/>
      <c r="S178" s="337"/>
      <c r="T178" s="337"/>
      <c r="U178" s="337"/>
      <c r="V178" s="337"/>
      <c r="W178" s="338"/>
      <c r="X178" s="339"/>
      <c r="Y178" s="326"/>
      <c r="Z178" s="326"/>
      <c r="AA178" s="327" t="s">
        <v>87</v>
      </c>
    </row>
    <row r="179" spans="2:27" hidden="1" x14ac:dyDescent="0.3">
      <c r="B179" s="311"/>
      <c r="C179" s="312"/>
      <c r="D179" s="313"/>
      <c r="E179" s="313"/>
      <c r="F179" s="314"/>
      <c r="G179" s="328"/>
      <c r="H179" s="329"/>
      <c r="I179" s="330"/>
      <c r="J179" s="331"/>
      <c r="K179" s="332"/>
      <c r="L179" s="333"/>
      <c r="M179" s="320"/>
      <c r="N179" s="321"/>
      <c r="O179" s="334"/>
      <c r="P179" s="335"/>
      <c r="Q179" s="336"/>
      <c r="R179" s="336"/>
      <c r="S179" s="337"/>
      <c r="T179" s="337"/>
      <c r="U179" s="337"/>
      <c r="V179" s="337"/>
      <c r="W179" s="338"/>
      <c r="X179" s="339"/>
      <c r="Y179" s="326"/>
      <c r="Z179" s="326"/>
      <c r="AA179" s="327" t="s">
        <v>87</v>
      </c>
    </row>
    <row r="180" spans="2:27" hidden="1" x14ac:dyDescent="0.3">
      <c r="B180" s="311"/>
      <c r="C180" s="312"/>
      <c r="D180" s="313"/>
      <c r="E180" s="313"/>
      <c r="F180" s="314"/>
      <c r="G180" s="328"/>
      <c r="H180" s="329"/>
      <c r="I180" s="330"/>
      <c r="J180" s="331"/>
      <c r="K180" s="332"/>
      <c r="L180" s="333"/>
      <c r="M180" s="320"/>
      <c r="N180" s="321"/>
      <c r="O180" s="334"/>
      <c r="P180" s="335"/>
      <c r="Q180" s="336"/>
      <c r="R180" s="336"/>
      <c r="S180" s="337"/>
      <c r="T180" s="337"/>
      <c r="U180" s="337"/>
      <c r="V180" s="337"/>
      <c r="W180" s="338"/>
      <c r="X180" s="339"/>
      <c r="Y180" s="326"/>
      <c r="Z180" s="326"/>
      <c r="AA180" s="327" t="s">
        <v>87</v>
      </c>
    </row>
    <row r="181" spans="2:27" hidden="1" x14ac:dyDescent="0.3">
      <c r="B181" s="352"/>
      <c r="C181" s="353"/>
      <c r="D181" s="354"/>
      <c r="E181" s="354"/>
      <c r="F181" s="314"/>
      <c r="G181" s="328"/>
      <c r="H181" s="329"/>
      <c r="I181" s="330"/>
      <c r="J181" s="331"/>
      <c r="K181" s="332"/>
      <c r="L181" s="333"/>
      <c r="M181" s="320"/>
      <c r="N181" s="321"/>
      <c r="O181" s="334"/>
      <c r="P181" s="335"/>
      <c r="Q181" s="336"/>
      <c r="R181" s="336"/>
      <c r="S181" s="337"/>
      <c r="T181" s="337"/>
      <c r="U181" s="337"/>
      <c r="V181" s="337"/>
      <c r="W181" s="338"/>
      <c r="X181" s="339"/>
      <c r="Y181" s="326"/>
      <c r="Z181" s="326"/>
      <c r="AA181" s="327" t="s">
        <v>87</v>
      </c>
    </row>
    <row r="182" spans="2:27" hidden="1" x14ac:dyDescent="0.3">
      <c r="B182" s="342"/>
      <c r="C182" s="312"/>
      <c r="D182" s="313"/>
      <c r="E182" s="313"/>
      <c r="F182" s="314"/>
      <c r="G182" s="328"/>
      <c r="H182" s="329"/>
      <c r="I182" s="330"/>
      <c r="J182" s="331"/>
      <c r="K182" s="332"/>
      <c r="L182" s="333"/>
      <c r="M182" s="320"/>
      <c r="N182" s="321"/>
      <c r="O182" s="334"/>
      <c r="P182" s="335"/>
      <c r="Q182" s="336"/>
      <c r="R182" s="336"/>
      <c r="S182" s="337"/>
      <c r="T182" s="337"/>
      <c r="U182" s="337"/>
      <c r="V182" s="337"/>
      <c r="W182" s="338"/>
      <c r="X182" s="339"/>
      <c r="Y182" s="326"/>
      <c r="Z182" s="326"/>
      <c r="AA182" s="327" t="s">
        <v>87</v>
      </c>
    </row>
    <row r="183" spans="2:27" hidden="1" x14ac:dyDescent="0.3">
      <c r="B183" s="342"/>
      <c r="C183" s="312"/>
      <c r="D183" s="313"/>
      <c r="E183" s="313"/>
      <c r="F183" s="314"/>
      <c r="G183" s="328"/>
      <c r="H183" s="329"/>
      <c r="I183" s="330"/>
      <c r="J183" s="331"/>
      <c r="K183" s="332"/>
      <c r="L183" s="333"/>
      <c r="M183" s="320"/>
      <c r="N183" s="321"/>
      <c r="O183" s="334"/>
      <c r="P183" s="335"/>
      <c r="Q183" s="336"/>
      <c r="R183" s="336"/>
      <c r="S183" s="337"/>
      <c r="T183" s="337"/>
      <c r="U183" s="337"/>
      <c r="V183" s="337"/>
      <c r="W183" s="338"/>
      <c r="X183" s="339"/>
      <c r="Y183" s="326"/>
      <c r="Z183" s="326"/>
      <c r="AA183" s="327" t="s">
        <v>87</v>
      </c>
    </row>
    <row r="184" spans="2:27" hidden="1" x14ac:dyDescent="0.3">
      <c r="B184" s="311"/>
      <c r="C184" s="312"/>
      <c r="D184" s="313"/>
      <c r="E184" s="313"/>
      <c r="F184" s="314"/>
      <c r="G184" s="328"/>
      <c r="H184" s="329"/>
      <c r="I184" s="330"/>
      <c r="J184" s="331"/>
      <c r="K184" s="332"/>
      <c r="L184" s="333"/>
      <c r="M184" s="320"/>
      <c r="N184" s="321"/>
      <c r="O184" s="334"/>
      <c r="P184" s="335"/>
      <c r="Q184" s="336"/>
      <c r="R184" s="336"/>
      <c r="S184" s="337"/>
      <c r="T184" s="337"/>
      <c r="U184" s="337"/>
      <c r="V184" s="337"/>
      <c r="W184" s="338"/>
      <c r="X184" s="339"/>
      <c r="Y184" s="326"/>
      <c r="Z184" s="326"/>
      <c r="AA184" s="327" t="s">
        <v>87</v>
      </c>
    </row>
    <row r="185" spans="2:27" hidden="1" x14ac:dyDescent="0.3">
      <c r="B185" s="311"/>
      <c r="C185" s="312"/>
      <c r="D185" s="313"/>
      <c r="E185" s="313"/>
      <c r="F185" s="314"/>
      <c r="G185" s="328"/>
      <c r="H185" s="329"/>
      <c r="I185" s="330"/>
      <c r="J185" s="331"/>
      <c r="K185" s="332"/>
      <c r="L185" s="333"/>
      <c r="M185" s="320"/>
      <c r="N185" s="321"/>
      <c r="O185" s="334"/>
      <c r="P185" s="335"/>
      <c r="Q185" s="336"/>
      <c r="R185" s="336"/>
      <c r="S185" s="337"/>
      <c r="T185" s="337"/>
      <c r="U185" s="337"/>
      <c r="V185" s="337"/>
      <c r="W185" s="338"/>
      <c r="X185" s="339"/>
      <c r="Y185" s="326"/>
      <c r="Z185" s="326"/>
      <c r="AA185" s="327" t="s">
        <v>87</v>
      </c>
    </row>
    <row r="186" spans="2:27" hidden="1" x14ac:dyDescent="0.3">
      <c r="B186" s="311"/>
      <c r="C186" s="312"/>
      <c r="D186" s="313"/>
      <c r="E186" s="313"/>
      <c r="F186" s="314"/>
      <c r="G186" s="328"/>
      <c r="H186" s="329"/>
      <c r="I186" s="330"/>
      <c r="J186" s="331"/>
      <c r="K186" s="332"/>
      <c r="L186" s="333"/>
      <c r="M186" s="320"/>
      <c r="N186" s="321"/>
      <c r="O186" s="334"/>
      <c r="P186" s="335"/>
      <c r="Q186" s="336"/>
      <c r="R186" s="336"/>
      <c r="S186" s="337"/>
      <c r="T186" s="337"/>
      <c r="U186" s="337"/>
      <c r="V186" s="337"/>
      <c r="W186" s="338"/>
      <c r="X186" s="339"/>
      <c r="Y186" s="326"/>
      <c r="Z186" s="326"/>
      <c r="AA186" s="327" t="s">
        <v>87</v>
      </c>
    </row>
    <row r="187" spans="2:27" hidden="1" x14ac:dyDescent="0.3">
      <c r="B187" s="311"/>
      <c r="C187" s="312"/>
      <c r="D187" s="313"/>
      <c r="E187" s="313"/>
      <c r="F187" s="314"/>
      <c r="G187" s="328"/>
      <c r="H187" s="329"/>
      <c r="I187" s="330"/>
      <c r="J187" s="331"/>
      <c r="K187" s="332"/>
      <c r="L187" s="333"/>
      <c r="M187" s="320"/>
      <c r="N187" s="321"/>
      <c r="O187" s="334"/>
      <c r="P187" s="335"/>
      <c r="Q187" s="336"/>
      <c r="R187" s="336"/>
      <c r="S187" s="337"/>
      <c r="T187" s="337"/>
      <c r="U187" s="337"/>
      <c r="V187" s="337"/>
      <c r="W187" s="338"/>
      <c r="X187" s="339"/>
      <c r="Y187" s="326"/>
      <c r="Z187" s="326"/>
      <c r="AA187" s="327" t="s">
        <v>87</v>
      </c>
    </row>
    <row r="188" spans="2:27" hidden="1" x14ac:dyDescent="0.3">
      <c r="B188" s="311"/>
      <c r="C188" s="312"/>
      <c r="D188" s="313"/>
      <c r="E188" s="313"/>
      <c r="F188" s="314"/>
      <c r="G188" s="328"/>
      <c r="H188" s="329"/>
      <c r="I188" s="330"/>
      <c r="J188" s="331"/>
      <c r="K188" s="332"/>
      <c r="L188" s="333"/>
      <c r="M188" s="320"/>
      <c r="N188" s="321"/>
      <c r="O188" s="334"/>
      <c r="P188" s="335"/>
      <c r="Q188" s="336"/>
      <c r="R188" s="336"/>
      <c r="S188" s="337"/>
      <c r="T188" s="337"/>
      <c r="U188" s="337"/>
      <c r="V188" s="337"/>
      <c r="W188" s="338"/>
      <c r="X188" s="339"/>
      <c r="Y188" s="326"/>
      <c r="Z188" s="326"/>
      <c r="AA188" s="327" t="s">
        <v>87</v>
      </c>
    </row>
    <row r="189" spans="2:27" hidden="1" x14ac:dyDescent="0.3">
      <c r="B189" s="311"/>
      <c r="C189" s="312"/>
      <c r="D189" s="313"/>
      <c r="E189" s="313"/>
      <c r="F189" s="314"/>
      <c r="G189" s="328"/>
      <c r="H189" s="329"/>
      <c r="I189" s="330"/>
      <c r="J189" s="331"/>
      <c r="K189" s="332"/>
      <c r="L189" s="333"/>
      <c r="M189" s="320"/>
      <c r="N189" s="321"/>
      <c r="O189" s="334"/>
      <c r="P189" s="335"/>
      <c r="Q189" s="336"/>
      <c r="R189" s="336"/>
      <c r="S189" s="337"/>
      <c r="T189" s="337"/>
      <c r="U189" s="337"/>
      <c r="V189" s="337"/>
      <c r="W189" s="338"/>
      <c r="X189" s="339"/>
      <c r="Y189" s="326"/>
      <c r="Z189" s="326"/>
      <c r="AA189" s="327" t="s">
        <v>87</v>
      </c>
    </row>
    <row r="190" spans="2:27" hidden="1" x14ac:dyDescent="0.3">
      <c r="B190" s="311"/>
      <c r="C190" s="312"/>
      <c r="D190" s="313"/>
      <c r="E190" s="313"/>
      <c r="F190" s="314"/>
      <c r="G190" s="328"/>
      <c r="H190" s="329"/>
      <c r="I190" s="330"/>
      <c r="J190" s="331"/>
      <c r="K190" s="332"/>
      <c r="L190" s="333"/>
      <c r="M190" s="320"/>
      <c r="N190" s="321"/>
      <c r="O190" s="334"/>
      <c r="P190" s="335"/>
      <c r="Q190" s="336"/>
      <c r="R190" s="336"/>
      <c r="S190" s="337"/>
      <c r="T190" s="337"/>
      <c r="U190" s="337"/>
      <c r="V190" s="337"/>
      <c r="W190" s="338"/>
      <c r="X190" s="339"/>
      <c r="Y190" s="326"/>
      <c r="Z190" s="326"/>
      <c r="AA190" s="327" t="s">
        <v>87</v>
      </c>
    </row>
    <row r="191" spans="2:27" hidden="1" x14ac:dyDescent="0.3">
      <c r="B191" s="311"/>
      <c r="C191" s="312"/>
      <c r="D191" s="313"/>
      <c r="E191" s="313"/>
      <c r="F191" s="314"/>
      <c r="G191" s="328"/>
      <c r="H191" s="329"/>
      <c r="I191" s="330"/>
      <c r="J191" s="331"/>
      <c r="K191" s="332"/>
      <c r="L191" s="333"/>
      <c r="M191" s="320"/>
      <c r="N191" s="321"/>
      <c r="O191" s="334"/>
      <c r="P191" s="335"/>
      <c r="Q191" s="336"/>
      <c r="R191" s="336"/>
      <c r="S191" s="337"/>
      <c r="T191" s="337"/>
      <c r="U191" s="337"/>
      <c r="V191" s="337"/>
      <c r="W191" s="338"/>
      <c r="X191" s="339"/>
      <c r="Y191" s="326"/>
      <c r="Z191" s="326"/>
      <c r="AA191" s="327" t="s">
        <v>87</v>
      </c>
    </row>
    <row r="192" spans="2:27" hidden="1" x14ac:dyDescent="0.3">
      <c r="B192" s="355"/>
      <c r="C192" s="356"/>
      <c r="D192" s="357"/>
      <c r="E192" s="357"/>
      <c r="F192" s="358"/>
      <c r="G192" s="328"/>
      <c r="H192" s="329"/>
      <c r="I192" s="359"/>
      <c r="J192" s="331"/>
      <c r="K192" s="332"/>
      <c r="L192" s="333"/>
      <c r="M192" s="360"/>
      <c r="N192" s="361"/>
      <c r="O192" s="334"/>
      <c r="P192" s="335"/>
      <c r="Q192" s="336"/>
      <c r="R192" s="336"/>
      <c r="S192" s="337"/>
      <c r="T192" s="337"/>
      <c r="U192" s="337"/>
      <c r="V192" s="337"/>
      <c r="W192" s="338"/>
      <c r="X192" s="339"/>
      <c r="Y192" s="339"/>
      <c r="Z192" s="362"/>
      <c r="AA192" s="327"/>
    </row>
    <row r="193" spans="2:27" hidden="1" x14ac:dyDescent="0.3">
      <c r="B193" s="355"/>
      <c r="C193" s="356"/>
      <c r="D193" s="357"/>
      <c r="E193" s="357"/>
      <c r="F193" s="358"/>
      <c r="G193" s="328"/>
      <c r="H193" s="329"/>
      <c r="I193" s="359"/>
      <c r="J193" s="331"/>
      <c r="K193" s="332"/>
      <c r="L193" s="333"/>
      <c r="M193" s="360"/>
      <c r="N193" s="361"/>
      <c r="O193" s="334"/>
      <c r="P193" s="335"/>
      <c r="Q193" s="336"/>
      <c r="R193" s="336"/>
      <c r="S193" s="337"/>
      <c r="T193" s="337"/>
      <c r="U193" s="337"/>
      <c r="V193" s="337"/>
      <c r="W193" s="338"/>
      <c r="X193" s="339"/>
      <c r="Y193" s="339"/>
      <c r="Z193" s="362"/>
      <c r="AA193" s="327"/>
    </row>
    <row r="194" spans="2:27" hidden="1" x14ac:dyDescent="0.3">
      <c r="B194" s="355"/>
      <c r="C194" s="356"/>
      <c r="D194" s="357"/>
      <c r="E194" s="357"/>
      <c r="F194" s="358"/>
      <c r="G194" s="328"/>
      <c r="H194" s="329"/>
      <c r="I194" s="359"/>
      <c r="J194" s="331"/>
      <c r="K194" s="332"/>
      <c r="L194" s="333"/>
      <c r="M194" s="360"/>
      <c r="N194" s="361"/>
      <c r="O194" s="334"/>
      <c r="P194" s="335"/>
      <c r="Q194" s="336"/>
      <c r="R194" s="336"/>
      <c r="S194" s="337"/>
      <c r="T194" s="337"/>
      <c r="U194" s="337"/>
      <c r="V194" s="337"/>
      <c r="W194" s="338"/>
      <c r="X194" s="339"/>
      <c r="Y194" s="339"/>
      <c r="Z194" s="362"/>
      <c r="AA194" s="327"/>
    </row>
    <row r="195" spans="2:27" hidden="1" x14ac:dyDescent="0.3">
      <c r="B195" s="355"/>
      <c r="C195" s="356"/>
      <c r="D195" s="357"/>
      <c r="E195" s="357"/>
      <c r="F195" s="358"/>
      <c r="G195" s="328"/>
      <c r="H195" s="329"/>
      <c r="I195" s="359"/>
      <c r="J195" s="331"/>
      <c r="K195" s="332"/>
      <c r="L195" s="333"/>
      <c r="M195" s="360"/>
      <c r="N195" s="361"/>
      <c r="O195" s="334"/>
      <c r="P195" s="335"/>
      <c r="Q195" s="336"/>
      <c r="R195" s="336"/>
      <c r="S195" s="337"/>
      <c r="T195" s="337"/>
      <c r="U195" s="337"/>
      <c r="V195" s="337"/>
      <c r="W195" s="338"/>
      <c r="X195" s="339"/>
      <c r="Y195" s="339"/>
      <c r="Z195" s="362"/>
      <c r="AA195" s="327"/>
    </row>
    <row r="196" spans="2:27" hidden="1" x14ac:dyDescent="0.3">
      <c r="B196" s="355"/>
      <c r="C196" s="356"/>
      <c r="D196" s="357"/>
      <c r="E196" s="357"/>
      <c r="F196" s="358"/>
      <c r="G196" s="328"/>
      <c r="H196" s="329"/>
      <c r="I196" s="359"/>
      <c r="J196" s="331"/>
      <c r="K196" s="332"/>
      <c r="L196" s="333"/>
      <c r="M196" s="360"/>
      <c r="N196" s="361"/>
      <c r="O196" s="334"/>
      <c r="P196" s="335"/>
      <c r="Q196" s="336"/>
      <c r="R196" s="336"/>
      <c r="S196" s="337"/>
      <c r="T196" s="337"/>
      <c r="U196" s="337"/>
      <c r="V196" s="337"/>
      <c r="W196" s="338"/>
      <c r="X196" s="339"/>
      <c r="Y196" s="339"/>
      <c r="Z196" s="362"/>
      <c r="AA196" s="327"/>
    </row>
    <row r="197" spans="2:27" hidden="1" x14ac:dyDescent="0.3">
      <c r="B197" s="355"/>
      <c r="C197" s="356"/>
      <c r="D197" s="357"/>
      <c r="E197" s="357"/>
      <c r="F197" s="358"/>
      <c r="G197" s="328"/>
      <c r="H197" s="329"/>
      <c r="I197" s="359"/>
      <c r="J197" s="331"/>
      <c r="K197" s="332"/>
      <c r="L197" s="333"/>
      <c r="M197" s="360"/>
      <c r="N197" s="361"/>
      <c r="O197" s="334"/>
      <c r="P197" s="335"/>
      <c r="Q197" s="336"/>
      <c r="R197" s="336"/>
      <c r="S197" s="337"/>
      <c r="T197" s="337"/>
      <c r="U197" s="337"/>
      <c r="V197" s="337"/>
      <c r="W197" s="338"/>
      <c r="X197" s="339"/>
      <c r="Y197" s="339"/>
      <c r="Z197" s="362"/>
      <c r="AA197" s="327"/>
    </row>
    <row r="198" spans="2:27" hidden="1" x14ac:dyDescent="0.3">
      <c r="B198" s="355"/>
      <c r="C198" s="356"/>
      <c r="D198" s="357"/>
      <c r="E198" s="357"/>
      <c r="F198" s="358"/>
      <c r="G198" s="328"/>
      <c r="H198" s="329"/>
      <c r="I198" s="359"/>
      <c r="J198" s="331"/>
      <c r="K198" s="332"/>
      <c r="L198" s="333"/>
      <c r="M198" s="360"/>
      <c r="N198" s="361"/>
      <c r="O198" s="334"/>
      <c r="P198" s="335"/>
      <c r="Q198" s="336"/>
      <c r="R198" s="336"/>
      <c r="S198" s="337"/>
      <c r="T198" s="337"/>
      <c r="U198" s="337"/>
      <c r="V198" s="337"/>
      <c r="W198" s="338"/>
      <c r="X198" s="339"/>
      <c r="Y198" s="339"/>
      <c r="Z198" s="362"/>
      <c r="AA198" s="327"/>
    </row>
    <row r="199" spans="2:27" hidden="1" x14ac:dyDescent="0.3">
      <c r="B199" s="355"/>
      <c r="C199" s="356"/>
      <c r="D199" s="357"/>
      <c r="E199" s="357"/>
      <c r="F199" s="358"/>
      <c r="G199" s="328"/>
      <c r="H199" s="329"/>
      <c r="I199" s="359"/>
      <c r="J199" s="331"/>
      <c r="K199" s="332"/>
      <c r="L199" s="333"/>
      <c r="M199" s="360"/>
      <c r="N199" s="361"/>
      <c r="O199" s="334"/>
      <c r="P199" s="335"/>
      <c r="Q199" s="336"/>
      <c r="R199" s="336"/>
      <c r="S199" s="337"/>
      <c r="T199" s="337"/>
      <c r="U199" s="337"/>
      <c r="V199" s="337"/>
      <c r="W199" s="338"/>
      <c r="X199" s="339"/>
      <c r="Y199" s="339"/>
      <c r="Z199" s="362"/>
      <c r="AA199" s="327"/>
    </row>
    <row r="200" spans="2:27" hidden="1" x14ac:dyDescent="0.3">
      <c r="B200" s="355"/>
      <c r="C200" s="356"/>
      <c r="D200" s="357"/>
      <c r="E200" s="357"/>
      <c r="F200" s="358"/>
      <c r="G200" s="328"/>
      <c r="H200" s="329"/>
      <c r="I200" s="359"/>
      <c r="J200" s="331"/>
      <c r="K200" s="332"/>
      <c r="L200" s="333"/>
      <c r="M200" s="360"/>
      <c r="N200" s="361"/>
      <c r="O200" s="334"/>
      <c r="P200" s="335"/>
      <c r="Q200" s="336"/>
      <c r="R200" s="336"/>
      <c r="S200" s="337"/>
      <c r="T200" s="337"/>
      <c r="U200" s="337"/>
      <c r="V200" s="337"/>
      <c r="W200" s="338"/>
      <c r="X200" s="339"/>
      <c r="Y200" s="339"/>
      <c r="Z200" s="362"/>
      <c r="AA200" s="327"/>
    </row>
    <row r="201" spans="2:27" hidden="1" x14ac:dyDescent="0.3">
      <c r="B201" s="355"/>
      <c r="C201" s="356"/>
      <c r="D201" s="357"/>
      <c r="E201" s="357"/>
      <c r="F201" s="358"/>
      <c r="G201" s="328"/>
      <c r="H201" s="329"/>
      <c r="I201" s="359"/>
      <c r="J201" s="331"/>
      <c r="K201" s="332"/>
      <c r="L201" s="333"/>
      <c r="M201" s="360"/>
      <c r="N201" s="361"/>
      <c r="O201" s="334"/>
      <c r="P201" s="335"/>
      <c r="Q201" s="336"/>
      <c r="R201" s="336"/>
      <c r="S201" s="337"/>
      <c r="T201" s="337"/>
      <c r="U201" s="337"/>
      <c r="V201" s="337"/>
      <c r="W201" s="338"/>
      <c r="X201" s="339"/>
      <c r="Y201" s="339"/>
      <c r="Z201" s="362"/>
      <c r="AA201" s="327"/>
    </row>
    <row r="202" spans="2:27" hidden="1" x14ac:dyDescent="0.3">
      <c r="B202" s="355"/>
      <c r="C202" s="356"/>
      <c r="D202" s="357"/>
      <c r="E202" s="357"/>
      <c r="F202" s="358"/>
      <c r="G202" s="328"/>
      <c r="H202" s="329"/>
      <c r="I202" s="359"/>
      <c r="J202" s="331"/>
      <c r="K202" s="332"/>
      <c r="L202" s="333"/>
      <c r="M202" s="360"/>
      <c r="N202" s="361"/>
      <c r="O202" s="334"/>
      <c r="P202" s="335"/>
      <c r="Q202" s="336"/>
      <c r="R202" s="336"/>
      <c r="S202" s="337"/>
      <c r="T202" s="337"/>
      <c r="U202" s="337"/>
      <c r="V202" s="337"/>
      <c r="W202" s="338"/>
      <c r="X202" s="339"/>
      <c r="Y202" s="339"/>
      <c r="Z202" s="362"/>
      <c r="AA202" s="327"/>
    </row>
    <row r="203" spans="2:27" hidden="1" x14ac:dyDescent="0.3">
      <c r="B203" s="355"/>
      <c r="C203" s="356"/>
      <c r="D203" s="357"/>
      <c r="E203" s="357"/>
      <c r="F203" s="358"/>
      <c r="G203" s="328"/>
      <c r="H203" s="329"/>
      <c r="I203" s="359"/>
      <c r="J203" s="331"/>
      <c r="K203" s="332"/>
      <c r="L203" s="333"/>
      <c r="M203" s="360"/>
      <c r="N203" s="361"/>
      <c r="O203" s="334"/>
      <c r="P203" s="335"/>
      <c r="Q203" s="336"/>
      <c r="R203" s="336"/>
      <c r="S203" s="337"/>
      <c r="T203" s="337"/>
      <c r="U203" s="337"/>
      <c r="V203" s="337"/>
      <c r="W203" s="338"/>
      <c r="X203" s="339"/>
      <c r="Y203" s="339"/>
      <c r="Z203" s="362">
        <f>Tabla17386911121314161732[[#This Row],[SUB-TOTAL]]+Tabla17386911121314161732[[#This Row],[IMPUESTOS]]-Tabla17386911121314161732[[#This Row],[5%]]-Tabla17386911121314161732[[#This Row],[10%]]-Tabla17386911121314161732[[#This Row],[30%]]-Tabla17386911121314161732[[#This Row],[100%]]-Tabla17386911121314161732[[#This Row],[MONTO PAGADO]]</f>
        <v>0</v>
      </c>
      <c r="AA203" s="327"/>
    </row>
    <row r="204" spans="2:27" hidden="1" x14ac:dyDescent="0.3">
      <c r="B204" s="311"/>
      <c r="C204" s="312"/>
      <c r="D204" s="313"/>
      <c r="E204" s="313"/>
      <c r="F204" s="314"/>
      <c r="G204" s="315"/>
      <c r="H204" s="316"/>
      <c r="I204" s="315"/>
      <c r="J204" s="317"/>
      <c r="K204" s="318"/>
      <c r="L204" s="319"/>
      <c r="M204" s="320"/>
      <c r="N204" s="321"/>
      <c r="O204" s="322"/>
      <c r="P204" s="323"/>
      <c r="Q204" s="314"/>
      <c r="R204" s="314"/>
      <c r="S204" s="324"/>
      <c r="T204" s="324"/>
      <c r="U204" s="324"/>
      <c r="V204" s="324"/>
      <c r="W204" s="325"/>
      <c r="X204" s="326"/>
      <c r="Y204" s="326"/>
      <c r="Z204" s="326"/>
      <c r="AA204" s="327"/>
    </row>
    <row r="205" spans="2:27" hidden="1" x14ac:dyDescent="0.3">
      <c r="B205" s="311"/>
      <c r="C205" s="312"/>
      <c r="D205" s="313"/>
      <c r="E205" s="313"/>
      <c r="F205" s="314"/>
      <c r="G205" s="315"/>
      <c r="H205" s="316"/>
      <c r="I205" s="315"/>
      <c r="J205" s="317"/>
      <c r="K205" s="318"/>
      <c r="L205" s="319"/>
      <c r="M205" s="320"/>
      <c r="N205" s="321"/>
      <c r="O205" s="322"/>
      <c r="P205" s="323"/>
      <c r="Q205" s="314"/>
      <c r="R205" s="314"/>
      <c r="S205" s="324"/>
      <c r="T205" s="324"/>
      <c r="U205" s="324"/>
      <c r="V205" s="324"/>
      <c r="W205" s="325"/>
      <c r="X205" s="326"/>
      <c r="Y205" s="326"/>
      <c r="Z205" s="326"/>
      <c r="AA205" s="327"/>
    </row>
    <row r="206" spans="2:27" hidden="1" x14ac:dyDescent="0.3">
      <c r="B206" s="311"/>
      <c r="C206" s="312"/>
      <c r="D206" s="313"/>
      <c r="E206" s="313"/>
      <c r="F206" s="314"/>
      <c r="G206" s="315"/>
      <c r="H206" s="316"/>
      <c r="I206" s="315"/>
      <c r="J206" s="317"/>
      <c r="K206" s="318"/>
      <c r="L206" s="319"/>
      <c r="M206" s="320"/>
      <c r="N206" s="321"/>
      <c r="O206" s="322"/>
      <c r="P206" s="323"/>
      <c r="Q206" s="314"/>
      <c r="R206" s="314"/>
      <c r="S206" s="324"/>
      <c r="T206" s="324"/>
      <c r="U206" s="324"/>
      <c r="V206" s="324"/>
      <c r="W206" s="325"/>
      <c r="X206" s="326"/>
      <c r="Y206" s="326"/>
      <c r="Z206" s="326"/>
      <c r="AA206" s="327"/>
    </row>
    <row r="207" spans="2:27" hidden="1" x14ac:dyDescent="0.3">
      <c r="B207" s="311"/>
      <c r="C207" s="312"/>
      <c r="D207" s="313"/>
      <c r="E207" s="313"/>
      <c r="F207" s="314"/>
      <c r="G207" s="315"/>
      <c r="H207" s="316"/>
      <c r="I207" s="315"/>
      <c r="J207" s="317"/>
      <c r="K207" s="318"/>
      <c r="L207" s="319"/>
      <c r="M207" s="320"/>
      <c r="N207" s="321"/>
      <c r="O207" s="322"/>
      <c r="P207" s="323"/>
      <c r="Q207" s="314"/>
      <c r="R207" s="314"/>
      <c r="S207" s="324"/>
      <c r="T207" s="324"/>
      <c r="U207" s="324"/>
      <c r="V207" s="324"/>
      <c r="W207" s="325"/>
      <c r="X207" s="326"/>
      <c r="Y207" s="326"/>
      <c r="Z207" s="326"/>
      <c r="AA207" s="327"/>
    </row>
    <row r="208" spans="2:27" hidden="1" x14ac:dyDescent="0.3">
      <c r="B208" s="311"/>
      <c r="C208" s="312"/>
      <c r="D208" s="313"/>
      <c r="E208" s="313"/>
      <c r="F208" s="314"/>
      <c r="G208" s="315"/>
      <c r="H208" s="316"/>
      <c r="I208" s="315"/>
      <c r="J208" s="317"/>
      <c r="K208" s="318"/>
      <c r="L208" s="319"/>
      <c r="M208" s="320"/>
      <c r="N208" s="321"/>
      <c r="O208" s="322"/>
      <c r="P208" s="323"/>
      <c r="Q208" s="314"/>
      <c r="R208" s="314"/>
      <c r="S208" s="324"/>
      <c r="T208" s="324"/>
      <c r="U208" s="324"/>
      <c r="V208" s="324"/>
      <c r="W208" s="325"/>
      <c r="X208" s="326"/>
      <c r="Y208" s="326"/>
      <c r="Z208" s="326"/>
      <c r="AA208" s="327"/>
    </row>
    <row r="209" spans="2:27" hidden="1" x14ac:dyDescent="0.3">
      <c r="B209" s="311"/>
      <c r="C209" s="312"/>
      <c r="D209" s="313"/>
      <c r="E209" s="313"/>
      <c r="F209" s="314"/>
      <c r="G209" s="315"/>
      <c r="H209" s="316"/>
      <c r="I209" s="315"/>
      <c r="J209" s="317"/>
      <c r="K209" s="318"/>
      <c r="L209" s="319"/>
      <c r="M209" s="320"/>
      <c r="N209" s="321"/>
      <c r="O209" s="322"/>
      <c r="P209" s="323"/>
      <c r="Q209" s="314"/>
      <c r="R209" s="314"/>
      <c r="S209" s="324"/>
      <c r="T209" s="324"/>
      <c r="U209" s="324"/>
      <c r="V209" s="324"/>
      <c r="W209" s="325"/>
      <c r="X209" s="326"/>
      <c r="Y209" s="326"/>
      <c r="Z209" s="326"/>
      <c r="AA209" s="327"/>
    </row>
    <row r="210" spans="2:27" hidden="1" x14ac:dyDescent="0.3">
      <c r="B210" s="311"/>
      <c r="C210" s="312"/>
      <c r="D210" s="313"/>
      <c r="E210" s="313"/>
      <c r="F210" s="314"/>
      <c r="G210" s="315"/>
      <c r="H210" s="316"/>
      <c r="I210" s="315"/>
      <c r="J210" s="317"/>
      <c r="K210" s="318"/>
      <c r="L210" s="319"/>
      <c r="M210" s="320"/>
      <c r="N210" s="321"/>
      <c r="O210" s="322"/>
      <c r="P210" s="323"/>
      <c r="Q210" s="314"/>
      <c r="R210" s="314"/>
      <c r="S210" s="324"/>
      <c r="T210" s="324"/>
      <c r="U210" s="324"/>
      <c r="V210" s="324"/>
      <c r="W210" s="325"/>
      <c r="X210" s="326"/>
      <c r="Y210" s="326"/>
      <c r="Z210" s="326"/>
      <c r="AA210" s="327"/>
    </row>
    <row r="211" spans="2:27" hidden="1" x14ac:dyDescent="0.3">
      <c r="B211" s="311"/>
      <c r="C211" s="312"/>
      <c r="D211" s="313"/>
      <c r="E211" s="313"/>
      <c r="F211" s="314"/>
      <c r="G211" s="315"/>
      <c r="H211" s="316"/>
      <c r="I211" s="315"/>
      <c r="J211" s="317"/>
      <c r="K211" s="318"/>
      <c r="L211" s="319"/>
      <c r="M211" s="320"/>
      <c r="N211" s="321"/>
      <c r="O211" s="322"/>
      <c r="P211" s="323"/>
      <c r="Q211" s="314"/>
      <c r="R211" s="314"/>
      <c r="S211" s="324"/>
      <c r="T211" s="324"/>
      <c r="U211" s="324"/>
      <c r="V211" s="324"/>
      <c r="W211" s="325"/>
      <c r="X211" s="326"/>
      <c r="Y211" s="326"/>
      <c r="Z211" s="326"/>
      <c r="AA211" s="327"/>
    </row>
    <row r="212" spans="2:27" hidden="1" x14ac:dyDescent="0.3">
      <c r="B212" s="311"/>
      <c r="C212" s="312"/>
      <c r="D212" s="313"/>
      <c r="E212" s="313"/>
      <c r="F212" s="314"/>
      <c r="G212" s="315"/>
      <c r="H212" s="316"/>
      <c r="I212" s="315"/>
      <c r="J212" s="317"/>
      <c r="K212" s="318"/>
      <c r="L212" s="319"/>
      <c r="M212" s="320"/>
      <c r="N212" s="321"/>
      <c r="O212" s="322"/>
      <c r="P212" s="323"/>
      <c r="Q212" s="314"/>
      <c r="R212" s="314"/>
      <c r="S212" s="324"/>
      <c r="T212" s="324"/>
      <c r="U212" s="324"/>
      <c r="V212" s="324"/>
      <c r="W212" s="325"/>
      <c r="X212" s="326"/>
      <c r="Y212" s="326"/>
      <c r="Z212" s="326"/>
      <c r="AA212" s="327"/>
    </row>
    <row r="213" spans="2:27" hidden="1" x14ac:dyDescent="0.3">
      <c r="B213" s="311"/>
      <c r="C213" s="312"/>
      <c r="D213" s="313"/>
      <c r="E213" s="313"/>
      <c r="F213" s="314"/>
      <c r="G213" s="315"/>
      <c r="H213" s="316"/>
      <c r="I213" s="315"/>
      <c r="J213" s="317"/>
      <c r="K213" s="318"/>
      <c r="L213" s="319"/>
      <c r="M213" s="320"/>
      <c r="N213" s="321"/>
      <c r="O213" s="322"/>
      <c r="P213" s="323"/>
      <c r="Q213" s="314"/>
      <c r="R213" s="314"/>
      <c r="S213" s="324"/>
      <c r="T213" s="324"/>
      <c r="U213" s="324"/>
      <c r="V213" s="324"/>
      <c r="W213" s="325"/>
      <c r="X213" s="326"/>
      <c r="Y213" s="326"/>
      <c r="Z213" s="326"/>
      <c r="AA213" s="327"/>
    </row>
    <row r="214" spans="2:27" hidden="1" x14ac:dyDescent="0.3">
      <c r="B214" s="311"/>
      <c r="C214" s="312"/>
      <c r="D214" s="313"/>
      <c r="E214" s="313"/>
      <c r="F214" s="314"/>
      <c r="G214" s="315"/>
      <c r="H214" s="316"/>
      <c r="I214" s="315"/>
      <c r="J214" s="317"/>
      <c r="K214" s="318"/>
      <c r="L214" s="319"/>
      <c r="M214" s="320"/>
      <c r="N214" s="321"/>
      <c r="O214" s="322"/>
      <c r="P214" s="323"/>
      <c r="Q214" s="314"/>
      <c r="R214" s="314"/>
      <c r="S214" s="324"/>
      <c r="T214" s="324"/>
      <c r="U214" s="324"/>
      <c r="V214" s="324"/>
      <c r="W214" s="325"/>
      <c r="X214" s="326"/>
      <c r="Y214" s="326"/>
      <c r="Z214" s="326"/>
      <c r="AA214" s="327"/>
    </row>
    <row r="215" spans="2:27" hidden="1" x14ac:dyDescent="0.3">
      <c r="B215" s="342"/>
      <c r="C215" s="312"/>
      <c r="D215" s="343"/>
      <c r="E215" s="313"/>
      <c r="F215" s="314"/>
      <c r="G215" s="315"/>
      <c r="H215" s="316"/>
      <c r="I215" s="315"/>
      <c r="J215" s="317"/>
      <c r="K215" s="318"/>
      <c r="L215" s="319"/>
      <c r="M215" s="320"/>
      <c r="N215" s="321"/>
      <c r="O215" s="322"/>
      <c r="P215" s="323"/>
      <c r="Q215" s="314"/>
      <c r="R215" s="314"/>
      <c r="S215" s="324"/>
      <c r="T215" s="324"/>
      <c r="U215" s="324"/>
      <c r="V215" s="324"/>
      <c r="W215" s="325"/>
      <c r="X215" s="326"/>
      <c r="Y215" s="326"/>
      <c r="Z215" s="326"/>
      <c r="AA215" s="327"/>
    </row>
    <row r="216" spans="2:27" hidden="1" x14ac:dyDescent="0.3">
      <c r="B216" s="311"/>
      <c r="C216" s="341"/>
      <c r="D216" s="313"/>
      <c r="E216" s="313"/>
      <c r="F216" s="314"/>
      <c r="G216" s="315"/>
      <c r="H216" s="316"/>
      <c r="I216" s="315"/>
      <c r="J216" s="317"/>
      <c r="K216" s="318"/>
      <c r="L216" s="319"/>
      <c r="M216" s="320"/>
      <c r="N216" s="321"/>
      <c r="O216" s="322"/>
      <c r="P216" s="323"/>
      <c r="Q216" s="314"/>
      <c r="R216" s="314"/>
      <c r="S216" s="324"/>
      <c r="T216" s="324"/>
      <c r="U216" s="324"/>
      <c r="V216" s="324"/>
      <c r="W216" s="325"/>
      <c r="X216" s="326"/>
      <c r="Y216" s="326"/>
      <c r="Z216" s="326"/>
      <c r="AA216" s="327"/>
    </row>
    <row r="217" spans="2:27" hidden="1" x14ac:dyDescent="0.3">
      <c r="B217" s="311"/>
      <c r="C217" s="312"/>
      <c r="D217" s="313"/>
      <c r="E217" s="313"/>
      <c r="F217" s="314"/>
      <c r="G217" s="363"/>
      <c r="H217" s="364"/>
      <c r="I217" s="315"/>
      <c r="J217" s="365"/>
      <c r="K217" s="366"/>
      <c r="L217" s="367"/>
      <c r="M217" s="368"/>
      <c r="N217" s="369"/>
      <c r="O217" s="370"/>
      <c r="P217" s="371"/>
      <c r="Q217" s="372"/>
      <c r="R217" s="372"/>
      <c r="S217" s="373"/>
      <c r="T217" s="373"/>
      <c r="U217" s="373"/>
      <c r="V217" s="373"/>
      <c r="W217" s="374"/>
      <c r="X217" s="375"/>
      <c r="Y217" s="375"/>
      <c r="Z217" s="326"/>
      <c r="AA217" s="327"/>
    </row>
    <row r="218" spans="2:27" hidden="1" x14ac:dyDescent="0.3">
      <c r="B218" s="342"/>
      <c r="C218" s="312"/>
      <c r="D218" s="313"/>
      <c r="E218" s="313"/>
      <c r="F218" s="314"/>
      <c r="G218" s="315"/>
      <c r="H218" s="316"/>
      <c r="I218" s="315"/>
      <c r="J218" s="317"/>
      <c r="K218" s="318"/>
      <c r="L218" s="319"/>
      <c r="M218" s="320"/>
      <c r="N218" s="321"/>
      <c r="O218" s="322"/>
      <c r="P218" s="323"/>
      <c r="Q218" s="314"/>
      <c r="R218" s="314"/>
      <c r="S218" s="324"/>
      <c r="T218" s="324"/>
      <c r="U218" s="324"/>
      <c r="V218" s="324"/>
      <c r="W218" s="325"/>
      <c r="X218" s="326"/>
      <c r="Y218" s="326"/>
      <c r="Z218" s="326"/>
      <c r="AA218" s="327"/>
    </row>
    <row r="219" spans="2:27" hidden="1" x14ac:dyDescent="0.3">
      <c r="B219" s="342"/>
      <c r="C219" s="312"/>
      <c r="D219" s="313"/>
      <c r="E219" s="313"/>
      <c r="F219" s="314"/>
      <c r="G219" s="315"/>
      <c r="H219" s="316"/>
      <c r="I219" s="315"/>
      <c r="J219" s="317"/>
      <c r="K219" s="318"/>
      <c r="L219" s="319"/>
      <c r="M219" s="320"/>
      <c r="N219" s="321"/>
      <c r="O219" s="322"/>
      <c r="P219" s="323"/>
      <c r="Q219" s="314"/>
      <c r="R219" s="314"/>
      <c r="S219" s="324"/>
      <c r="T219" s="324"/>
      <c r="U219" s="324"/>
      <c r="V219" s="324"/>
      <c r="W219" s="325"/>
      <c r="X219" s="326"/>
      <c r="Y219" s="326"/>
      <c r="Z219" s="326"/>
      <c r="AA219" s="327"/>
    </row>
    <row r="220" spans="2:27" hidden="1" x14ac:dyDescent="0.3">
      <c r="B220" s="311"/>
      <c r="C220" s="312"/>
      <c r="D220" s="313"/>
      <c r="E220" s="313"/>
      <c r="F220" s="314"/>
      <c r="G220" s="315"/>
      <c r="H220" s="316"/>
      <c r="I220" s="315"/>
      <c r="J220" s="317"/>
      <c r="K220" s="318"/>
      <c r="L220" s="319"/>
      <c r="M220" s="320"/>
      <c r="N220" s="321"/>
      <c r="O220" s="322"/>
      <c r="P220" s="323"/>
      <c r="Q220" s="314"/>
      <c r="R220" s="314"/>
      <c r="S220" s="324"/>
      <c r="T220" s="324"/>
      <c r="U220" s="324"/>
      <c r="V220" s="324"/>
      <c r="W220" s="325"/>
      <c r="X220" s="326"/>
      <c r="Y220" s="326"/>
      <c r="Z220" s="326"/>
      <c r="AA220" s="327"/>
    </row>
    <row r="221" spans="2:27" hidden="1" x14ac:dyDescent="0.3">
      <c r="B221" s="311"/>
      <c r="C221" s="312"/>
      <c r="D221" s="313"/>
      <c r="E221" s="313"/>
      <c r="F221" s="314"/>
      <c r="G221" s="315"/>
      <c r="H221" s="316"/>
      <c r="I221" s="315"/>
      <c r="J221" s="317"/>
      <c r="K221" s="318"/>
      <c r="L221" s="319"/>
      <c r="M221" s="320"/>
      <c r="N221" s="321"/>
      <c r="O221" s="322"/>
      <c r="P221" s="323"/>
      <c r="Q221" s="314"/>
      <c r="R221" s="314"/>
      <c r="S221" s="324"/>
      <c r="T221" s="324"/>
      <c r="U221" s="324"/>
      <c r="V221" s="324"/>
      <c r="W221" s="325"/>
      <c r="X221" s="326"/>
      <c r="Y221" s="326"/>
      <c r="Z221" s="326"/>
      <c r="AA221" s="327"/>
    </row>
    <row r="222" spans="2:27" hidden="1" x14ac:dyDescent="0.3">
      <c r="B222" s="311"/>
      <c r="C222" s="312"/>
      <c r="D222" s="313"/>
      <c r="E222" s="313"/>
      <c r="F222" s="314"/>
      <c r="G222" s="315"/>
      <c r="H222" s="316"/>
      <c r="I222" s="315"/>
      <c r="J222" s="317"/>
      <c r="K222" s="318"/>
      <c r="L222" s="319"/>
      <c r="M222" s="320"/>
      <c r="N222" s="321"/>
      <c r="O222" s="322"/>
      <c r="P222" s="323"/>
      <c r="Q222" s="314"/>
      <c r="R222" s="314"/>
      <c r="S222" s="324"/>
      <c r="T222" s="324"/>
      <c r="U222" s="324"/>
      <c r="V222" s="324"/>
      <c r="W222" s="325"/>
      <c r="X222" s="326"/>
      <c r="Y222" s="326"/>
      <c r="Z222" s="326"/>
      <c r="AA222" s="327"/>
    </row>
    <row r="223" spans="2:27" hidden="1" x14ac:dyDescent="0.3">
      <c r="B223" s="311"/>
      <c r="C223" s="312"/>
      <c r="D223" s="313"/>
      <c r="E223" s="313"/>
      <c r="F223" s="314"/>
      <c r="G223" s="315"/>
      <c r="H223" s="316"/>
      <c r="I223" s="315"/>
      <c r="J223" s="317"/>
      <c r="K223" s="318"/>
      <c r="L223" s="319"/>
      <c r="M223" s="320"/>
      <c r="N223" s="321"/>
      <c r="O223" s="322"/>
      <c r="P223" s="323"/>
      <c r="Q223" s="314"/>
      <c r="R223" s="314"/>
      <c r="S223" s="324"/>
      <c r="T223" s="324"/>
      <c r="U223" s="324"/>
      <c r="V223" s="324"/>
      <c r="W223" s="325"/>
      <c r="X223" s="326"/>
      <c r="Y223" s="326"/>
      <c r="Z223" s="326"/>
      <c r="AA223" s="327"/>
    </row>
    <row r="224" spans="2:27" hidden="1" x14ac:dyDescent="0.3">
      <c r="B224" s="311"/>
      <c r="C224" s="376"/>
      <c r="D224" s="313"/>
      <c r="E224" s="313"/>
      <c r="F224" s="314"/>
      <c r="G224" s="315"/>
      <c r="H224" s="316"/>
      <c r="I224" s="315"/>
      <c r="J224" s="317"/>
      <c r="K224" s="318"/>
      <c r="L224" s="319"/>
      <c r="M224" s="320"/>
      <c r="N224" s="321"/>
      <c r="O224" s="322"/>
      <c r="P224" s="323"/>
      <c r="Q224" s="314"/>
      <c r="R224" s="314"/>
      <c r="S224" s="324"/>
      <c r="T224" s="324"/>
      <c r="U224" s="324"/>
      <c r="V224" s="324"/>
      <c r="W224" s="325"/>
      <c r="X224" s="326"/>
      <c r="Y224" s="326"/>
      <c r="Z224" s="326"/>
      <c r="AA224" s="327"/>
    </row>
    <row r="225" spans="2:27" hidden="1" x14ac:dyDescent="0.3">
      <c r="B225" s="311"/>
      <c r="C225" s="312"/>
      <c r="D225" s="313"/>
      <c r="E225" s="313"/>
      <c r="F225" s="314"/>
      <c r="G225" s="315"/>
      <c r="H225" s="316"/>
      <c r="I225" s="315"/>
      <c r="J225" s="317"/>
      <c r="K225" s="318"/>
      <c r="L225" s="319"/>
      <c r="M225" s="320"/>
      <c r="N225" s="321"/>
      <c r="O225" s="322"/>
      <c r="P225" s="323"/>
      <c r="Q225" s="314"/>
      <c r="R225" s="314"/>
      <c r="S225" s="324"/>
      <c r="T225" s="324"/>
      <c r="U225" s="324"/>
      <c r="V225" s="324"/>
      <c r="W225" s="325"/>
      <c r="X225" s="326"/>
      <c r="Y225" s="326"/>
      <c r="Z225" s="326"/>
      <c r="AA225" s="327"/>
    </row>
    <row r="226" spans="2:27" hidden="1" x14ac:dyDescent="0.3">
      <c r="B226" s="311"/>
      <c r="C226" s="312"/>
      <c r="D226" s="313"/>
      <c r="E226" s="313"/>
      <c r="F226" s="314"/>
      <c r="G226" s="315"/>
      <c r="H226" s="316"/>
      <c r="I226" s="315"/>
      <c r="J226" s="317"/>
      <c r="K226" s="318"/>
      <c r="L226" s="319"/>
      <c r="M226" s="320"/>
      <c r="N226" s="321"/>
      <c r="O226" s="322"/>
      <c r="P226" s="323"/>
      <c r="Q226" s="314"/>
      <c r="R226" s="314"/>
      <c r="S226" s="324"/>
      <c r="T226" s="324"/>
      <c r="U226" s="324"/>
      <c r="V226" s="324"/>
      <c r="W226" s="325"/>
      <c r="X226" s="326"/>
      <c r="Y226" s="326"/>
      <c r="Z226" s="326"/>
      <c r="AA226" s="327"/>
    </row>
    <row r="227" spans="2:27" hidden="1" x14ac:dyDescent="0.3">
      <c r="B227" s="311"/>
      <c r="C227" s="312"/>
      <c r="D227" s="313"/>
      <c r="E227" s="313"/>
      <c r="F227" s="314"/>
      <c r="G227" s="315"/>
      <c r="H227" s="316"/>
      <c r="I227" s="315"/>
      <c r="J227" s="317"/>
      <c r="K227" s="318"/>
      <c r="L227" s="319"/>
      <c r="M227" s="320"/>
      <c r="N227" s="321"/>
      <c r="O227" s="322"/>
      <c r="P227" s="323"/>
      <c r="Q227" s="314"/>
      <c r="R227" s="314"/>
      <c r="S227" s="324"/>
      <c r="T227" s="324"/>
      <c r="U227" s="324"/>
      <c r="V227" s="324"/>
      <c r="W227" s="325"/>
      <c r="X227" s="326"/>
      <c r="Y227" s="326"/>
      <c r="Z227" s="326"/>
      <c r="AA227" s="327"/>
    </row>
    <row r="228" spans="2:27" hidden="1" x14ac:dyDescent="0.3">
      <c r="B228" s="342"/>
      <c r="C228" s="312"/>
      <c r="D228" s="313"/>
      <c r="E228" s="313"/>
      <c r="F228" s="314"/>
      <c r="G228" s="315"/>
      <c r="H228" s="316"/>
      <c r="I228" s="315"/>
      <c r="J228" s="317"/>
      <c r="K228" s="318"/>
      <c r="L228" s="319"/>
      <c r="M228" s="320"/>
      <c r="N228" s="321"/>
      <c r="O228" s="322"/>
      <c r="P228" s="323"/>
      <c r="Q228" s="314"/>
      <c r="R228" s="314"/>
      <c r="S228" s="324"/>
      <c r="T228" s="324"/>
      <c r="U228" s="324"/>
      <c r="V228" s="324"/>
      <c r="W228" s="325"/>
      <c r="X228" s="326"/>
      <c r="Y228" s="326"/>
      <c r="Z228" s="326"/>
      <c r="AA228" s="327"/>
    </row>
    <row r="229" spans="2:27" hidden="1" x14ac:dyDescent="0.3">
      <c r="B229" s="311"/>
      <c r="C229" s="312"/>
      <c r="D229" s="313"/>
      <c r="E229" s="313"/>
      <c r="F229" s="314"/>
      <c r="G229" s="315"/>
      <c r="H229" s="316"/>
      <c r="I229" s="315"/>
      <c r="J229" s="317"/>
      <c r="K229" s="318"/>
      <c r="L229" s="319"/>
      <c r="M229" s="320"/>
      <c r="N229" s="321"/>
      <c r="O229" s="322"/>
      <c r="P229" s="323"/>
      <c r="Q229" s="314"/>
      <c r="R229" s="314"/>
      <c r="S229" s="324"/>
      <c r="T229" s="324"/>
      <c r="U229" s="324"/>
      <c r="V229" s="324"/>
      <c r="W229" s="325"/>
      <c r="X229" s="326"/>
      <c r="Y229" s="326"/>
      <c r="Z229" s="326"/>
      <c r="AA229" s="327"/>
    </row>
    <row r="230" spans="2:27" hidden="1" x14ac:dyDescent="0.3">
      <c r="B230" s="311"/>
      <c r="C230" s="312"/>
      <c r="D230" s="313"/>
      <c r="E230" s="313"/>
      <c r="F230" s="314"/>
      <c r="G230" s="315"/>
      <c r="H230" s="316"/>
      <c r="I230" s="315"/>
      <c r="J230" s="317"/>
      <c r="K230" s="318"/>
      <c r="L230" s="319"/>
      <c r="M230" s="320"/>
      <c r="N230" s="321"/>
      <c r="O230" s="322"/>
      <c r="P230" s="323"/>
      <c r="Q230" s="314"/>
      <c r="R230" s="314"/>
      <c r="S230" s="324"/>
      <c r="T230" s="324"/>
      <c r="U230" s="324"/>
      <c r="V230" s="324"/>
      <c r="W230" s="325"/>
      <c r="X230" s="326"/>
      <c r="Y230" s="326"/>
      <c r="Z230" s="326"/>
      <c r="AA230" s="327"/>
    </row>
    <row r="231" spans="2:27" hidden="1" x14ac:dyDescent="0.3">
      <c r="B231" s="311"/>
      <c r="C231" s="312"/>
      <c r="D231" s="313"/>
      <c r="E231" s="313"/>
      <c r="F231" s="314"/>
      <c r="G231" s="315"/>
      <c r="H231" s="316"/>
      <c r="I231" s="315"/>
      <c r="J231" s="317"/>
      <c r="K231" s="318"/>
      <c r="L231" s="319"/>
      <c r="M231" s="320"/>
      <c r="N231" s="321"/>
      <c r="O231" s="322"/>
      <c r="P231" s="323"/>
      <c r="Q231" s="314"/>
      <c r="R231" s="314"/>
      <c r="S231" s="324"/>
      <c r="T231" s="324"/>
      <c r="U231" s="324"/>
      <c r="V231" s="324"/>
      <c r="W231" s="325"/>
      <c r="X231" s="326"/>
      <c r="Y231" s="326"/>
      <c r="Z231" s="326"/>
      <c r="AA231" s="327"/>
    </row>
    <row r="232" spans="2:27" hidden="1" x14ac:dyDescent="0.3">
      <c r="B232" s="311"/>
      <c r="C232" s="312"/>
      <c r="D232" s="313"/>
      <c r="E232" s="313"/>
      <c r="F232" s="314"/>
      <c r="G232" s="315"/>
      <c r="H232" s="316"/>
      <c r="I232" s="315"/>
      <c r="J232" s="317"/>
      <c r="K232" s="318"/>
      <c r="L232" s="319"/>
      <c r="M232" s="320"/>
      <c r="N232" s="321"/>
      <c r="O232" s="322"/>
      <c r="P232" s="323"/>
      <c r="Q232" s="314"/>
      <c r="R232" s="314"/>
      <c r="S232" s="324"/>
      <c r="T232" s="324"/>
      <c r="U232" s="324"/>
      <c r="V232" s="324"/>
      <c r="W232" s="325"/>
      <c r="X232" s="326"/>
      <c r="Y232" s="326"/>
      <c r="Z232" s="326"/>
      <c r="AA232" s="327"/>
    </row>
    <row r="233" spans="2:27" hidden="1" x14ac:dyDescent="0.3">
      <c r="B233" s="311"/>
      <c r="C233" s="312"/>
      <c r="D233" s="313"/>
      <c r="E233" s="313"/>
      <c r="F233" s="314"/>
      <c r="G233" s="315"/>
      <c r="H233" s="316"/>
      <c r="I233" s="315"/>
      <c r="J233" s="317"/>
      <c r="K233" s="318"/>
      <c r="L233" s="319"/>
      <c r="M233" s="320"/>
      <c r="N233" s="321"/>
      <c r="O233" s="322"/>
      <c r="P233" s="323"/>
      <c r="Q233" s="313"/>
      <c r="R233" s="314"/>
      <c r="S233" s="324"/>
      <c r="T233" s="324"/>
      <c r="U233" s="324"/>
      <c r="V233" s="324"/>
      <c r="W233" s="325"/>
      <c r="X233" s="326"/>
      <c r="Y233" s="326"/>
      <c r="Z233" s="326"/>
      <c r="AA233" s="327"/>
    </row>
    <row r="234" spans="2:27" hidden="1" x14ac:dyDescent="0.3">
      <c r="B234" s="311"/>
      <c r="C234" s="312"/>
      <c r="D234" s="313"/>
      <c r="E234" s="313"/>
      <c r="F234" s="314"/>
      <c r="G234" s="315"/>
      <c r="H234" s="316"/>
      <c r="I234" s="315"/>
      <c r="J234" s="317"/>
      <c r="K234" s="318"/>
      <c r="L234" s="319"/>
      <c r="M234" s="320"/>
      <c r="N234" s="321"/>
      <c r="O234" s="322"/>
      <c r="P234" s="323"/>
      <c r="Q234" s="313"/>
      <c r="R234" s="314"/>
      <c r="S234" s="324"/>
      <c r="T234" s="324"/>
      <c r="U234" s="324"/>
      <c r="V234" s="324"/>
      <c r="W234" s="325"/>
      <c r="X234" s="326"/>
      <c r="Y234" s="326"/>
      <c r="Z234" s="326"/>
      <c r="AA234" s="327"/>
    </row>
    <row r="235" spans="2:27" hidden="1" x14ac:dyDescent="0.3">
      <c r="B235" s="311"/>
      <c r="C235" s="341"/>
      <c r="D235" s="313"/>
      <c r="E235" s="313"/>
      <c r="F235" s="314"/>
      <c r="G235" s="315"/>
      <c r="H235" s="316"/>
      <c r="I235" s="315"/>
      <c r="J235" s="317"/>
      <c r="K235" s="318"/>
      <c r="L235" s="319"/>
      <c r="M235" s="320"/>
      <c r="N235" s="321"/>
      <c r="O235" s="322"/>
      <c r="P235" s="323"/>
      <c r="Q235" s="314"/>
      <c r="R235" s="314"/>
      <c r="S235" s="324"/>
      <c r="T235" s="324"/>
      <c r="U235" s="324"/>
      <c r="V235" s="324"/>
      <c r="W235" s="325"/>
      <c r="X235" s="326"/>
      <c r="Y235" s="326"/>
      <c r="Z235" s="326"/>
      <c r="AA235" s="327"/>
    </row>
    <row r="236" spans="2:27" hidden="1" x14ac:dyDescent="0.3">
      <c r="B236" s="311"/>
      <c r="C236" s="341"/>
      <c r="D236" s="313"/>
      <c r="E236" s="313"/>
      <c r="F236" s="314"/>
      <c r="G236" s="315"/>
      <c r="H236" s="316"/>
      <c r="I236" s="315"/>
      <c r="J236" s="317"/>
      <c r="K236" s="318"/>
      <c r="L236" s="319"/>
      <c r="M236" s="320"/>
      <c r="N236" s="321"/>
      <c r="O236" s="322"/>
      <c r="P236" s="323"/>
      <c r="Q236" s="314"/>
      <c r="R236" s="314"/>
      <c r="S236" s="324"/>
      <c r="T236" s="324"/>
      <c r="U236" s="324"/>
      <c r="V236" s="324"/>
      <c r="W236" s="325"/>
      <c r="X236" s="326"/>
      <c r="Y236" s="326"/>
      <c r="Z236" s="326"/>
      <c r="AA236" s="327"/>
    </row>
    <row r="237" spans="2:27" hidden="1" x14ac:dyDescent="0.3">
      <c r="B237" s="342"/>
      <c r="C237" s="377"/>
      <c r="D237" s="343"/>
      <c r="E237" s="343"/>
      <c r="F237" s="314"/>
      <c r="G237" s="315"/>
      <c r="H237" s="378"/>
      <c r="I237" s="315"/>
      <c r="J237" s="318"/>
      <c r="K237" s="318"/>
      <c r="L237" s="319"/>
      <c r="M237" s="320"/>
      <c r="N237" s="351"/>
      <c r="O237" s="379"/>
      <c r="P237" s="380"/>
      <c r="Q237" s="381"/>
      <c r="R237" s="381"/>
      <c r="S237" s="324"/>
      <c r="T237" s="324"/>
      <c r="U237" s="324"/>
      <c r="V237" s="324"/>
      <c r="W237" s="325"/>
      <c r="X237" s="326"/>
      <c r="Y237" s="382"/>
      <c r="Z237" s="326"/>
      <c r="AA237" s="327"/>
    </row>
    <row r="238" spans="2:27" hidden="1" x14ac:dyDescent="0.3">
      <c r="B238" s="342"/>
      <c r="C238" s="312"/>
      <c r="D238" s="313"/>
      <c r="E238" s="313"/>
      <c r="F238" s="314"/>
      <c r="G238" s="315"/>
      <c r="H238" s="316"/>
      <c r="I238" s="315"/>
      <c r="J238" s="317"/>
      <c r="K238" s="318"/>
      <c r="L238" s="319"/>
      <c r="M238" s="320"/>
      <c r="N238" s="321"/>
      <c r="O238" s="322"/>
      <c r="P238" s="323"/>
      <c r="Q238" s="314"/>
      <c r="R238" s="314"/>
      <c r="S238" s="324"/>
      <c r="T238" s="324"/>
      <c r="U238" s="324"/>
      <c r="V238" s="324"/>
      <c r="W238" s="325"/>
      <c r="X238" s="326"/>
      <c r="Y238" s="326"/>
      <c r="Z238" s="326"/>
      <c r="AA238" s="327"/>
    </row>
    <row r="239" spans="2:27" hidden="1" x14ac:dyDescent="0.3">
      <c r="B239" s="311"/>
      <c r="C239" s="312"/>
      <c r="D239" s="313"/>
      <c r="E239" s="313"/>
      <c r="F239" s="314"/>
      <c r="G239" s="315"/>
      <c r="H239" s="316"/>
      <c r="I239" s="315"/>
      <c r="J239" s="317"/>
      <c r="K239" s="318"/>
      <c r="L239" s="319"/>
      <c r="M239" s="320"/>
      <c r="N239" s="321"/>
      <c r="O239" s="322"/>
      <c r="P239" s="323"/>
      <c r="Q239" s="314"/>
      <c r="R239" s="314"/>
      <c r="S239" s="324"/>
      <c r="T239" s="324"/>
      <c r="U239" s="324"/>
      <c r="V239" s="324"/>
      <c r="W239" s="325"/>
      <c r="X239" s="326"/>
      <c r="Y239" s="326"/>
      <c r="Z239" s="326"/>
      <c r="AA239" s="327"/>
    </row>
    <row r="240" spans="2:27" hidden="1" x14ac:dyDescent="0.3">
      <c r="B240" s="311"/>
      <c r="C240" s="312"/>
      <c r="D240" s="313"/>
      <c r="E240" s="313"/>
      <c r="F240" s="314"/>
      <c r="G240" s="315"/>
      <c r="H240" s="316"/>
      <c r="I240" s="315"/>
      <c r="J240" s="317"/>
      <c r="K240" s="318"/>
      <c r="L240" s="319"/>
      <c r="M240" s="320"/>
      <c r="N240" s="321"/>
      <c r="O240" s="322"/>
      <c r="P240" s="323"/>
      <c r="Q240" s="314"/>
      <c r="R240" s="314"/>
      <c r="S240" s="324"/>
      <c r="T240" s="324"/>
      <c r="U240" s="324"/>
      <c r="V240" s="324"/>
      <c r="W240" s="325"/>
      <c r="X240" s="326"/>
      <c r="Y240" s="315"/>
      <c r="Z240" s="326"/>
      <c r="AA240" s="327"/>
    </row>
    <row r="241" spans="2:27" hidden="1" x14ac:dyDescent="0.3">
      <c r="B241" s="311"/>
      <c r="C241" s="312"/>
      <c r="D241" s="313"/>
      <c r="E241" s="313"/>
      <c r="F241" s="314"/>
      <c r="G241" s="315"/>
      <c r="H241" s="316"/>
      <c r="I241" s="315"/>
      <c r="J241" s="317"/>
      <c r="K241" s="318"/>
      <c r="L241" s="319"/>
      <c r="M241" s="320"/>
      <c r="N241" s="321"/>
      <c r="O241" s="322"/>
      <c r="P241" s="323"/>
      <c r="Q241" s="314"/>
      <c r="R241" s="314"/>
      <c r="S241" s="324"/>
      <c r="T241" s="324"/>
      <c r="U241" s="324"/>
      <c r="V241" s="324"/>
      <c r="W241" s="325"/>
      <c r="X241" s="326"/>
      <c r="Y241" s="326"/>
      <c r="Z241" s="326"/>
      <c r="AA241" s="327"/>
    </row>
    <row r="242" spans="2:27" hidden="1" x14ac:dyDescent="0.3">
      <c r="B242" s="342"/>
      <c r="C242" s="344"/>
      <c r="D242" s="313"/>
      <c r="E242" s="313"/>
      <c r="F242" s="314"/>
      <c r="G242" s="315"/>
      <c r="H242" s="316"/>
      <c r="I242" s="315"/>
      <c r="J242" s="317"/>
      <c r="K242" s="318"/>
      <c r="L242" s="319"/>
      <c r="M242" s="320"/>
      <c r="N242" s="321"/>
      <c r="O242" s="322"/>
      <c r="P242" s="323"/>
      <c r="Q242" s="314"/>
      <c r="R242" s="314"/>
      <c r="S242" s="324"/>
      <c r="T242" s="324"/>
      <c r="U242" s="324"/>
      <c r="V242" s="324"/>
      <c r="W242" s="325"/>
      <c r="X242" s="326"/>
      <c r="Y242" s="326"/>
      <c r="Z242" s="326"/>
      <c r="AA242" s="327"/>
    </row>
    <row r="243" spans="2:27" hidden="1" x14ac:dyDescent="0.3">
      <c r="B243" s="311"/>
      <c r="C243" s="312"/>
      <c r="D243" s="313"/>
      <c r="E243" s="313"/>
      <c r="F243" s="314"/>
      <c r="G243" s="315"/>
      <c r="H243" s="316"/>
      <c r="I243" s="315"/>
      <c r="J243" s="317"/>
      <c r="K243" s="318"/>
      <c r="L243" s="319"/>
      <c r="M243" s="320"/>
      <c r="N243" s="321"/>
      <c r="O243" s="322"/>
      <c r="P243" s="323"/>
      <c r="Q243" s="314"/>
      <c r="R243" s="314"/>
      <c r="S243" s="324"/>
      <c r="T243" s="324"/>
      <c r="U243" s="324"/>
      <c r="V243" s="324"/>
      <c r="W243" s="325"/>
      <c r="X243" s="326"/>
      <c r="Y243" s="326"/>
      <c r="Z243" s="326"/>
      <c r="AA243" s="327"/>
    </row>
    <row r="244" spans="2:27" hidden="1" x14ac:dyDescent="0.3">
      <c r="B244" s="342"/>
      <c r="C244" s="312"/>
      <c r="D244" s="313"/>
      <c r="E244" s="313"/>
      <c r="F244" s="314"/>
      <c r="G244" s="315"/>
      <c r="H244" s="316"/>
      <c r="I244" s="315"/>
      <c r="J244" s="317"/>
      <c r="K244" s="318"/>
      <c r="L244" s="319"/>
      <c r="M244" s="320"/>
      <c r="N244" s="321"/>
      <c r="O244" s="322"/>
      <c r="P244" s="323"/>
      <c r="Q244" s="314"/>
      <c r="R244" s="314"/>
      <c r="S244" s="324"/>
      <c r="T244" s="324"/>
      <c r="U244" s="324"/>
      <c r="V244" s="324"/>
      <c r="W244" s="325"/>
      <c r="X244" s="326"/>
      <c r="Y244" s="326"/>
      <c r="Z244" s="326"/>
      <c r="AA244" s="327"/>
    </row>
    <row r="245" spans="2:27" hidden="1" x14ac:dyDescent="0.3">
      <c r="B245" s="311"/>
      <c r="C245" s="312"/>
      <c r="D245" s="313"/>
      <c r="E245" s="313"/>
      <c r="F245" s="314"/>
      <c r="G245" s="315"/>
      <c r="H245" s="316"/>
      <c r="I245" s="315"/>
      <c r="J245" s="317"/>
      <c r="K245" s="318"/>
      <c r="L245" s="319"/>
      <c r="M245" s="320"/>
      <c r="N245" s="321"/>
      <c r="O245" s="322"/>
      <c r="P245" s="323"/>
      <c r="Q245" s="314"/>
      <c r="R245" s="314"/>
      <c r="S245" s="324"/>
      <c r="T245" s="324"/>
      <c r="U245" s="324"/>
      <c r="V245" s="324"/>
      <c r="W245" s="325"/>
      <c r="X245" s="326"/>
      <c r="Y245" s="326"/>
      <c r="Z245" s="326"/>
      <c r="AA245" s="327"/>
    </row>
    <row r="246" spans="2:27" hidden="1" x14ac:dyDescent="0.3">
      <c r="B246" s="311"/>
      <c r="C246" s="312"/>
      <c r="D246" s="313"/>
      <c r="E246" s="313"/>
      <c r="F246" s="314"/>
      <c r="G246" s="315"/>
      <c r="H246" s="316"/>
      <c r="I246" s="315"/>
      <c r="J246" s="317"/>
      <c r="K246" s="318"/>
      <c r="L246" s="319"/>
      <c r="M246" s="320"/>
      <c r="N246" s="321"/>
      <c r="O246" s="322"/>
      <c r="P246" s="323"/>
      <c r="Q246" s="314"/>
      <c r="R246" s="314"/>
      <c r="S246" s="324"/>
      <c r="T246" s="324"/>
      <c r="U246" s="324"/>
      <c r="V246" s="324"/>
      <c r="W246" s="325"/>
      <c r="X246" s="326"/>
      <c r="Y246" s="315"/>
      <c r="Z246" s="326"/>
      <c r="AA246" s="327"/>
    </row>
    <row r="247" spans="2:27" hidden="1" x14ac:dyDescent="0.3">
      <c r="B247" s="342"/>
      <c r="C247" s="312"/>
      <c r="D247" s="343"/>
      <c r="E247" s="313"/>
      <c r="F247" s="314"/>
      <c r="G247" s="315"/>
      <c r="H247" s="316"/>
      <c r="I247" s="315"/>
      <c r="J247" s="317"/>
      <c r="K247" s="318"/>
      <c r="L247" s="319"/>
      <c r="M247" s="320"/>
      <c r="N247" s="321"/>
      <c r="O247" s="322"/>
      <c r="P247" s="323"/>
      <c r="Q247" s="314"/>
      <c r="R247" s="314"/>
      <c r="S247" s="324"/>
      <c r="T247" s="324"/>
      <c r="U247" s="324"/>
      <c r="V247" s="324"/>
      <c r="W247" s="325"/>
      <c r="X247" s="326"/>
      <c r="Y247" s="326"/>
      <c r="Z247" s="326"/>
      <c r="AA247" s="327"/>
    </row>
    <row r="248" spans="2:27" hidden="1" x14ac:dyDescent="0.3">
      <c r="B248" s="311"/>
      <c r="C248" s="344"/>
      <c r="D248" s="313"/>
      <c r="E248" s="313"/>
      <c r="F248" s="314"/>
      <c r="G248" s="315"/>
      <c r="H248" s="316"/>
      <c r="I248" s="315"/>
      <c r="J248" s="317"/>
      <c r="K248" s="318"/>
      <c r="L248" s="319"/>
      <c r="M248" s="320"/>
      <c r="N248" s="321"/>
      <c r="O248" s="322"/>
      <c r="P248" s="323"/>
      <c r="Q248" s="314"/>
      <c r="R248" s="314"/>
      <c r="S248" s="324"/>
      <c r="T248" s="324"/>
      <c r="U248" s="324"/>
      <c r="V248" s="324"/>
      <c r="W248" s="325"/>
      <c r="X248" s="326"/>
      <c r="Y248" s="315"/>
      <c r="Z248" s="326"/>
      <c r="AA248" s="327"/>
    </row>
    <row r="249" spans="2:27" hidden="1" x14ac:dyDescent="0.3">
      <c r="B249" s="311"/>
      <c r="C249" s="312"/>
      <c r="D249" s="313"/>
      <c r="E249" s="313"/>
      <c r="F249" s="314"/>
      <c r="G249" s="315"/>
      <c r="H249" s="316"/>
      <c r="I249" s="315"/>
      <c r="J249" s="317"/>
      <c r="K249" s="318"/>
      <c r="L249" s="319"/>
      <c r="M249" s="320"/>
      <c r="N249" s="321"/>
      <c r="O249" s="322"/>
      <c r="P249" s="323"/>
      <c r="Q249" s="314"/>
      <c r="R249" s="314"/>
      <c r="S249" s="324"/>
      <c r="T249" s="324"/>
      <c r="U249" s="324"/>
      <c r="V249" s="324"/>
      <c r="W249" s="325"/>
      <c r="X249" s="326"/>
      <c r="Y249" s="326"/>
      <c r="Z249" s="326"/>
      <c r="AA249" s="327"/>
    </row>
    <row r="250" spans="2:27" hidden="1" x14ac:dyDescent="0.3">
      <c r="B250" s="311"/>
      <c r="C250" s="312"/>
      <c r="D250" s="313"/>
      <c r="E250" s="313"/>
      <c r="F250" s="314"/>
      <c r="G250" s="315"/>
      <c r="H250" s="316"/>
      <c r="I250" s="315"/>
      <c r="J250" s="317"/>
      <c r="K250" s="318"/>
      <c r="L250" s="319"/>
      <c r="M250" s="320"/>
      <c r="N250" s="321"/>
      <c r="O250" s="322"/>
      <c r="P250" s="323"/>
      <c r="Q250" s="314"/>
      <c r="R250" s="314"/>
      <c r="S250" s="324"/>
      <c r="T250" s="324"/>
      <c r="U250" s="324"/>
      <c r="V250" s="324"/>
      <c r="W250" s="325"/>
      <c r="X250" s="326"/>
      <c r="Y250" s="326"/>
      <c r="Z250" s="326"/>
      <c r="AA250" s="327"/>
    </row>
    <row r="251" spans="2:27" hidden="1" x14ac:dyDescent="0.3">
      <c r="B251" s="311"/>
      <c r="C251" s="312"/>
      <c r="D251" s="313"/>
      <c r="E251" s="313"/>
      <c r="F251" s="314"/>
      <c r="G251" s="315"/>
      <c r="H251" s="316"/>
      <c r="I251" s="315"/>
      <c r="J251" s="317"/>
      <c r="K251" s="318"/>
      <c r="L251" s="319"/>
      <c r="M251" s="320"/>
      <c r="N251" s="321"/>
      <c r="O251" s="322"/>
      <c r="P251" s="323"/>
      <c r="Q251" s="314"/>
      <c r="R251" s="314"/>
      <c r="S251" s="324"/>
      <c r="T251" s="324"/>
      <c r="U251" s="324"/>
      <c r="V251" s="324"/>
      <c r="W251" s="325"/>
      <c r="X251" s="326"/>
      <c r="Y251" s="326"/>
      <c r="Z251" s="326"/>
      <c r="AA251" s="327"/>
    </row>
    <row r="252" spans="2:27" hidden="1" x14ac:dyDescent="0.3">
      <c r="B252" s="311"/>
      <c r="C252" s="312"/>
      <c r="D252" s="313"/>
      <c r="E252" s="313"/>
      <c r="F252" s="314"/>
      <c r="G252" s="315"/>
      <c r="H252" s="316"/>
      <c r="I252" s="315"/>
      <c r="J252" s="317"/>
      <c r="K252" s="318"/>
      <c r="L252" s="319"/>
      <c r="M252" s="320"/>
      <c r="N252" s="321"/>
      <c r="O252" s="322"/>
      <c r="P252" s="323"/>
      <c r="Q252" s="314"/>
      <c r="R252" s="314"/>
      <c r="S252" s="324"/>
      <c r="T252" s="324"/>
      <c r="U252" s="324"/>
      <c r="V252" s="324"/>
      <c r="W252" s="325"/>
      <c r="X252" s="326"/>
      <c r="Y252" s="326"/>
      <c r="Z252" s="326"/>
      <c r="AA252" s="327"/>
    </row>
    <row r="253" spans="2:27" hidden="1" x14ac:dyDescent="0.3">
      <c r="B253" s="311"/>
      <c r="C253" s="312"/>
      <c r="D253" s="313"/>
      <c r="E253" s="313"/>
      <c r="F253" s="314"/>
      <c r="G253" s="315"/>
      <c r="H253" s="316"/>
      <c r="I253" s="315"/>
      <c r="J253" s="317"/>
      <c r="K253" s="318"/>
      <c r="L253" s="319"/>
      <c r="M253" s="320"/>
      <c r="N253" s="321"/>
      <c r="O253" s="322"/>
      <c r="P253" s="323"/>
      <c r="Q253" s="314"/>
      <c r="R253" s="314"/>
      <c r="S253" s="324"/>
      <c r="T253" s="324"/>
      <c r="U253" s="324"/>
      <c r="V253" s="324"/>
      <c r="W253" s="325"/>
      <c r="X253" s="326"/>
      <c r="Y253" s="315"/>
      <c r="Z253" s="326"/>
      <c r="AA253" s="327"/>
    </row>
    <row r="254" spans="2:27" hidden="1" x14ac:dyDescent="0.3">
      <c r="B254" s="311"/>
      <c r="C254" s="312"/>
      <c r="D254" s="313"/>
      <c r="E254" s="313"/>
      <c r="F254" s="314"/>
      <c r="G254" s="315"/>
      <c r="H254" s="316"/>
      <c r="I254" s="315"/>
      <c r="J254" s="317"/>
      <c r="K254" s="318"/>
      <c r="L254" s="319"/>
      <c r="M254" s="320"/>
      <c r="N254" s="321"/>
      <c r="O254" s="322"/>
      <c r="P254" s="323"/>
      <c r="Q254" s="314"/>
      <c r="R254" s="314"/>
      <c r="S254" s="324"/>
      <c r="T254" s="324"/>
      <c r="U254" s="324"/>
      <c r="V254" s="324"/>
      <c r="W254" s="325"/>
      <c r="X254" s="326"/>
      <c r="Y254" s="326"/>
      <c r="Z254" s="326"/>
      <c r="AA254" s="327"/>
    </row>
    <row r="255" spans="2:27" hidden="1" x14ac:dyDescent="0.3">
      <c r="B255" s="342"/>
      <c r="C255" s="312"/>
      <c r="D255" s="313"/>
      <c r="E255" s="313"/>
      <c r="F255" s="314"/>
      <c r="G255" s="315"/>
      <c r="H255" s="378"/>
      <c r="I255" s="315"/>
      <c r="J255" s="318"/>
      <c r="K255" s="318"/>
      <c r="L255" s="319"/>
      <c r="M255" s="320"/>
      <c r="N255" s="351"/>
      <c r="O255" s="379"/>
      <c r="P255" s="380"/>
      <c r="Q255" s="381"/>
      <c r="R255" s="381"/>
      <c r="S255" s="383"/>
      <c r="T255" s="383"/>
      <c r="U255" s="383"/>
      <c r="V255" s="383"/>
      <c r="W255" s="384"/>
      <c r="X255" s="385"/>
      <c r="Y255" s="382"/>
      <c r="Z255" s="326"/>
      <c r="AA255" s="327"/>
    </row>
    <row r="256" spans="2:27" hidden="1" x14ac:dyDescent="0.3">
      <c r="B256" s="311"/>
      <c r="C256" s="312"/>
      <c r="D256" s="313"/>
      <c r="E256" s="313"/>
      <c r="F256" s="314"/>
      <c r="G256" s="315"/>
      <c r="H256" s="316"/>
      <c r="I256" s="315"/>
      <c r="J256" s="317"/>
      <c r="K256" s="318"/>
      <c r="L256" s="319"/>
      <c r="M256" s="320"/>
      <c r="N256" s="321"/>
      <c r="O256" s="322"/>
      <c r="P256" s="323"/>
      <c r="Q256" s="314"/>
      <c r="R256" s="314"/>
      <c r="S256" s="324"/>
      <c r="T256" s="324"/>
      <c r="U256" s="324"/>
      <c r="V256" s="324"/>
      <c r="W256" s="325"/>
      <c r="X256" s="326"/>
      <c r="Y256" s="326"/>
      <c r="Z256" s="326"/>
      <c r="AA256" s="327"/>
    </row>
    <row r="257" spans="2:27" hidden="1" x14ac:dyDescent="0.3">
      <c r="B257" s="311"/>
      <c r="C257" s="312"/>
      <c r="D257" s="313"/>
      <c r="E257" s="313"/>
      <c r="F257" s="314"/>
      <c r="G257" s="315"/>
      <c r="H257" s="316"/>
      <c r="I257" s="315"/>
      <c r="J257" s="317"/>
      <c r="K257" s="318"/>
      <c r="L257" s="319"/>
      <c r="M257" s="320"/>
      <c r="N257" s="321"/>
      <c r="O257" s="322"/>
      <c r="P257" s="323"/>
      <c r="Q257" s="314"/>
      <c r="R257" s="314"/>
      <c r="S257" s="324"/>
      <c r="T257" s="324"/>
      <c r="U257" s="324"/>
      <c r="V257" s="324"/>
      <c r="W257" s="325"/>
      <c r="X257" s="326"/>
      <c r="Y257" s="315"/>
      <c r="Z257" s="326"/>
      <c r="AA257" s="327"/>
    </row>
    <row r="258" spans="2:27" hidden="1" x14ac:dyDescent="0.3">
      <c r="B258" s="311"/>
      <c r="C258" s="312"/>
      <c r="D258" s="313"/>
      <c r="E258" s="313"/>
      <c r="F258" s="314"/>
      <c r="G258" s="315"/>
      <c r="H258" s="316"/>
      <c r="I258" s="315"/>
      <c r="J258" s="317"/>
      <c r="K258" s="318"/>
      <c r="L258" s="319"/>
      <c r="M258" s="320"/>
      <c r="N258" s="321"/>
      <c r="O258" s="322"/>
      <c r="P258" s="323"/>
      <c r="Q258" s="314"/>
      <c r="R258" s="314"/>
      <c r="S258" s="324"/>
      <c r="T258" s="324"/>
      <c r="U258" s="324"/>
      <c r="V258" s="324"/>
      <c r="W258" s="325"/>
      <c r="X258" s="326"/>
      <c r="Y258" s="326"/>
      <c r="Z258" s="326"/>
      <c r="AA258" s="327"/>
    </row>
    <row r="259" spans="2:27" hidden="1" x14ac:dyDescent="0.3">
      <c r="B259" s="311"/>
      <c r="C259" s="312"/>
      <c r="D259" s="313"/>
      <c r="E259" s="313"/>
      <c r="F259" s="314"/>
      <c r="G259" s="315"/>
      <c r="H259" s="316"/>
      <c r="I259" s="315"/>
      <c r="J259" s="331"/>
      <c r="K259" s="332"/>
      <c r="L259" s="319"/>
      <c r="M259" s="320"/>
      <c r="N259" s="345"/>
      <c r="O259" s="386"/>
      <c r="P259" s="387"/>
      <c r="Q259" s="388"/>
      <c r="R259" s="388"/>
      <c r="S259" s="324"/>
      <c r="T259" s="324"/>
      <c r="U259" s="324"/>
      <c r="V259" s="324"/>
      <c r="W259" s="325"/>
      <c r="X259" s="326"/>
      <c r="Y259" s="326"/>
      <c r="Z259" s="326"/>
      <c r="AA259" s="327"/>
    </row>
    <row r="260" spans="2:27" hidden="1" x14ac:dyDescent="0.3">
      <c r="B260" s="311"/>
      <c r="C260" s="312"/>
      <c r="D260" s="343"/>
      <c r="E260" s="313"/>
      <c r="F260" s="314"/>
      <c r="G260" s="315"/>
      <c r="H260" s="378"/>
      <c r="I260" s="315"/>
      <c r="J260" s="318"/>
      <c r="K260" s="318"/>
      <c r="L260" s="319"/>
      <c r="M260" s="320"/>
      <c r="N260" s="351"/>
      <c r="O260" s="379"/>
      <c r="P260" s="380"/>
      <c r="Q260" s="381"/>
      <c r="R260" s="381"/>
      <c r="S260" s="383"/>
      <c r="T260" s="383"/>
      <c r="U260" s="383"/>
      <c r="V260" s="383"/>
      <c r="W260" s="389"/>
      <c r="X260" s="385"/>
      <c r="Y260" s="382"/>
      <c r="Z260" s="326"/>
      <c r="AA260" s="327"/>
    </row>
    <row r="261" spans="2:27" hidden="1" x14ac:dyDescent="0.3">
      <c r="B261" s="311"/>
      <c r="C261" s="312"/>
      <c r="D261" s="313"/>
      <c r="E261" s="313"/>
      <c r="F261" s="314"/>
      <c r="G261" s="315"/>
      <c r="H261" s="316"/>
      <c r="I261" s="315"/>
      <c r="J261" s="317"/>
      <c r="K261" s="318"/>
      <c r="L261" s="319"/>
      <c r="M261" s="320"/>
      <c r="N261" s="321"/>
      <c r="O261" s="322"/>
      <c r="P261" s="323"/>
      <c r="Q261" s="314"/>
      <c r="R261" s="314"/>
      <c r="S261" s="324"/>
      <c r="T261" s="324"/>
      <c r="U261" s="324"/>
      <c r="V261" s="324"/>
      <c r="W261" s="325"/>
      <c r="X261" s="326"/>
      <c r="Y261" s="326"/>
      <c r="Z261" s="326"/>
      <c r="AA261" s="327"/>
    </row>
    <row r="262" spans="2:27" hidden="1" x14ac:dyDescent="0.3">
      <c r="B262" s="311"/>
      <c r="C262" s="312"/>
      <c r="D262" s="313"/>
      <c r="E262" s="313"/>
      <c r="F262" s="314"/>
      <c r="G262" s="315"/>
      <c r="H262" s="316"/>
      <c r="I262" s="315"/>
      <c r="J262" s="317"/>
      <c r="K262" s="318"/>
      <c r="L262" s="319"/>
      <c r="M262" s="320"/>
      <c r="N262" s="321"/>
      <c r="O262" s="322"/>
      <c r="P262" s="323"/>
      <c r="Q262" s="314"/>
      <c r="R262" s="314"/>
      <c r="S262" s="324"/>
      <c r="T262" s="324"/>
      <c r="U262" s="324"/>
      <c r="V262" s="324"/>
      <c r="W262" s="325"/>
      <c r="X262" s="326"/>
      <c r="Y262" s="326"/>
      <c r="Z262" s="326"/>
      <c r="AA262" s="327"/>
    </row>
    <row r="263" spans="2:27" hidden="1" x14ac:dyDescent="0.3">
      <c r="B263" s="311"/>
      <c r="C263" s="312"/>
      <c r="D263" s="313"/>
      <c r="E263" s="313"/>
      <c r="F263" s="314"/>
      <c r="G263" s="315"/>
      <c r="H263" s="316"/>
      <c r="I263" s="315"/>
      <c r="J263" s="317"/>
      <c r="K263" s="318"/>
      <c r="L263" s="319"/>
      <c r="M263" s="320"/>
      <c r="N263" s="321"/>
      <c r="O263" s="322"/>
      <c r="P263" s="323"/>
      <c r="Q263" s="314"/>
      <c r="R263" s="314"/>
      <c r="S263" s="324"/>
      <c r="T263" s="324"/>
      <c r="U263" s="324"/>
      <c r="V263" s="324"/>
      <c r="W263" s="325"/>
      <c r="X263" s="326"/>
      <c r="Y263" s="326"/>
      <c r="Z263" s="326"/>
      <c r="AA263" s="327"/>
    </row>
    <row r="264" spans="2:27" hidden="1" x14ac:dyDescent="0.3">
      <c r="B264" s="311"/>
      <c r="C264" s="312"/>
      <c r="D264" s="313"/>
      <c r="E264" s="313"/>
      <c r="F264" s="314"/>
      <c r="G264" s="315"/>
      <c r="H264" s="316"/>
      <c r="I264" s="315"/>
      <c r="J264" s="317"/>
      <c r="K264" s="318"/>
      <c r="L264" s="319"/>
      <c r="M264" s="320"/>
      <c r="N264" s="321"/>
      <c r="O264" s="322"/>
      <c r="P264" s="323"/>
      <c r="Q264" s="314"/>
      <c r="R264" s="314"/>
      <c r="S264" s="324"/>
      <c r="T264" s="324"/>
      <c r="U264" s="324"/>
      <c r="V264" s="324"/>
      <c r="W264" s="325"/>
      <c r="X264" s="326"/>
      <c r="Y264" s="315"/>
      <c r="Z264" s="326"/>
      <c r="AA264" s="327"/>
    </row>
    <row r="265" spans="2:27" hidden="1" x14ac:dyDescent="0.3">
      <c r="B265" s="311"/>
      <c r="C265" s="312"/>
      <c r="D265" s="313"/>
      <c r="E265" s="313"/>
      <c r="F265" s="314"/>
      <c r="G265" s="315"/>
      <c r="H265" s="316"/>
      <c r="I265" s="315"/>
      <c r="J265" s="317"/>
      <c r="K265" s="318"/>
      <c r="L265" s="319"/>
      <c r="M265" s="320"/>
      <c r="N265" s="321"/>
      <c r="O265" s="322"/>
      <c r="P265" s="323"/>
      <c r="Q265" s="314"/>
      <c r="R265" s="314"/>
      <c r="S265" s="324"/>
      <c r="T265" s="324"/>
      <c r="U265" s="324"/>
      <c r="V265" s="324"/>
      <c r="W265" s="325"/>
      <c r="X265" s="326"/>
      <c r="Y265" s="315"/>
      <c r="Z265" s="326"/>
      <c r="AA265" s="327"/>
    </row>
    <row r="266" spans="2:27" hidden="1" x14ac:dyDescent="0.3">
      <c r="B266" s="311"/>
      <c r="C266" s="312"/>
      <c r="D266" s="313"/>
      <c r="E266" s="313"/>
      <c r="F266" s="314"/>
      <c r="G266" s="315"/>
      <c r="H266" s="316"/>
      <c r="I266" s="315"/>
      <c r="J266" s="317"/>
      <c r="K266" s="318"/>
      <c r="L266" s="319"/>
      <c r="M266" s="320"/>
      <c r="N266" s="321"/>
      <c r="O266" s="322"/>
      <c r="P266" s="323"/>
      <c r="Q266" s="314"/>
      <c r="R266" s="314"/>
      <c r="S266" s="324"/>
      <c r="T266" s="324"/>
      <c r="U266" s="324"/>
      <c r="V266" s="324"/>
      <c r="W266" s="325"/>
      <c r="X266" s="326"/>
      <c r="Y266" s="315"/>
      <c r="Z266" s="326"/>
      <c r="AA266" s="327"/>
    </row>
    <row r="267" spans="2:27" hidden="1" x14ac:dyDescent="0.3">
      <c r="B267" s="311"/>
      <c r="C267" s="344"/>
      <c r="D267" s="313"/>
      <c r="E267" s="313"/>
      <c r="F267" s="314"/>
      <c r="G267" s="315"/>
      <c r="H267" s="316"/>
      <c r="I267" s="315"/>
      <c r="J267" s="317"/>
      <c r="K267" s="318"/>
      <c r="L267" s="319"/>
      <c r="M267" s="320"/>
      <c r="N267" s="321"/>
      <c r="O267" s="322"/>
      <c r="P267" s="323"/>
      <c r="Q267" s="314"/>
      <c r="R267" s="314"/>
      <c r="S267" s="324"/>
      <c r="T267" s="324"/>
      <c r="U267" s="324"/>
      <c r="V267" s="324"/>
      <c r="W267" s="325"/>
      <c r="X267" s="326"/>
      <c r="Y267" s="326"/>
      <c r="Z267" s="326"/>
      <c r="AA267" s="327"/>
    </row>
    <row r="268" spans="2:27" hidden="1" x14ac:dyDescent="0.3">
      <c r="B268" s="311"/>
      <c r="C268" s="312"/>
      <c r="D268" s="313"/>
      <c r="E268" s="313"/>
      <c r="F268" s="314"/>
      <c r="G268" s="315"/>
      <c r="H268" s="316"/>
      <c r="I268" s="315"/>
      <c r="J268" s="317"/>
      <c r="K268" s="318"/>
      <c r="L268" s="319"/>
      <c r="M268" s="320"/>
      <c r="N268" s="321"/>
      <c r="O268" s="322"/>
      <c r="P268" s="323"/>
      <c r="Q268" s="314"/>
      <c r="R268" s="314"/>
      <c r="S268" s="324"/>
      <c r="T268" s="324"/>
      <c r="U268" s="324"/>
      <c r="V268" s="324"/>
      <c r="W268" s="325"/>
      <c r="X268" s="326"/>
      <c r="Y268" s="326"/>
      <c r="Z268" s="326"/>
      <c r="AA268" s="327"/>
    </row>
    <row r="269" spans="2:27" hidden="1" x14ac:dyDescent="0.3">
      <c r="B269" s="342"/>
      <c r="C269" s="344"/>
      <c r="D269" s="313"/>
      <c r="E269" s="313"/>
      <c r="F269" s="314"/>
      <c r="G269" s="315"/>
      <c r="H269" s="378"/>
      <c r="I269" s="315"/>
      <c r="J269" s="318"/>
      <c r="K269" s="318"/>
      <c r="L269" s="319"/>
      <c r="M269" s="320"/>
      <c r="N269" s="351"/>
      <c r="O269" s="379"/>
      <c r="P269" s="380"/>
      <c r="Q269" s="381"/>
      <c r="R269" s="381"/>
      <c r="S269" s="324"/>
      <c r="T269" s="324"/>
      <c r="U269" s="324"/>
      <c r="V269" s="324"/>
      <c r="W269" s="325"/>
      <c r="X269" s="326"/>
      <c r="Y269" s="382"/>
      <c r="Z269" s="326"/>
      <c r="AA269" s="327"/>
    </row>
    <row r="270" spans="2:27" hidden="1" x14ac:dyDescent="0.3">
      <c r="B270" s="342"/>
      <c r="C270" s="344"/>
      <c r="D270" s="313"/>
      <c r="E270" s="313"/>
      <c r="F270" s="314"/>
      <c r="G270" s="315"/>
      <c r="H270" s="316"/>
      <c r="I270" s="315"/>
      <c r="J270" s="317"/>
      <c r="K270" s="318"/>
      <c r="L270" s="319"/>
      <c r="M270" s="320"/>
      <c r="N270" s="321"/>
      <c r="O270" s="322"/>
      <c r="P270" s="323"/>
      <c r="Q270" s="314"/>
      <c r="R270" s="314"/>
      <c r="S270" s="324"/>
      <c r="T270" s="324"/>
      <c r="U270" s="324"/>
      <c r="V270" s="324"/>
      <c r="W270" s="325"/>
      <c r="X270" s="326"/>
      <c r="Y270" s="326"/>
      <c r="Z270" s="326"/>
      <c r="AA270" s="327"/>
    </row>
    <row r="271" spans="2:27" hidden="1" x14ac:dyDescent="0.3">
      <c r="B271" s="311"/>
      <c r="C271" s="312"/>
      <c r="D271" s="313"/>
      <c r="E271" s="313"/>
      <c r="F271" s="314"/>
      <c r="G271" s="315"/>
      <c r="H271" s="316"/>
      <c r="I271" s="315"/>
      <c r="J271" s="317"/>
      <c r="K271" s="318"/>
      <c r="L271" s="319"/>
      <c r="M271" s="320"/>
      <c r="N271" s="321"/>
      <c r="O271" s="322"/>
      <c r="P271" s="323"/>
      <c r="Q271" s="314"/>
      <c r="R271" s="314"/>
      <c r="S271" s="324"/>
      <c r="T271" s="324"/>
      <c r="U271" s="324"/>
      <c r="V271" s="324"/>
      <c r="W271" s="325"/>
      <c r="X271" s="326"/>
      <c r="Y271" s="326"/>
      <c r="Z271" s="326"/>
      <c r="AA271" s="327"/>
    </row>
    <row r="272" spans="2:27" hidden="1" x14ac:dyDescent="0.3">
      <c r="B272" s="311"/>
      <c r="C272" s="312"/>
      <c r="D272" s="313"/>
      <c r="E272" s="313"/>
      <c r="F272" s="314"/>
      <c r="G272" s="315"/>
      <c r="H272" s="316"/>
      <c r="I272" s="315"/>
      <c r="J272" s="317"/>
      <c r="K272" s="318"/>
      <c r="L272" s="319"/>
      <c r="M272" s="320"/>
      <c r="N272" s="321"/>
      <c r="O272" s="322"/>
      <c r="P272" s="323"/>
      <c r="Q272" s="314"/>
      <c r="R272" s="314"/>
      <c r="S272" s="324"/>
      <c r="T272" s="324"/>
      <c r="U272" s="324"/>
      <c r="V272" s="324"/>
      <c r="W272" s="325"/>
      <c r="X272" s="326"/>
      <c r="Y272" s="326"/>
      <c r="Z272" s="326"/>
      <c r="AA272" s="327"/>
    </row>
    <row r="273" spans="2:27" hidden="1" x14ac:dyDescent="0.3">
      <c r="B273" s="311"/>
      <c r="C273" s="312"/>
      <c r="D273" s="313"/>
      <c r="E273" s="313"/>
      <c r="F273" s="314"/>
      <c r="G273" s="315"/>
      <c r="H273" s="316"/>
      <c r="I273" s="315"/>
      <c r="J273" s="317"/>
      <c r="K273" s="318"/>
      <c r="L273" s="319"/>
      <c r="M273" s="320"/>
      <c r="N273" s="321"/>
      <c r="O273" s="322"/>
      <c r="P273" s="323"/>
      <c r="Q273" s="314"/>
      <c r="R273" s="314"/>
      <c r="S273" s="324"/>
      <c r="T273" s="324"/>
      <c r="U273" s="324"/>
      <c r="V273" s="324"/>
      <c r="W273" s="325"/>
      <c r="X273" s="326"/>
      <c r="Y273" s="326"/>
      <c r="Z273" s="326"/>
      <c r="AA273" s="327"/>
    </row>
    <row r="274" spans="2:27" hidden="1" x14ac:dyDescent="0.3">
      <c r="B274" s="311"/>
      <c r="C274" s="312"/>
      <c r="D274" s="313"/>
      <c r="E274" s="313"/>
      <c r="F274" s="314"/>
      <c r="G274" s="315"/>
      <c r="H274" s="316"/>
      <c r="I274" s="315"/>
      <c r="J274" s="317"/>
      <c r="K274" s="318"/>
      <c r="L274" s="319"/>
      <c r="M274" s="320"/>
      <c r="N274" s="321"/>
      <c r="O274" s="322"/>
      <c r="P274" s="323"/>
      <c r="Q274" s="314"/>
      <c r="R274" s="314"/>
      <c r="S274" s="324"/>
      <c r="T274" s="324"/>
      <c r="U274" s="324"/>
      <c r="V274" s="324"/>
      <c r="W274" s="325"/>
      <c r="X274" s="326"/>
      <c r="Y274" s="326"/>
      <c r="Z274" s="326"/>
      <c r="AA274" s="327"/>
    </row>
    <row r="275" spans="2:27" hidden="1" x14ac:dyDescent="0.3">
      <c r="B275" s="311"/>
      <c r="C275" s="312"/>
      <c r="D275" s="313"/>
      <c r="E275" s="313"/>
      <c r="F275" s="314"/>
      <c r="G275" s="315"/>
      <c r="H275" s="316"/>
      <c r="I275" s="315"/>
      <c r="J275" s="317"/>
      <c r="K275" s="318"/>
      <c r="L275" s="319"/>
      <c r="M275" s="320"/>
      <c r="N275" s="321"/>
      <c r="O275" s="322"/>
      <c r="P275" s="323"/>
      <c r="Q275" s="314"/>
      <c r="R275" s="314"/>
      <c r="S275" s="324"/>
      <c r="T275" s="324"/>
      <c r="U275" s="324"/>
      <c r="V275" s="324"/>
      <c r="W275" s="325"/>
      <c r="X275" s="326"/>
      <c r="Y275" s="326"/>
      <c r="Z275" s="326"/>
      <c r="AA275" s="327"/>
    </row>
    <row r="276" spans="2:27" hidden="1" x14ac:dyDescent="0.3">
      <c r="B276" s="311"/>
      <c r="C276" s="312"/>
      <c r="D276" s="313"/>
      <c r="E276" s="313"/>
      <c r="F276" s="314"/>
      <c r="G276" s="315"/>
      <c r="H276" s="316"/>
      <c r="I276" s="315"/>
      <c r="J276" s="317"/>
      <c r="K276" s="318"/>
      <c r="L276" s="319"/>
      <c r="M276" s="320"/>
      <c r="N276" s="321"/>
      <c r="O276" s="322"/>
      <c r="P276" s="323"/>
      <c r="Q276" s="314"/>
      <c r="R276" s="314"/>
      <c r="S276" s="324"/>
      <c r="T276" s="324"/>
      <c r="U276" s="324"/>
      <c r="V276" s="324"/>
      <c r="W276" s="325"/>
      <c r="X276" s="326"/>
      <c r="Y276" s="326"/>
      <c r="Z276" s="326"/>
      <c r="AA276" s="327"/>
    </row>
    <row r="277" spans="2:27" hidden="1" x14ac:dyDescent="0.3">
      <c r="B277" s="311"/>
      <c r="C277" s="312"/>
      <c r="D277" s="313"/>
      <c r="E277" s="313"/>
      <c r="F277" s="314"/>
      <c r="G277" s="315"/>
      <c r="H277" s="316"/>
      <c r="I277" s="315"/>
      <c r="J277" s="317"/>
      <c r="K277" s="318"/>
      <c r="L277" s="319"/>
      <c r="M277" s="320"/>
      <c r="N277" s="321"/>
      <c r="O277" s="322"/>
      <c r="P277" s="323"/>
      <c r="Q277" s="314"/>
      <c r="R277" s="314"/>
      <c r="S277" s="324"/>
      <c r="T277" s="324"/>
      <c r="U277" s="324"/>
      <c r="V277" s="324"/>
      <c r="W277" s="325"/>
      <c r="X277" s="326"/>
      <c r="Y277" s="326"/>
      <c r="Z277" s="326"/>
      <c r="AA277" s="327"/>
    </row>
    <row r="278" spans="2:27" hidden="1" x14ac:dyDescent="0.3">
      <c r="B278" s="311"/>
      <c r="C278" s="312"/>
      <c r="D278" s="313"/>
      <c r="E278" s="313"/>
      <c r="F278" s="314"/>
      <c r="G278" s="315"/>
      <c r="H278" s="316"/>
      <c r="I278" s="315"/>
      <c r="J278" s="317"/>
      <c r="K278" s="318"/>
      <c r="L278" s="319"/>
      <c r="M278" s="320"/>
      <c r="N278" s="321"/>
      <c r="O278" s="322"/>
      <c r="P278" s="323"/>
      <c r="Q278" s="390"/>
      <c r="R278" s="314"/>
      <c r="S278" s="324"/>
      <c r="T278" s="324"/>
      <c r="U278" s="324"/>
      <c r="V278" s="324"/>
      <c r="W278" s="325"/>
      <c r="X278" s="326"/>
      <c r="Y278" s="326"/>
      <c r="Z278" s="326"/>
      <c r="AA278" s="327"/>
    </row>
    <row r="279" spans="2:27" hidden="1" x14ac:dyDescent="0.3">
      <c r="B279" s="311"/>
      <c r="C279" s="312"/>
      <c r="D279" s="313"/>
      <c r="E279" s="313"/>
      <c r="F279" s="314"/>
      <c r="G279" s="315"/>
      <c r="H279" s="316"/>
      <c r="I279" s="315"/>
      <c r="J279" s="317"/>
      <c r="K279" s="318"/>
      <c r="L279" s="319"/>
      <c r="M279" s="320"/>
      <c r="N279" s="321"/>
      <c r="O279" s="322"/>
      <c r="P279" s="323"/>
      <c r="Q279" s="314"/>
      <c r="R279" s="314"/>
      <c r="S279" s="324"/>
      <c r="T279" s="324"/>
      <c r="U279" s="324"/>
      <c r="V279" s="324"/>
      <c r="W279" s="325"/>
      <c r="X279" s="326"/>
      <c r="Y279" s="326"/>
      <c r="Z279" s="326"/>
      <c r="AA279" s="327"/>
    </row>
    <row r="280" spans="2:27" hidden="1" x14ac:dyDescent="0.3">
      <c r="B280" s="311"/>
      <c r="C280" s="312"/>
      <c r="D280" s="313"/>
      <c r="E280" s="313"/>
      <c r="F280" s="314"/>
      <c r="G280" s="315"/>
      <c r="H280" s="316"/>
      <c r="I280" s="315"/>
      <c r="J280" s="317"/>
      <c r="K280" s="318"/>
      <c r="L280" s="319"/>
      <c r="M280" s="320"/>
      <c r="N280" s="321"/>
      <c r="O280" s="322"/>
      <c r="P280" s="323"/>
      <c r="Q280" s="314"/>
      <c r="R280" s="314"/>
      <c r="S280" s="324"/>
      <c r="T280" s="324"/>
      <c r="U280" s="324"/>
      <c r="V280" s="324"/>
      <c r="W280" s="325"/>
      <c r="X280" s="326"/>
      <c r="Y280" s="326"/>
      <c r="Z280" s="326"/>
      <c r="AA280" s="327"/>
    </row>
    <row r="281" spans="2:27" hidden="1" x14ac:dyDescent="0.3">
      <c r="B281" s="311"/>
      <c r="C281" s="312"/>
      <c r="D281" s="313"/>
      <c r="E281" s="313"/>
      <c r="F281" s="314"/>
      <c r="G281" s="315"/>
      <c r="H281" s="316"/>
      <c r="I281" s="315"/>
      <c r="J281" s="317"/>
      <c r="K281" s="318"/>
      <c r="L281" s="319"/>
      <c r="M281" s="320"/>
      <c r="N281" s="321"/>
      <c r="O281" s="322"/>
      <c r="P281" s="323"/>
      <c r="Q281" s="314"/>
      <c r="R281" s="314"/>
      <c r="S281" s="324"/>
      <c r="T281" s="324"/>
      <c r="U281" s="324"/>
      <c r="V281" s="324"/>
      <c r="W281" s="325"/>
      <c r="X281" s="326"/>
      <c r="Y281" s="326"/>
      <c r="Z281" s="326"/>
      <c r="AA281" s="327"/>
    </row>
    <row r="282" spans="2:27" hidden="1" x14ac:dyDescent="0.3">
      <c r="B282" s="311"/>
      <c r="C282" s="312"/>
      <c r="D282" s="313"/>
      <c r="E282" s="313"/>
      <c r="F282" s="314"/>
      <c r="G282" s="315"/>
      <c r="H282" s="316"/>
      <c r="I282" s="315"/>
      <c r="J282" s="317"/>
      <c r="K282" s="318"/>
      <c r="L282" s="319"/>
      <c r="M282" s="320"/>
      <c r="N282" s="321"/>
      <c r="O282" s="322"/>
      <c r="P282" s="323"/>
      <c r="Q282" s="314"/>
      <c r="R282" s="314"/>
      <c r="S282" s="324"/>
      <c r="T282" s="324"/>
      <c r="U282" s="324"/>
      <c r="V282" s="324"/>
      <c r="W282" s="325"/>
      <c r="X282" s="326"/>
      <c r="Y282" s="315"/>
      <c r="Z282" s="326"/>
      <c r="AA282" s="327"/>
    </row>
    <row r="283" spans="2:27" hidden="1" x14ac:dyDescent="0.3">
      <c r="B283" s="342"/>
      <c r="C283" s="312"/>
      <c r="D283" s="313"/>
      <c r="E283" s="313"/>
      <c r="F283" s="314"/>
      <c r="G283" s="315"/>
      <c r="H283" s="316"/>
      <c r="I283" s="315"/>
      <c r="J283" s="317"/>
      <c r="K283" s="318"/>
      <c r="L283" s="319"/>
      <c r="M283" s="320"/>
      <c r="N283" s="321"/>
      <c r="O283" s="322"/>
      <c r="P283" s="323"/>
      <c r="Q283" s="314"/>
      <c r="R283" s="314"/>
      <c r="S283" s="324"/>
      <c r="T283" s="324"/>
      <c r="U283" s="324"/>
      <c r="V283" s="324"/>
      <c r="W283" s="325"/>
      <c r="X283" s="326"/>
      <c r="Y283" s="326"/>
      <c r="Z283" s="326"/>
      <c r="AA283" s="327"/>
    </row>
    <row r="284" spans="2:27" hidden="1" x14ac:dyDescent="0.3">
      <c r="B284" s="311"/>
      <c r="C284" s="312"/>
      <c r="D284" s="313"/>
      <c r="E284" s="313"/>
      <c r="F284" s="314"/>
      <c r="G284" s="315"/>
      <c r="H284" s="316"/>
      <c r="I284" s="315"/>
      <c r="J284" s="317"/>
      <c r="K284" s="318"/>
      <c r="L284" s="319"/>
      <c r="M284" s="320"/>
      <c r="N284" s="321"/>
      <c r="O284" s="322"/>
      <c r="P284" s="323"/>
      <c r="Q284" s="314"/>
      <c r="R284" s="314"/>
      <c r="S284" s="324"/>
      <c r="T284" s="324"/>
      <c r="U284" s="324"/>
      <c r="V284" s="324"/>
      <c r="W284" s="325"/>
      <c r="X284" s="326"/>
      <c r="Y284" s="326"/>
      <c r="Z284" s="326"/>
      <c r="AA284" s="327"/>
    </row>
    <row r="285" spans="2:27" hidden="1" x14ac:dyDescent="0.3">
      <c r="B285" s="311"/>
      <c r="C285" s="312"/>
      <c r="D285" s="313"/>
      <c r="E285" s="313"/>
      <c r="F285" s="314"/>
      <c r="G285" s="315"/>
      <c r="H285" s="316"/>
      <c r="I285" s="315"/>
      <c r="J285" s="317"/>
      <c r="K285" s="318"/>
      <c r="L285" s="319"/>
      <c r="M285" s="320"/>
      <c r="N285" s="321"/>
      <c r="O285" s="322"/>
      <c r="P285" s="323"/>
      <c r="Q285" s="314"/>
      <c r="R285" s="314"/>
      <c r="S285" s="324"/>
      <c r="T285" s="324"/>
      <c r="U285" s="324"/>
      <c r="V285" s="324"/>
      <c r="W285" s="325"/>
      <c r="X285" s="326"/>
      <c r="Y285" s="326"/>
      <c r="Z285" s="326"/>
      <c r="AA285" s="327"/>
    </row>
    <row r="286" spans="2:27" hidden="1" x14ac:dyDescent="0.3">
      <c r="B286" s="348"/>
      <c r="C286" s="391"/>
      <c r="D286" s="313"/>
      <c r="E286" s="313"/>
      <c r="F286" s="314"/>
      <c r="G286" s="315"/>
      <c r="H286" s="316"/>
      <c r="I286" s="315"/>
      <c r="J286" s="317"/>
      <c r="K286" s="318"/>
      <c r="L286" s="319"/>
      <c r="M286" s="320"/>
      <c r="N286" s="321"/>
      <c r="O286" s="322"/>
      <c r="P286" s="323"/>
      <c r="Q286" s="314"/>
      <c r="R286" s="323"/>
      <c r="S286" s="324"/>
      <c r="T286" s="324"/>
      <c r="U286" s="324"/>
      <c r="V286" s="324"/>
      <c r="W286" s="325"/>
      <c r="X286" s="326"/>
      <c r="Y286" s="326"/>
      <c r="Z286" s="326"/>
      <c r="AA286" s="327"/>
    </row>
    <row r="287" spans="2:27" hidden="1" x14ac:dyDescent="0.3">
      <c r="B287" s="311"/>
      <c r="C287" s="312"/>
      <c r="D287" s="313"/>
      <c r="E287" s="313"/>
      <c r="F287" s="314"/>
      <c r="G287" s="315"/>
      <c r="H287" s="316"/>
      <c r="I287" s="315"/>
      <c r="J287" s="317"/>
      <c r="K287" s="318"/>
      <c r="L287" s="319"/>
      <c r="M287" s="320"/>
      <c r="N287" s="321"/>
      <c r="O287" s="322"/>
      <c r="P287" s="323"/>
      <c r="Q287" s="314"/>
      <c r="R287" s="314"/>
      <c r="S287" s="324"/>
      <c r="T287" s="324"/>
      <c r="U287" s="324"/>
      <c r="V287" s="324"/>
      <c r="W287" s="325"/>
      <c r="X287" s="326"/>
      <c r="Y287" s="326"/>
      <c r="Z287" s="326"/>
      <c r="AA287" s="327"/>
    </row>
    <row r="288" spans="2:27" hidden="1" x14ac:dyDescent="0.3">
      <c r="B288" s="311"/>
      <c r="C288" s="312"/>
      <c r="D288" s="313"/>
      <c r="E288" s="313"/>
      <c r="F288" s="314"/>
      <c r="G288" s="315"/>
      <c r="H288" s="316"/>
      <c r="I288" s="315"/>
      <c r="J288" s="317"/>
      <c r="K288" s="318"/>
      <c r="L288" s="319"/>
      <c r="M288" s="320"/>
      <c r="N288" s="321"/>
      <c r="O288" s="322"/>
      <c r="P288" s="323"/>
      <c r="Q288" s="314"/>
      <c r="R288" s="314"/>
      <c r="S288" s="324"/>
      <c r="T288" s="324"/>
      <c r="U288" s="324"/>
      <c r="V288" s="324"/>
      <c r="W288" s="325"/>
      <c r="X288" s="326"/>
      <c r="Y288" s="326"/>
      <c r="Z288" s="326"/>
      <c r="AA288" s="327"/>
    </row>
    <row r="289" spans="2:27" hidden="1" x14ac:dyDescent="0.3">
      <c r="B289" s="311"/>
      <c r="C289" s="312"/>
      <c r="D289" s="313"/>
      <c r="E289" s="313"/>
      <c r="F289" s="314"/>
      <c r="G289" s="315"/>
      <c r="H289" s="316"/>
      <c r="I289" s="315"/>
      <c r="J289" s="317"/>
      <c r="K289" s="318"/>
      <c r="L289" s="319"/>
      <c r="M289" s="320"/>
      <c r="N289" s="321"/>
      <c r="O289" s="322"/>
      <c r="P289" s="323"/>
      <c r="Q289" s="314"/>
      <c r="R289" s="314"/>
      <c r="S289" s="324"/>
      <c r="T289" s="324"/>
      <c r="U289" s="324"/>
      <c r="V289" s="324"/>
      <c r="W289" s="325"/>
      <c r="X289" s="326"/>
      <c r="Y289" s="326"/>
      <c r="Z289" s="326"/>
      <c r="AA289" s="327"/>
    </row>
    <row r="290" spans="2:27" hidden="1" x14ac:dyDescent="0.3">
      <c r="B290" s="311"/>
      <c r="C290" s="312"/>
      <c r="D290" s="313"/>
      <c r="E290" s="313"/>
      <c r="F290" s="314"/>
      <c r="G290" s="315"/>
      <c r="H290" s="316"/>
      <c r="I290" s="315"/>
      <c r="J290" s="317"/>
      <c r="K290" s="318"/>
      <c r="L290" s="319"/>
      <c r="M290" s="320"/>
      <c r="N290" s="321"/>
      <c r="O290" s="322"/>
      <c r="P290" s="323"/>
      <c r="Q290" s="314"/>
      <c r="R290" s="314"/>
      <c r="S290" s="324"/>
      <c r="T290" s="324"/>
      <c r="U290" s="324"/>
      <c r="V290" s="324"/>
      <c r="W290" s="325"/>
      <c r="X290" s="326"/>
      <c r="Y290" s="326"/>
      <c r="Z290" s="326"/>
      <c r="AA290" s="327"/>
    </row>
    <row r="291" spans="2:27" hidden="1" x14ac:dyDescent="0.3">
      <c r="B291" s="311"/>
      <c r="C291" s="312"/>
      <c r="D291" s="313"/>
      <c r="E291" s="313"/>
      <c r="F291" s="314"/>
      <c r="G291" s="315"/>
      <c r="H291" s="316"/>
      <c r="I291" s="315"/>
      <c r="J291" s="317"/>
      <c r="K291" s="318"/>
      <c r="L291" s="319"/>
      <c r="M291" s="320"/>
      <c r="N291" s="321"/>
      <c r="O291" s="322"/>
      <c r="P291" s="323"/>
      <c r="Q291" s="314"/>
      <c r="R291" s="314"/>
      <c r="S291" s="324"/>
      <c r="T291" s="324"/>
      <c r="U291" s="324"/>
      <c r="V291" s="324"/>
      <c r="W291" s="325"/>
      <c r="X291" s="326"/>
      <c r="Y291" s="326"/>
      <c r="Z291" s="326"/>
      <c r="AA291" s="327"/>
    </row>
    <row r="292" spans="2:27" hidden="1" x14ac:dyDescent="0.3">
      <c r="B292" s="311"/>
      <c r="C292" s="312"/>
      <c r="D292" s="313"/>
      <c r="E292" s="313"/>
      <c r="F292" s="314"/>
      <c r="G292" s="315"/>
      <c r="H292" s="316"/>
      <c r="I292" s="315"/>
      <c r="J292" s="317"/>
      <c r="K292" s="318"/>
      <c r="L292" s="319"/>
      <c r="M292" s="320"/>
      <c r="N292" s="321"/>
      <c r="O292" s="322"/>
      <c r="P292" s="323"/>
      <c r="Q292" s="314"/>
      <c r="R292" s="314"/>
      <c r="S292" s="324"/>
      <c r="T292" s="324"/>
      <c r="U292" s="324"/>
      <c r="V292" s="324"/>
      <c r="W292" s="325"/>
      <c r="X292" s="326"/>
      <c r="Y292" s="326"/>
      <c r="Z292" s="326"/>
      <c r="AA292" s="327"/>
    </row>
    <row r="293" spans="2:27" hidden="1" x14ac:dyDescent="0.3">
      <c r="B293" s="311"/>
      <c r="C293" s="312"/>
      <c r="D293" s="313"/>
      <c r="E293" s="313"/>
      <c r="F293" s="314"/>
      <c r="G293" s="315"/>
      <c r="H293" s="316"/>
      <c r="I293" s="315"/>
      <c r="J293" s="317"/>
      <c r="K293" s="318"/>
      <c r="L293" s="319"/>
      <c r="M293" s="320"/>
      <c r="N293" s="321"/>
      <c r="O293" s="322"/>
      <c r="P293" s="323"/>
      <c r="Q293" s="314"/>
      <c r="R293" s="314"/>
      <c r="S293" s="324"/>
      <c r="T293" s="324"/>
      <c r="U293" s="324"/>
      <c r="V293" s="324"/>
      <c r="W293" s="325"/>
      <c r="X293" s="326"/>
      <c r="Y293" s="326"/>
      <c r="Z293" s="326"/>
      <c r="AA293" s="327"/>
    </row>
    <row r="294" spans="2:27" hidden="1" x14ac:dyDescent="0.3">
      <c r="B294" s="311"/>
      <c r="C294" s="312"/>
      <c r="D294" s="313"/>
      <c r="E294" s="313"/>
      <c r="F294" s="314"/>
      <c r="G294" s="315"/>
      <c r="H294" s="316"/>
      <c r="I294" s="315"/>
      <c r="J294" s="317"/>
      <c r="K294" s="318"/>
      <c r="L294" s="319"/>
      <c r="M294" s="320"/>
      <c r="N294" s="321"/>
      <c r="O294" s="322"/>
      <c r="P294" s="323"/>
      <c r="Q294" s="314"/>
      <c r="R294" s="314"/>
      <c r="S294" s="324"/>
      <c r="T294" s="324"/>
      <c r="U294" s="324"/>
      <c r="V294" s="324"/>
      <c r="W294" s="325"/>
      <c r="X294" s="326"/>
      <c r="Y294" s="326"/>
      <c r="Z294" s="326"/>
      <c r="AA294" s="327"/>
    </row>
    <row r="295" spans="2:27" hidden="1" x14ac:dyDescent="0.3">
      <c r="B295" s="311"/>
      <c r="C295" s="312"/>
      <c r="D295" s="313"/>
      <c r="E295" s="313"/>
      <c r="F295" s="314"/>
      <c r="G295" s="315"/>
      <c r="H295" s="316"/>
      <c r="I295" s="315"/>
      <c r="J295" s="317"/>
      <c r="K295" s="318"/>
      <c r="L295" s="319"/>
      <c r="M295" s="320"/>
      <c r="N295" s="321"/>
      <c r="O295" s="322"/>
      <c r="P295" s="323"/>
      <c r="Q295" s="314"/>
      <c r="R295" s="314"/>
      <c r="S295" s="324"/>
      <c r="T295" s="324"/>
      <c r="U295" s="324"/>
      <c r="V295" s="324"/>
      <c r="W295" s="325"/>
      <c r="X295" s="326"/>
      <c r="Y295" s="326"/>
      <c r="Z295" s="326"/>
      <c r="AA295" s="327"/>
    </row>
    <row r="296" spans="2:27" hidden="1" x14ac:dyDescent="0.3">
      <c r="B296" s="311"/>
      <c r="C296" s="312"/>
      <c r="D296" s="313"/>
      <c r="E296" s="313"/>
      <c r="F296" s="314"/>
      <c r="G296" s="315"/>
      <c r="H296" s="316"/>
      <c r="I296" s="315"/>
      <c r="J296" s="317"/>
      <c r="K296" s="318"/>
      <c r="L296" s="319"/>
      <c r="M296" s="320"/>
      <c r="N296" s="321"/>
      <c r="O296" s="322"/>
      <c r="P296" s="323"/>
      <c r="Q296" s="314"/>
      <c r="R296" s="314"/>
      <c r="S296" s="324"/>
      <c r="T296" s="324"/>
      <c r="U296" s="324"/>
      <c r="V296" s="324"/>
      <c r="W296" s="325"/>
      <c r="X296" s="326"/>
      <c r="Y296" s="326"/>
      <c r="Z296" s="326"/>
      <c r="AA296" s="327"/>
    </row>
    <row r="297" spans="2:27" hidden="1" x14ac:dyDescent="0.3">
      <c r="B297" s="311"/>
      <c r="C297" s="312"/>
      <c r="D297" s="313"/>
      <c r="E297" s="313"/>
      <c r="F297" s="314"/>
      <c r="G297" s="315"/>
      <c r="H297" s="316"/>
      <c r="I297" s="315"/>
      <c r="J297" s="317"/>
      <c r="K297" s="318"/>
      <c r="L297" s="319"/>
      <c r="M297" s="320"/>
      <c r="N297" s="321"/>
      <c r="O297" s="322"/>
      <c r="P297" s="323"/>
      <c r="Q297" s="314"/>
      <c r="R297" s="314"/>
      <c r="S297" s="324"/>
      <c r="T297" s="324"/>
      <c r="U297" s="324"/>
      <c r="V297" s="324"/>
      <c r="W297" s="325"/>
      <c r="X297" s="326"/>
      <c r="Y297" s="315"/>
      <c r="Z297" s="326"/>
      <c r="AA297" s="327"/>
    </row>
    <row r="298" spans="2:27" hidden="1" x14ac:dyDescent="0.3">
      <c r="B298" s="311"/>
      <c r="C298" s="312"/>
      <c r="D298" s="313"/>
      <c r="E298" s="313"/>
      <c r="F298" s="314"/>
      <c r="G298" s="315"/>
      <c r="H298" s="316"/>
      <c r="I298" s="315"/>
      <c r="J298" s="317"/>
      <c r="K298" s="318"/>
      <c r="L298" s="319"/>
      <c r="M298" s="320"/>
      <c r="N298" s="321"/>
      <c r="O298" s="322"/>
      <c r="P298" s="323"/>
      <c r="Q298" s="314"/>
      <c r="R298" s="314"/>
      <c r="S298" s="324"/>
      <c r="T298" s="324"/>
      <c r="U298" s="324"/>
      <c r="V298" s="324"/>
      <c r="W298" s="325"/>
      <c r="X298" s="326"/>
      <c r="Y298" s="326"/>
      <c r="Z298" s="326"/>
      <c r="AA298" s="327"/>
    </row>
    <row r="299" spans="2:27" hidden="1" x14ac:dyDescent="0.3">
      <c r="B299" s="348"/>
      <c r="C299" s="312"/>
      <c r="D299" s="313"/>
      <c r="E299" s="313"/>
      <c r="F299" s="314"/>
      <c r="G299" s="315"/>
      <c r="H299" s="316"/>
      <c r="I299" s="315"/>
      <c r="J299" s="317"/>
      <c r="K299" s="318"/>
      <c r="L299" s="319"/>
      <c r="M299" s="320"/>
      <c r="N299" s="321"/>
      <c r="O299" s="322"/>
      <c r="P299" s="323"/>
      <c r="Q299" s="314"/>
      <c r="R299" s="314"/>
      <c r="S299" s="324"/>
      <c r="T299" s="324"/>
      <c r="U299" s="324"/>
      <c r="V299" s="324"/>
      <c r="W299" s="325"/>
      <c r="X299" s="326"/>
      <c r="Y299" s="326"/>
      <c r="Z299" s="326"/>
      <c r="AA299" s="327"/>
    </row>
    <row r="300" spans="2:27" hidden="1" x14ac:dyDescent="0.3">
      <c r="B300" s="342"/>
      <c r="C300" s="312"/>
      <c r="D300" s="313"/>
      <c r="E300" s="313"/>
      <c r="F300" s="314"/>
      <c r="G300" s="315"/>
      <c r="H300" s="316"/>
      <c r="I300" s="315"/>
      <c r="J300" s="317"/>
      <c r="K300" s="318"/>
      <c r="L300" s="319"/>
      <c r="M300" s="320"/>
      <c r="N300" s="321"/>
      <c r="O300" s="322"/>
      <c r="P300" s="323"/>
      <c r="Q300" s="314"/>
      <c r="R300" s="314"/>
      <c r="S300" s="324"/>
      <c r="T300" s="324"/>
      <c r="U300" s="324"/>
      <c r="V300" s="324"/>
      <c r="W300" s="325"/>
      <c r="X300" s="326"/>
      <c r="Y300" s="326"/>
      <c r="Z300" s="326"/>
      <c r="AA300" s="327"/>
    </row>
    <row r="301" spans="2:27" hidden="1" x14ac:dyDescent="0.3">
      <c r="B301" s="311"/>
      <c r="C301" s="312"/>
      <c r="D301" s="313"/>
      <c r="E301" s="313"/>
      <c r="F301" s="314"/>
      <c r="G301" s="315"/>
      <c r="H301" s="316"/>
      <c r="I301" s="330"/>
      <c r="J301" s="317"/>
      <c r="K301" s="318"/>
      <c r="L301" s="319"/>
      <c r="M301" s="320"/>
      <c r="N301" s="321"/>
      <c r="O301" s="322"/>
      <c r="P301" s="323"/>
      <c r="Q301" s="314"/>
      <c r="R301" s="314"/>
      <c r="S301" s="324"/>
      <c r="T301" s="324"/>
      <c r="U301" s="324"/>
      <c r="V301" s="324"/>
      <c r="W301" s="325"/>
      <c r="X301" s="326"/>
      <c r="Y301" s="326"/>
      <c r="Z301" s="326"/>
      <c r="AA301" s="327"/>
    </row>
    <row r="302" spans="2:27" hidden="1" x14ac:dyDescent="0.3">
      <c r="B302" s="311"/>
      <c r="C302" s="312"/>
      <c r="D302" s="313"/>
      <c r="E302" s="313"/>
      <c r="F302" s="314"/>
      <c r="G302" s="315"/>
      <c r="H302" s="316"/>
      <c r="I302" s="330"/>
      <c r="J302" s="317"/>
      <c r="K302" s="318"/>
      <c r="L302" s="319"/>
      <c r="M302" s="320"/>
      <c r="N302" s="321"/>
      <c r="O302" s="322"/>
      <c r="P302" s="323"/>
      <c r="Q302" s="314"/>
      <c r="R302" s="314"/>
      <c r="S302" s="324"/>
      <c r="T302" s="324"/>
      <c r="U302" s="324"/>
      <c r="V302" s="324"/>
      <c r="W302" s="325"/>
      <c r="X302" s="326"/>
      <c r="Y302" s="326"/>
      <c r="Z302" s="326"/>
      <c r="AA302" s="327"/>
    </row>
    <row r="303" spans="2:27" hidden="1" x14ac:dyDescent="0.3">
      <c r="B303" s="311"/>
      <c r="C303" s="312"/>
      <c r="D303" s="313"/>
      <c r="E303" s="313"/>
      <c r="F303" s="314"/>
      <c r="G303" s="315"/>
      <c r="H303" s="316"/>
      <c r="I303" s="330"/>
      <c r="J303" s="317"/>
      <c r="K303" s="318"/>
      <c r="L303" s="319"/>
      <c r="M303" s="320"/>
      <c r="N303" s="321"/>
      <c r="O303" s="322"/>
      <c r="P303" s="323"/>
      <c r="Q303" s="314"/>
      <c r="R303" s="314"/>
      <c r="S303" s="324"/>
      <c r="T303" s="324"/>
      <c r="U303" s="324"/>
      <c r="V303" s="324"/>
      <c r="W303" s="325"/>
      <c r="X303" s="326"/>
      <c r="Y303" s="382"/>
      <c r="Z303" s="326"/>
      <c r="AA303" s="327"/>
    </row>
    <row r="304" spans="2:27" hidden="1" x14ac:dyDescent="0.3">
      <c r="B304" s="311"/>
      <c r="C304" s="312"/>
      <c r="D304" s="313"/>
      <c r="E304" s="313"/>
      <c r="F304" s="314"/>
      <c r="G304" s="315"/>
      <c r="H304" s="316"/>
      <c r="I304" s="330"/>
      <c r="J304" s="317"/>
      <c r="K304" s="318"/>
      <c r="L304" s="319"/>
      <c r="M304" s="320"/>
      <c r="N304" s="321"/>
      <c r="O304" s="322"/>
      <c r="P304" s="323"/>
      <c r="Q304" s="314"/>
      <c r="R304" s="314"/>
      <c r="S304" s="324"/>
      <c r="T304" s="324"/>
      <c r="U304" s="324"/>
      <c r="V304" s="324"/>
      <c r="W304" s="325"/>
      <c r="X304" s="326"/>
      <c r="Y304" s="326"/>
      <c r="Z304" s="326"/>
      <c r="AA304" s="327"/>
    </row>
    <row r="305" spans="2:27" hidden="1" x14ac:dyDescent="0.3">
      <c r="B305" s="311"/>
      <c r="C305" s="312"/>
      <c r="D305" s="313"/>
      <c r="E305" s="313"/>
      <c r="F305" s="314"/>
      <c r="G305" s="315"/>
      <c r="H305" s="316"/>
      <c r="I305" s="330"/>
      <c r="J305" s="317"/>
      <c r="K305" s="318"/>
      <c r="L305" s="319"/>
      <c r="M305" s="320"/>
      <c r="N305" s="321"/>
      <c r="O305" s="322"/>
      <c r="P305" s="323"/>
      <c r="Q305" s="314"/>
      <c r="R305" s="314"/>
      <c r="S305" s="324"/>
      <c r="T305" s="324"/>
      <c r="U305" s="324"/>
      <c r="V305" s="324"/>
      <c r="W305" s="325"/>
      <c r="X305" s="326"/>
      <c r="Y305" s="326"/>
      <c r="Z305" s="326"/>
      <c r="AA305" s="327"/>
    </row>
    <row r="306" spans="2:27" hidden="1" x14ac:dyDescent="0.3">
      <c r="B306" s="311"/>
      <c r="C306" s="312"/>
      <c r="D306" s="313"/>
      <c r="E306" s="313"/>
      <c r="F306" s="314"/>
      <c r="G306" s="315"/>
      <c r="H306" s="316"/>
      <c r="I306" s="330"/>
      <c r="J306" s="317"/>
      <c r="K306" s="318"/>
      <c r="L306" s="319"/>
      <c r="M306" s="320"/>
      <c r="N306" s="321"/>
      <c r="O306" s="322"/>
      <c r="P306" s="323"/>
      <c r="Q306" s="314"/>
      <c r="R306" s="314"/>
      <c r="S306" s="324"/>
      <c r="T306" s="324"/>
      <c r="U306" s="324"/>
      <c r="V306" s="324"/>
      <c r="W306" s="325"/>
      <c r="X306" s="326"/>
      <c r="Y306" s="326"/>
      <c r="Z306" s="326"/>
      <c r="AA306" s="327"/>
    </row>
    <row r="307" spans="2:27" hidden="1" x14ac:dyDescent="0.3">
      <c r="B307" s="311"/>
      <c r="C307" s="312"/>
      <c r="D307" s="313"/>
      <c r="E307" s="313"/>
      <c r="F307" s="314"/>
      <c r="G307" s="315"/>
      <c r="H307" s="316"/>
      <c r="I307" s="330"/>
      <c r="J307" s="317"/>
      <c r="K307" s="318"/>
      <c r="L307" s="319"/>
      <c r="M307" s="320"/>
      <c r="N307" s="321"/>
      <c r="O307" s="322"/>
      <c r="P307" s="323"/>
      <c r="Q307" s="314"/>
      <c r="R307" s="314"/>
      <c r="S307" s="324"/>
      <c r="T307" s="324"/>
      <c r="U307" s="324"/>
      <c r="V307" s="324"/>
      <c r="W307" s="325"/>
      <c r="X307" s="326"/>
      <c r="Y307" s="326"/>
      <c r="Z307" s="326"/>
      <c r="AA307" s="327"/>
    </row>
    <row r="308" spans="2:27" hidden="1" x14ac:dyDescent="0.3">
      <c r="B308" s="342"/>
      <c r="C308" s="344"/>
      <c r="D308" s="343"/>
      <c r="E308" s="343"/>
      <c r="F308" s="314"/>
      <c r="G308" s="315"/>
      <c r="H308" s="316"/>
      <c r="I308" s="330"/>
      <c r="J308" s="317"/>
      <c r="K308" s="318"/>
      <c r="L308" s="319"/>
      <c r="M308" s="320"/>
      <c r="N308" s="321"/>
      <c r="O308" s="322"/>
      <c r="P308" s="323"/>
      <c r="Q308" s="314"/>
      <c r="R308" s="314"/>
      <c r="S308" s="324"/>
      <c r="T308" s="324"/>
      <c r="U308" s="324"/>
      <c r="V308" s="324"/>
      <c r="W308" s="325"/>
      <c r="X308" s="326"/>
      <c r="Y308" s="326"/>
      <c r="Z308" s="326"/>
      <c r="AA308" s="327"/>
    </row>
    <row r="309" spans="2:27" hidden="1" x14ac:dyDescent="0.3">
      <c r="B309" s="392"/>
      <c r="C309" s="393"/>
      <c r="D309" s="313"/>
      <c r="E309" s="313"/>
      <c r="F309" s="394"/>
      <c r="G309" s="395"/>
      <c r="H309" s="396"/>
      <c r="I309" s="330"/>
      <c r="J309" s="397"/>
      <c r="K309" s="398"/>
      <c r="L309" s="399"/>
      <c r="M309" s="340"/>
      <c r="N309" s="321"/>
      <c r="O309" s="322"/>
      <c r="P309" s="323"/>
      <c r="Q309" s="314"/>
      <c r="R309" s="314"/>
      <c r="S309" s="400"/>
      <c r="T309" s="400"/>
      <c r="U309" s="400"/>
      <c r="V309" s="400"/>
      <c r="W309" s="401"/>
      <c r="X309" s="402"/>
      <c r="Y309" s="402"/>
      <c r="Z309" s="403"/>
      <c r="AA309" s="327"/>
    </row>
    <row r="310" spans="2:27" hidden="1" x14ac:dyDescent="0.3">
      <c r="B310" s="392"/>
      <c r="C310" s="393"/>
      <c r="D310" s="313"/>
      <c r="E310" s="313"/>
      <c r="F310" s="394"/>
      <c r="G310" s="395"/>
      <c r="H310" s="396"/>
      <c r="I310" s="330"/>
      <c r="J310" s="404"/>
      <c r="K310" s="398"/>
      <c r="L310" s="399"/>
      <c r="M310" s="340"/>
      <c r="N310" s="321"/>
      <c r="O310" s="322"/>
      <c r="P310" s="323"/>
      <c r="Q310" s="314"/>
      <c r="R310" s="314"/>
      <c r="S310" s="400"/>
      <c r="T310" s="400"/>
      <c r="U310" s="400"/>
      <c r="V310" s="400"/>
      <c r="W310" s="401"/>
      <c r="X310" s="402"/>
      <c r="Y310" s="402"/>
      <c r="Z310" s="405"/>
      <c r="AA310" s="327"/>
    </row>
    <row r="311" spans="2:27" hidden="1" x14ac:dyDescent="0.3">
      <c r="B311" s="392"/>
      <c r="C311" s="393"/>
      <c r="D311" s="313"/>
      <c r="E311" s="313"/>
      <c r="F311" s="394"/>
      <c r="G311" s="395"/>
      <c r="H311" s="396"/>
      <c r="I311" s="330"/>
      <c r="J311" s="404"/>
      <c r="K311" s="398"/>
      <c r="L311" s="399"/>
      <c r="M311" s="340"/>
      <c r="N311" s="321"/>
      <c r="O311" s="322"/>
      <c r="P311" s="323"/>
      <c r="Q311" s="314"/>
      <c r="R311" s="314"/>
      <c r="S311" s="400"/>
      <c r="T311" s="400"/>
      <c r="U311" s="400"/>
      <c r="V311" s="400"/>
      <c r="W311" s="401"/>
      <c r="X311" s="402"/>
      <c r="Y311" s="402"/>
      <c r="Z311" s="405"/>
      <c r="AA311" s="327"/>
    </row>
    <row r="312" spans="2:27" hidden="1" x14ac:dyDescent="0.3">
      <c r="B312" s="392"/>
      <c r="C312" s="393"/>
      <c r="D312" s="313"/>
      <c r="E312" s="313"/>
      <c r="F312" s="394"/>
      <c r="G312" s="395"/>
      <c r="H312" s="396"/>
      <c r="I312" s="330"/>
      <c r="J312" s="404"/>
      <c r="K312" s="398"/>
      <c r="L312" s="399"/>
      <c r="M312" s="340"/>
      <c r="N312" s="321"/>
      <c r="O312" s="322"/>
      <c r="P312" s="323"/>
      <c r="Q312" s="314"/>
      <c r="R312" s="314"/>
      <c r="S312" s="400"/>
      <c r="T312" s="400"/>
      <c r="U312" s="400"/>
      <c r="V312" s="400"/>
      <c r="W312" s="401"/>
      <c r="X312" s="402"/>
      <c r="Y312" s="402"/>
      <c r="Z312" s="405"/>
      <c r="AA312" s="327"/>
    </row>
    <row r="313" spans="2:27" x14ac:dyDescent="0.3">
      <c r="B313" s="392"/>
      <c r="C313" s="393"/>
      <c r="D313" s="313"/>
      <c r="E313" s="313"/>
      <c r="F313" s="394"/>
      <c r="G313" s="395"/>
      <c r="H313" s="396"/>
      <c r="I313" s="330"/>
      <c r="J313" s="404"/>
      <c r="K313" s="398"/>
      <c r="L313" s="399"/>
      <c r="M313" s="340"/>
      <c r="N313" s="321"/>
      <c r="O313" s="322"/>
      <c r="P313" s="323"/>
      <c r="Q313" s="314"/>
      <c r="R313" s="314"/>
      <c r="S313" s="400"/>
      <c r="T313" s="400"/>
      <c r="U313" s="400"/>
      <c r="V313" s="400"/>
      <c r="W313" s="401"/>
      <c r="X313" s="402"/>
      <c r="Y313" s="402"/>
      <c r="Z313" s="405"/>
      <c r="AA313" s="327"/>
    </row>
    <row r="314" spans="2:27" x14ac:dyDescent="0.3">
      <c r="B314" s="392"/>
      <c r="C314" s="393"/>
      <c r="D314" s="313"/>
      <c r="E314" s="313"/>
      <c r="F314" s="394"/>
      <c r="G314" s="395"/>
      <c r="H314" s="396"/>
      <c r="I314" s="330"/>
      <c r="J314" s="404"/>
      <c r="K314" s="398"/>
      <c r="L314" s="399"/>
      <c r="M314" s="340"/>
      <c r="N314" s="321"/>
      <c r="O314" s="322"/>
      <c r="P314" s="323"/>
      <c r="Q314" s="314"/>
      <c r="R314" s="314"/>
      <c r="S314" s="400"/>
      <c r="T314" s="400"/>
      <c r="U314" s="400"/>
      <c r="V314" s="400"/>
      <c r="W314" s="401"/>
      <c r="X314" s="402"/>
      <c r="Y314" s="402"/>
      <c r="Z314" s="405"/>
      <c r="AA314" s="327"/>
    </row>
    <row r="315" spans="2:27" x14ac:dyDescent="0.3">
      <c r="B315" s="311"/>
      <c r="C315" s="393"/>
      <c r="D315" s="313"/>
      <c r="E315" s="357"/>
      <c r="F315" s="394"/>
      <c r="G315" s="406"/>
      <c r="H315" s="407"/>
      <c r="I315" s="330"/>
      <c r="J315" s="408"/>
      <c r="K315" s="409"/>
      <c r="L315" s="410"/>
      <c r="M315" s="340"/>
      <c r="N315" s="321"/>
      <c r="O315" s="334"/>
      <c r="P315" s="335"/>
      <c r="Q315" s="336"/>
      <c r="R315" s="336"/>
      <c r="S315" s="411"/>
      <c r="T315" s="411"/>
      <c r="U315" s="411"/>
      <c r="V315" s="411"/>
      <c r="W315" s="412"/>
      <c r="X315" s="413"/>
      <c r="Y315" s="402"/>
      <c r="Z315" s="405"/>
      <c r="AA315" s="327"/>
    </row>
    <row r="316" spans="2:27" x14ac:dyDescent="0.3">
      <c r="B316" s="311"/>
      <c r="C316" s="393"/>
      <c r="D316" s="313"/>
      <c r="E316" s="357"/>
      <c r="F316" s="394"/>
      <c r="G316" s="406"/>
      <c r="H316" s="407"/>
      <c r="I316" s="330"/>
      <c r="J316" s="408"/>
      <c r="K316" s="409"/>
      <c r="L316" s="410"/>
      <c r="M316" s="340"/>
      <c r="N316" s="321"/>
      <c r="O316" s="334"/>
      <c r="P316" s="335"/>
      <c r="Q316" s="336"/>
      <c r="R316" s="336"/>
      <c r="S316" s="411"/>
      <c r="T316" s="411"/>
      <c r="U316" s="411"/>
      <c r="V316" s="411"/>
      <c r="W316" s="412"/>
      <c r="X316" s="413"/>
      <c r="Y316" s="402"/>
      <c r="Z316" s="405"/>
      <c r="AA316" s="327"/>
    </row>
    <row r="317" spans="2:27" ht="19.5" thickBot="1" x14ac:dyDescent="0.35">
      <c r="B317" s="414"/>
      <c r="C317" s="415"/>
      <c r="D317" s="416"/>
      <c r="E317" s="416"/>
      <c r="F317" s="417"/>
      <c r="G317" s="418"/>
      <c r="H317" s="419"/>
      <c r="I317" s="418"/>
      <c r="J317" s="420"/>
      <c r="K317" s="421"/>
      <c r="L317" s="417"/>
      <c r="M317" s="421"/>
      <c r="N317" s="422"/>
      <c r="O317" s="423"/>
      <c r="P317" s="415"/>
      <c r="Q317" s="415"/>
      <c r="R317" s="415"/>
      <c r="S317" s="424"/>
      <c r="T317" s="424"/>
      <c r="U317" s="424"/>
      <c r="V317" s="424"/>
      <c r="W317" s="425"/>
      <c r="X317" s="424"/>
      <c r="Y317" s="424"/>
      <c r="Z317" s="426"/>
      <c r="AA317" s="427"/>
    </row>
    <row r="318" spans="2:27" ht="19.5" thickBot="1" x14ac:dyDescent="0.35">
      <c r="B318" s="428" t="s">
        <v>21</v>
      </c>
      <c r="C318" s="429"/>
      <c r="D318" s="430"/>
      <c r="E318" s="430"/>
      <c r="F318" s="430"/>
      <c r="G318" s="431">
        <f>SUM(G9:G317)</f>
        <v>0</v>
      </c>
      <c r="H318" s="432">
        <f>SUM(H9:H317)</f>
        <v>0</v>
      </c>
      <c r="I318" s="433">
        <f>SUM(I8:I317)</f>
        <v>13397331.969999997</v>
      </c>
      <c r="J318" s="434"/>
      <c r="K318" s="435"/>
      <c r="L318" s="430"/>
      <c r="M318" s="436"/>
      <c r="N318" s="429"/>
      <c r="O318" s="437"/>
      <c r="P318" s="429"/>
      <c r="Q318" s="429"/>
      <c r="R318" s="429"/>
      <c r="S318" s="438"/>
      <c r="T318" s="439">
        <f>SUBTOTAL(109,Tabla17386911121314161732[NOTA CR./DCTO/ABONO])</f>
        <v>0</v>
      </c>
      <c r="U318" s="439">
        <f t="shared" ref="U318:Z318" si="0">SUM(U9:U317)</f>
        <v>0</v>
      </c>
      <c r="V318" s="439">
        <f t="shared" si="0"/>
        <v>0</v>
      </c>
      <c r="W318" s="433">
        <f t="shared" si="0"/>
        <v>0</v>
      </c>
      <c r="X318" s="440">
        <f t="shared" si="0"/>
        <v>0</v>
      </c>
      <c r="Y318" s="441">
        <f t="shared" si="0"/>
        <v>13397331.969999997</v>
      </c>
      <c r="Z318" s="441">
        <f t="shared" si="0"/>
        <v>0</v>
      </c>
      <c r="AA318" s="442"/>
    </row>
    <row r="319" spans="2:27" x14ac:dyDescent="0.3">
      <c r="B319" s="167"/>
      <c r="C319" s="196"/>
      <c r="D319" s="167"/>
      <c r="E319" s="167"/>
      <c r="F319" s="167"/>
      <c r="G319" s="167"/>
      <c r="H319" s="196"/>
      <c r="I319" s="197"/>
      <c r="J319" s="167"/>
      <c r="K319" s="167"/>
      <c r="L319" s="167"/>
      <c r="M319" s="198"/>
      <c r="N319" s="167"/>
      <c r="O319" s="199"/>
      <c r="P319" s="199"/>
      <c r="Q319" s="199"/>
      <c r="R319" s="199"/>
      <c r="S319" s="199"/>
      <c r="T319" s="199"/>
      <c r="U319" s="167"/>
      <c r="V319" s="167"/>
      <c r="W319" s="167"/>
      <c r="X319" s="167"/>
      <c r="Y319" s="167"/>
      <c r="Z319" s="167"/>
    </row>
    <row r="320" spans="2:27" x14ac:dyDescent="0.3">
      <c r="B320" s="196"/>
      <c r="C320" s="196"/>
      <c r="D320" s="196"/>
      <c r="E320" s="196"/>
      <c r="F320" s="196"/>
      <c r="G320" s="196"/>
      <c r="H320" s="196"/>
      <c r="I320" s="200"/>
      <c r="J320" s="196"/>
      <c r="K320" s="196"/>
      <c r="L320" s="196"/>
      <c r="M320" s="196"/>
      <c r="N320" s="201"/>
      <c r="O320" s="196"/>
      <c r="P320" s="196"/>
      <c r="Q320" s="196"/>
      <c r="R320" s="196"/>
      <c r="S320" s="196"/>
      <c r="T320" s="196"/>
      <c r="U320" s="196"/>
      <c r="V320" s="196"/>
      <c r="W320" s="201"/>
      <c r="X320" s="196"/>
      <c r="Y320" s="196"/>
      <c r="Z320" s="196"/>
    </row>
    <row r="321" spans="2:27" x14ac:dyDescent="0.3">
      <c r="B321" s="196"/>
      <c r="C321" s="196"/>
      <c r="D321" s="196"/>
      <c r="E321" s="196"/>
      <c r="F321" s="196"/>
      <c r="G321" s="196"/>
      <c r="H321" s="196"/>
      <c r="I321" s="200"/>
      <c r="J321" s="196"/>
      <c r="K321" s="196"/>
      <c r="L321" s="196"/>
      <c r="M321" s="196"/>
      <c r="N321" s="201"/>
      <c r="O321" s="196"/>
      <c r="P321" s="196"/>
      <c r="Q321" s="196"/>
      <c r="R321" s="196"/>
      <c r="S321" s="196"/>
      <c r="T321" s="196"/>
      <c r="U321" s="196"/>
      <c r="V321" s="196"/>
      <c r="W321" s="201"/>
      <c r="X321" s="196"/>
      <c r="Y321" s="196"/>
      <c r="Z321" s="196"/>
    </row>
    <row r="322" spans="2:27" x14ac:dyDescent="0.3">
      <c r="B322" s="196"/>
      <c r="C322" s="201"/>
      <c r="D322" s="201"/>
      <c r="E322" s="167"/>
      <c r="F322" s="201"/>
      <c r="G322" s="196"/>
      <c r="H322" s="202"/>
      <c r="I322" s="140"/>
      <c r="J322" s="140"/>
      <c r="K322" s="203"/>
      <c r="L322" s="167"/>
      <c r="M322" s="202"/>
      <c r="N322" s="201"/>
      <c r="O322" s="175"/>
      <c r="P322" s="201"/>
      <c r="Q322" s="201"/>
      <c r="R322" s="201"/>
      <c r="S322" s="196"/>
      <c r="T322" s="196"/>
      <c r="U322" s="196"/>
      <c r="V322" s="196"/>
      <c r="W322" s="201"/>
      <c r="X322" s="204"/>
      <c r="Y322" s="140"/>
      <c r="Z322" s="196"/>
    </row>
    <row r="323" spans="2:27" x14ac:dyDescent="0.3">
      <c r="B323" s="167"/>
      <c r="C323" s="196"/>
      <c r="D323" s="167"/>
      <c r="E323" s="167"/>
      <c r="F323" s="167"/>
      <c r="G323" s="167"/>
      <c r="H323" s="196"/>
      <c r="I323" s="197"/>
      <c r="J323" s="167"/>
      <c r="K323" s="167"/>
      <c r="L323" s="167"/>
      <c r="M323" s="198"/>
      <c r="N323" s="167"/>
      <c r="O323" s="199"/>
      <c r="P323" s="199"/>
      <c r="Q323" s="199"/>
      <c r="R323" s="199"/>
      <c r="S323" s="199"/>
      <c r="T323" s="199"/>
      <c r="U323" s="167"/>
      <c r="V323" s="167"/>
      <c r="W323" s="167"/>
      <c r="X323" s="167"/>
      <c r="Y323" s="167"/>
      <c r="Z323" s="167"/>
    </row>
    <row r="324" spans="2:27" x14ac:dyDescent="0.3">
      <c r="B324" s="196"/>
      <c r="C324" s="196"/>
      <c r="D324" s="196"/>
      <c r="E324" s="196"/>
      <c r="F324" s="196"/>
      <c r="G324" s="196"/>
      <c r="H324" s="196"/>
      <c r="I324" s="200"/>
      <c r="J324" s="196"/>
      <c r="K324" s="196"/>
      <c r="L324" s="196"/>
      <c r="M324" s="205"/>
      <c r="N324" s="230"/>
      <c r="O324" s="196"/>
      <c r="P324" s="196"/>
      <c r="Q324" s="196"/>
      <c r="R324" s="196"/>
      <c r="S324" s="196"/>
      <c r="T324" s="196"/>
      <c r="U324" s="196"/>
      <c r="V324" s="196"/>
      <c r="W324" s="201"/>
      <c r="X324" s="196"/>
      <c r="Y324" s="140"/>
      <c r="Z324" s="196"/>
      <c r="AA324" s="226"/>
    </row>
    <row r="325" spans="2:27" x14ac:dyDescent="0.3">
      <c r="B325" s="196"/>
      <c r="C325" s="196"/>
      <c r="D325" s="196"/>
      <c r="E325" s="196"/>
      <c r="F325" s="196"/>
      <c r="G325" s="196"/>
      <c r="H325" s="196"/>
      <c r="I325" s="140"/>
      <c r="J325" s="196"/>
      <c r="K325" s="196"/>
      <c r="L325" s="196"/>
      <c r="M325" s="196"/>
      <c r="N325" s="201"/>
      <c r="O325" s="196"/>
      <c r="P325" s="196"/>
      <c r="Q325" s="196"/>
      <c r="R325" s="196"/>
      <c r="S325" s="196"/>
      <c r="T325" s="196"/>
      <c r="U325" s="196"/>
      <c r="V325" s="196"/>
      <c r="W325" s="201"/>
      <c r="X325" s="196"/>
      <c r="Y325" s="206"/>
      <c r="Z325" s="232"/>
    </row>
    <row r="326" spans="2:27" x14ac:dyDescent="0.3">
      <c r="B326" s="196"/>
      <c r="C326" s="201"/>
      <c r="D326" s="201"/>
      <c r="E326" s="167"/>
      <c r="F326" s="201"/>
      <c r="G326" s="196"/>
      <c r="H326" s="202"/>
      <c r="I326" s="140"/>
      <c r="J326" s="140"/>
      <c r="K326" s="203"/>
      <c r="L326" s="167"/>
      <c r="M326" s="207"/>
      <c r="N326" s="201"/>
      <c r="O326" s="175"/>
      <c r="P326" s="201"/>
      <c r="Q326" s="201"/>
      <c r="R326" s="201"/>
      <c r="S326" s="196"/>
      <c r="T326" s="196"/>
      <c r="U326" s="196"/>
      <c r="V326" s="196"/>
      <c r="W326" s="201"/>
      <c r="X326" s="204"/>
      <c r="Y326" s="140"/>
      <c r="Z326" s="196"/>
      <c r="AA326" s="226"/>
    </row>
    <row r="327" spans="2:27" x14ac:dyDescent="0.3">
      <c r="B327" s="196"/>
      <c r="C327" s="201"/>
      <c r="D327" s="201"/>
      <c r="E327" s="167"/>
      <c r="F327" s="201"/>
      <c r="G327" s="196"/>
      <c r="H327" s="202"/>
      <c r="I327" s="140"/>
      <c r="J327" s="140"/>
      <c r="K327" s="203"/>
      <c r="L327" s="167"/>
      <c r="M327" s="175"/>
      <c r="N327" s="201"/>
      <c r="O327" s="201"/>
      <c r="P327" s="201"/>
      <c r="Q327" s="196"/>
      <c r="R327" s="196"/>
      <c r="S327" s="196"/>
      <c r="T327" s="196"/>
      <c r="U327" s="201"/>
      <c r="V327" s="204"/>
      <c r="W327" s="140"/>
      <c r="X327" s="196"/>
      <c r="Y327" s="196"/>
      <c r="Z327" s="225"/>
    </row>
    <row r="328" spans="2:27" x14ac:dyDescent="0.3">
      <c r="B328" s="208"/>
      <c r="C328" s="167" t="s">
        <v>26</v>
      </c>
      <c r="D328" s="201"/>
      <c r="E328" s="167"/>
      <c r="F328" s="167"/>
      <c r="G328" s="208"/>
      <c r="H328" s="167" t="s">
        <v>33</v>
      </c>
      <c r="I328" s="201"/>
      <c r="J328" s="199"/>
      <c r="K328" s="199"/>
      <c r="L328" s="196"/>
      <c r="M328" s="196"/>
      <c r="N328" s="201"/>
      <c r="O328" s="175"/>
      <c r="P328" s="201"/>
      <c r="Q328" s="208"/>
      <c r="R328" s="167" t="s">
        <v>38</v>
      </c>
      <c r="S328" s="201"/>
      <c r="T328" s="201"/>
      <c r="U328" s="201"/>
      <c r="V328" s="201"/>
      <c r="W328" s="209"/>
      <c r="X328" s="196"/>
      <c r="Y328" s="140"/>
      <c r="Z328" s="196"/>
    </row>
    <row r="329" spans="2:27" x14ac:dyDescent="0.3">
      <c r="B329" s="208"/>
      <c r="C329" s="167" t="s">
        <v>27</v>
      </c>
      <c r="D329" s="201"/>
      <c r="E329" s="167"/>
      <c r="F329" s="167"/>
      <c r="G329" s="208"/>
      <c r="H329" s="167" t="s">
        <v>31</v>
      </c>
      <c r="I329" s="201"/>
      <c r="J329" s="199"/>
      <c r="K329" s="199"/>
      <c r="L329" s="196"/>
      <c r="M329" s="196"/>
      <c r="N329" s="201"/>
      <c r="O329" s="175"/>
      <c r="P329" s="208"/>
      <c r="Q329" s="208"/>
      <c r="R329" s="167" t="s">
        <v>39</v>
      </c>
      <c r="S329" s="201"/>
      <c r="T329" s="201"/>
      <c r="U329" s="201"/>
      <c r="V329" s="201"/>
      <c r="W329" s="209"/>
      <c r="X329" s="196"/>
      <c r="Y329" s="140"/>
      <c r="Z329" s="196"/>
    </row>
    <row r="330" spans="2:27" x14ac:dyDescent="0.3">
      <c r="B330" s="208"/>
      <c r="C330" s="201"/>
      <c r="D330" s="201"/>
      <c r="E330" s="167"/>
      <c r="F330" s="201"/>
      <c r="G330" s="196"/>
      <c r="H330" s="202"/>
      <c r="I330" s="140"/>
      <c r="J330" s="140"/>
      <c r="K330" s="203"/>
      <c r="L330" s="167"/>
      <c r="M330" s="202"/>
      <c r="N330" s="201"/>
      <c r="O330" s="175"/>
      <c r="P330" s="201"/>
      <c r="Q330" s="201"/>
      <c r="R330" s="201"/>
      <c r="S330" s="196"/>
      <c r="T330" s="196"/>
      <c r="U330" s="196"/>
      <c r="V330" s="196"/>
      <c r="W330" s="201"/>
      <c r="X330" s="204"/>
      <c r="Y330" s="140"/>
      <c r="Z330" s="196"/>
    </row>
    <row r="331" spans="2:27" x14ac:dyDescent="0.3">
      <c r="B331" s="210"/>
      <c r="C331" s="211"/>
      <c r="D331" s="211"/>
      <c r="E331" s="212"/>
      <c r="F331" s="211"/>
      <c r="H331" s="213"/>
      <c r="I331" s="214"/>
      <c r="J331" s="214"/>
      <c r="K331" s="215"/>
      <c r="L331" s="212"/>
      <c r="M331" s="213"/>
      <c r="O331" s="216"/>
      <c r="P331" s="211"/>
      <c r="Q331" s="211"/>
      <c r="R331" s="211"/>
      <c r="U331" s="166" t="e">
        <f t="array" ref="U331">+B318:U198B183:U198B181:B331:U331</f>
        <v>#NAME?</v>
      </c>
      <c r="X331" s="217"/>
      <c r="Y331" s="214"/>
    </row>
    <row r="332" spans="2:27" x14ac:dyDescent="0.3">
      <c r="B332" s="218"/>
      <c r="C332" s="211"/>
    </row>
    <row r="333" spans="2:27" x14ac:dyDescent="0.3">
      <c r="B333" s="219"/>
      <c r="C333" s="211"/>
    </row>
    <row r="334" spans="2:27" x14ac:dyDescent="0.3">
      <c r="B334" s="218"/>
      <c r="C334" s="211"/>
    </row>
    <row r="338" spans="2:3" x14ac:dyDescent="0.3">
      <c r="B338" s="220"/>
      <c r="C338" s="220"/>
    </row>
    <row r="373" spans="6:6" x14ac:dyDescent="0.3">
      <c r="F373" s="221"/>
    </row>
    <row r="374" spans="6:6" x14ac:dyDescent="0.3">
      <c r="F374" s="221"/>
    </row>
    <row r="375" spans="6:6" x14ac:dyDescent="0.3">
      <c r="F375" s="221"/>
    </row>
    <row r="376" spans="6:6" x14ac:dyDescent="0.3">
      <c r="F376" s="221"/>
    </row>
    <row r="377" spans="6:6" x14ac:dyDescent="0.3">
      <c r="F377" s="221"/>
    </row>
    <row r="378" spans="6:6" x14ac:dyDescent="0.3">
      <c r="F378" s="221"/>
    </row>
    <row r="379" spans="6:6" x14ac:dyDescent="0.3">
      <c r="F379" s="221"/>
    </row>
    <row r="380" spans="6:6" x14ac:dyDescent="0.3">
      <c r="F380" s="221"/>
    </row>
    <row r="381" spans="6:6" x14ac:dyDescent="0.3">
      <c r="F381" s="221"/>
    </row>
    <row r="382" spans="6:6" x14ac:dyDescent="0.3">
      <c r="F382" s="221"/>
    </row>
  </sheetData>
  <mergeCells count="6">
    <mergeCell ref="B7:Z7"/>
    <mergeCell ref="B2:Z2"/>
    <mergeCell ref="B3:Y3"/>
    <mergeCell ref="B4:Z4"/>
    <mergeCell ref="B5:Z5"/>
    <mergeCell ref="B6:Z6"/>
  </mergeCells>
  <pageMargins left="0.7" right="0.7" top="0.75" bottom="0.75" header="0.3" footer="0.3"/>
  <pageSetup paperSize="9" scale="43" fitToHeight="0" orientation="landscape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FEBRERO 2026</vt:lpstr>
      <vt:lpstr>Hoja2</vt:lpstr>
      <vt:lpstr>Hoja1</vt:lpstr>
      <vt:lpstr>PERCIO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Maridalia Encarnacion</dc:creator>
  <cp:lastModifiedBy>Persio Ventura</cp:lastModifiedBy>
  <cp:lastPrinted>2026-03-03T14:00:25Z</cp:lastPrinted>
  <dcterms:created xsi:type="dcterms:W3CDTF">2023-01-06T12:39:17Z</dcterms:created>
  <dcterms:modified xsi:type="dcterms:W3CDTF">2026-03-09T20:58:10Z</dcterms:modified>
</cp:coreProperties>
</file>